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2.xml" ContentType="application/vnd.openxmlformats-officedocument.spreadsheetml.comment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omments3.xml" ContentType="application/vnd.openxmlformats-officedocument.spreadsheetml.comments+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omments5.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omments6.xml" ContentType="application/vnd.openxmlformats-officedocument.spreadsheetml.comments+xml"/>
  <Override PartName="/xl/threadedComments/threadedComment2.xml" ContentType="application/vnd.ms-excel.threadedcomments+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7.xml" ContentType="application/vnd.openxmlformats-officedocument.spreadsheetml.comments+xml"/>
  <Override PartName="/xl/threadedComments/threadedComment3.xml" ContentType="application/vnd.ms-excel.threadedcomments+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omments8.xml" ContentType="application/vnd.openxmlformats-officedocument.spreadsheetml.comments+xml"/>
  <Override PartName="/xl/threadedComments/threadedComment4.xml" ContentType="application/vnd.ms-excel.threadedcomments+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ables/table54.xml" ContentType="application/vnd.openxmlformats-officedocument.spreadsheetml.table+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microsoft-my.sharepoint.com/personal/v-cmart_microsoft_com/Documents/Documents/_projects/_store-calendar/"/>
    </mc:Choice>
  </mc:AlternateContent>
  <xr:revisionPtr revIDLastSave="48" documentId="8_{DDD36007-6628-452C-895F-EDB9234532BD}" xr6:coauthVersionLast="47" xr6:coauthVersionMax="47" xr10:uidLastSave="{1E01DB42-BA6B-4A1F-9792-1FF1F5843DA7}"/>
  <bookViews>
    <workbookView xWindow="28680" yWindow="-120" windowWidth="29040" windowHeight="15720" firstSheet="3" activeTab="3" xr2:uid="{CB8F010A-B601-4A57-99C7-C84DAA4BBF97}"/>
  </bookViews>
  <sheets>
    <sheet name="Column Values (HIDE)" sheetId="21" r:id="rId1"/>
    <sheet name="Fallback" sheetId="65" r:id="rId2"/>
    <sheet name="2.10" sheetId="73" r:id="rId3"/>
    <sheet name="2.3" sheetId="72" r:id="rId4"/>
    <sheet name="1.27" sheetId="71" r:id="rId5"/>
    <sheet name="1.20" sheetId="70" r:id="rId6"/>
    <sheet name="1.13" sheetId="69" r:id="rId7"/>
    <sheet name="1.6" sheetId="68" r:id="rId8"/>
    <sheet name="12.30" sheetId="67" r:id="rId9"/>
    <sheet name="12.23" sheetId="66" r:id="rId10"/>
    <sheet name="12.16" sheetId="64" r:id="rId11"/>
    <sheet name="12.9" sheetId="63" r:id="rId12"/>
    <sheet name="12.2" sheetId="62" r:id="rId13"/>
    <sheet name="11.25" sheetId="61" r:id="rId14"/>
    <sheet name="11.18" sheetId="60" r:id="rId15"/>
    <sheet name="11.11" sheetId="59" r:id="rId16"/>
    <sheet name="11.4" sheetId="58" r:id="rId17"/>
    <sheet name="10.28" sheetId="57" r:id="rId18"/>
    <sheet name="10.14" sheetId="55" r:id="rId19"/>
    <sheet name="10.21" sheetId="56" r:id="rId20"/>
    <sheet name="10.7" sheetId="54" r:id="rId21"/>
    <sheet name="9.30" sheetId="53" r:id="rId22"/>
    <sheet name="9.16" sheetId="51" r:id="rId23"/>
    <sheet name="9.23" sheetId="52" r:id="rId24"/>
    <sheet name="9.9" sheetId="50" r:id="rId25"/>
    <sheet name="9.2" sheetId="49" r:id="rId26"/>
    <sheet name="8.19" sheetId="47" r:id="rId27"/>
    <sheet name="8.12" sheetId="46" r:id="rId28"/>
    <sheet name="8.5" sheetId="45" r:id="rId29"/>
    <sheet name="7.29" sheetId="44" r:id="rId30"/>
    <sheet name="7.23" sheetId="43" r:id="rId31"/>
    <sheet name="8.26" sheetId="48" r:id="rId32"/>
    <sheet name="7.16" sheetId="42" r:id="rId33"/>
    <sheet name="7-9" sheetId="41" r:id="rId34"/>
    <sheet name="7-2" sheetId="40" r:id="rId35"/>
    <sheet name="6-25" sheetId="39" r:id="rId36"/>
    <sheet name="6-17" sheetId="38" r:id="rId37"/>
    <sheet name="11-12" sheetId="36" r:id="rId38"/>
    <sheet name="11-01" sheetId="33" r:id="rId39"/>
    <sheet name="2-20" sheetId="37" r:id="rId40"/>
    <sheet name="Template" sheetId="34" r:id="rId41"/>
    <sheet name="Sheet1" sheetId="35" r:id="rId42"/>
    <sheet name="Naming tool" sheetId="19" state="hidden" r:id="rId43"/>
    <sheet name="Naming Dropdowns (First sheet)" sheetId="18" state="hidden" r:id="rId44"/>
    <sheet name="CTA Character Counts (Hide)" sheetId="30" state="hidden" r:id="rId45"/>
    <sheet name="Iris Metadata" sheetId="31" state="hidden" r:id="rId46"/>
    <sheet name="Localization" sheetId="29" state="hidden" r:id="rId47"/>
    <sheet name="Creatives &amp; Targeting (Temp)" sheetId="32" state="hidden" r:id="rId48"/>
  </sheets>
  <externalReferences>
    <externalReference r:id="rId49"/>
    <externalReference r:id="rId50"/>
    <externalReference r:id="rId51"/>
    <externalReference r:id="rId52"/>
  </externalReferences>
  <definedNames>
    <definedName name="AgencyCLChecklist" localSheetId="43">'[1]Drop Down Criteria'!$A$3:$A$4</definedName>
    <definedName name="AgencyCLChecklist" localSheetId="42">'[1]Drop Down Criteria'!$A$3:$A$4</definedName>
    <definedName name="AgencyCLChecklist">'[1]Drop Down Criteria'!$A$3:$A$4</definedName>
    <definedName name="ASSETTYPE" localSheetId="43">'[1]Drop Down Criteria'!$G$3:$G$39</definedName>
    <definedName name="ASSETTYPE" localSheetId="42">'[1]Drop Down Criteria'!$G$3:$G$39</definedName>
    <definedName name="ASSETTYPE">'[1]Drop Down Criteria'!$G$3:$G$39</definedName>
    <definedName name="CampaignType" localSheetId="43">'Naming Dropdowns (First sheet)'!$A$2:$B$15</definedName>
    <definedName name="CampaignType">#REF!</definedName>
    <definedName name="Control" localSheetId="43">'Naming Dropdowns (First sheet)'!$U$3:$V$7</definedName>
    <definedName name="Control" localSheetId="42">'[2]Naming Dropdowns (First sheet)'!$U$3:$V$7</definedName>
    <definedName name="Control">#REF!</definedName>
    <definedName name="Discounts" localSheetId="43">'Naming Dropdowns (First sheet)'!$Q$4:$R$137</definedName>
    <definedName name="Discounts" localSheetId="42">'[2]Naming Dropdowns (First sheet)'!$Q$4:$R$137</definedName>
    <definedName name="Discounts">#REF!</definedName>
    <definedName name="eight" localSheetId="43">'[3]Field 8'!$A$2:$A$11</definedName>
    <definedName name="eight" localSheetId="42">'[3]Field 8'!$A$2:$A$11</definedName>
    <definedName name="eight">'[3]Field 8'!$A$2:$A$11</definedName>
    <definedName name="Final_Copy_Doc___Word" localSheetId="43">'[1]eBooks &amp; Infographics'!#REF!</definedName>
    <definedName name="Final_Copy_Doc___Word" localSheetId="42">'[1]eBooks &amp; Infographics'!#REF!</definedName>
    <definedName name="Final_Copy_Doc___Word">'[1]eBooks &amp; Infographics'!#REF!</definedName>
    <definedName name="five" localSheetId="43">'[4]Field 5'!$A$2:$B$28</definedName>
    <definedName name="five" localSheetId="42">'[4]Field 5'!$A$2:$B$28</definedName>
    <definedName name="five">'[4]Field 5'!$A$2:$B$28</definedName>
    <definedName name="four" localSheetId="43">'Naming Dropdowns (First sheet)'!$I$3:$J$19</definedName>
    <definedName name="four">#REF!</definedName>
    <definedName name="GEP_Name" localSheetId="43">'[1]eBooks &amp; Infographics'!#REF!</definedName>
    <definedName name="GEP_Name" localSheetId="42">'[1]eBooks &amp; Infographics'!#REF!</definedName>
    <definedName name="GEP_Name">'[1]eBooks &amp; Infographics'!#REF!</definedName>
    <definedName name="GEPNAME" localSheetId="43">'[1]Drop Down Criteria'!$D$3:$D$11</definedName>
    <definedName name="GEPNAME" localSheetId="42">'[1]Drop Down Criteria'!$D$3:$D$11</definedName>
    <definedName name="GEPNAME">'[1]Drop Down Criteria'!$D$3:$D$11</definedName>
    <definedName name="LineOfBusiness" localSheetId="43">'Naming Dropdowns (First sheet)'!$I$3:$J$26</definedName>
    <definedName name="LineOfBusiness" localSheetId="42">'[2]Naming Dropdowns (First sheet)'!$I$3:$J$22</definedName>
    <definedName name="LineOfBusiness">#REF!</definedName>
    <definedName name="one" localSheetId="43">'Naming Dropdowns (First sheet)'!$A$2:$B$13</definedName>
    <definedName name="one">#REF!</definedName>
    <definedName name="seven" localSheetId="43">'Naming Dropdowns (First sheet)'!$M$3:$N$16</definedName>
    <definedName name="seven">#REF!</definedName>
    <definedName name="seven2" localSheetId="43">'[4]Field 7'!$A$3:$B$15</definedName>
    <definedName name="seven2" localSheetId="42">'[4]Field 7'!$A$3:$B$15</definedName>
    <definedName name="seven2">'[4]Field 7'!$A$3:$B$15</definedName>
    <definedName name="three" localSheetId="43">'Naming Dropdowns (First sheet)'!$F$2:$G$13</definedName>
    <definedName name="three" localSheetId="42">'[2]Naming Dropdowns (First sheet)'!$F$2:$G$13</definedName>
    <definedName name="three">#REF!</definedName>
    <definedName name="YES_NO" localSheetId="43">'[1]eBooks &amp; Infographics'!#REF!</definedName>
    <definedName name="YES_NO" localSheetId="42">'[1]eBooks &amp; Infographics'!#REF!</definedName>
    <definedName name="YES_NO">'[1]eBooks &amp; Infographics'!#REF!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73" l="1"/>
  <c r="M14" i="73"/>
  <c r="A13" i="73"/>
  <c r="A12" i="73"/>
  <c r="A11" i="73"/>
  <c r="A10" i="73"/>
  <c r="A9" i="73"/>
  <c r="A13" i="72"/>
  <c r="A12" i="72"/>
  <c r="A11" i="72"/>
  <c r="A9" i="72"/>
  <c r="A10" i="72"/>
  <c r="N14" i="72"/>
  <c r="M14" i="72"/>
  <c r="A10" i="71"/>
  <c r="A9" i="71"/>
  <c r="N11" i="71"/>
  <c r="M11" i="71"/>
  <c r="A12" i="70"/>
  <c r="A9" i="70"/>
  <c r="A9" i="69"/>
  <c r="A11" i="70"/>
  <c r="A10" i="70"/>
  <c r="N13" i="70"/>
  <c r="M13" i="70"/>
  <c r="A16" i="69"/>
  <c r="A17" i="69"/>
  <c r="A6" i="69"/>
  <c r="A7" i="69"/>
  <c r="N10" i="69"/>
  <c r="M10" i="69"/>
  <c r="A17" i="68"/>
  <c r="N12" i="68"/>
  <c r="M12" i="68"/>
  <c r="A5" i="68"/>
  <c r="A4" i="68"/>
  <c r="A6" i="67"/>
  <c r="A7" i="67"/>
  <c r="A8" i="67"/>
  <c r="A9" i="67"/>
  <c r="A10" i="67"/>
  <c r="A4" i="67"/>
  <c r="A5" i="67"/>
  <c r="A11" i="67"/>
  <c r="A12" i="67"/>
  <c r="A13" i="67"/>
  <c r="A20" i="67"/>
  <c r="A23" i="67"/>
  <c r="A19" i="67"/>
  <c r="A21" i="67"/>
  <c r="A22" i="67"/>
  <c r="N14" i="67"/>
  <c r="M14" i="67"/>
  <c r="A4" i="66"/>
  <c r="A5" i="66"/>
  <c r="A6" i="66"/>
  <c r="A7" i="66"/>
  <c r="A8" i="66"/>
  <c r="A9" i="66"/>
  <c r="A10" i="66"/>
  <c r="A11" i="66"/>
  <c r="A12" i="66"/>
  <c r="A13" i="66"/>
  <c r="A5" i="64"/>
  <c r="N14" i="66"/>
  <c r="M14" i="66"/>
  <c r="A11" i="64"/>
  <c r="A9" i="64"/>
  <c r="A10" i="64"/>
  <c r="A4" i="63"/>
  <c r="A5" i="63"/>
  <c r="A6" i="63"/>
  <c r="A7" i="63"/>
  <c r="A8" i="63"/>
  <c r="A9" i="63"/>
  <c r="A10" i="63"/>
  <c r="A11" i="63"/>
  <c r="A12" i="63"/>
  <c r="A13" i="63"/>
  <c r="A14" i="63"/>
  <c r="A15" i="63"/>
  <c r="A16" i="63"/>
  <c r="A17" i="63"/>
  <c r="A18" i="63"/>
  <c r="A19" i="63"/>
  <c r="M20" i="63"/>
  <c r="O20" i="63"/>
  <c r="A8" i="64"/>
  <c r="A12" i="64"/>
  <c r="A13" i="64"/>
  <c r="A14" i="64"/>
  <c r="A15" i="64"/>
  <c r="A16" i="64"/>
  <c r="A17" i="64"/>
  <c r="A18" i="64"/>
  <c r="A4" i="64"/>
  <c r="A6" i="64"/>
  <c r="A7" i="64"/>
  <c r="M19" i="64"/>
  <c r="N19" i="64"/>
  <c r="A13" i="58"/>
  <c r="A16" i="55"/>
  <c r="A15" i="55"/>
  <c r="A17" i="53"/>
  <c r="A13" i="54"/>
  <c r="A12" i="54"/>
  <c r="A10" i="52"/>
  <c r="A16" i="53"/>
  <c r="A15" i="53"/>
  <c r="A13" i="53"/>
  <c r="A12" i="53"/>
  <c r="A5" i="52"/>
  <c r="A15" i="52"/>
  <c r="A13" i="52"/>
  <c r="A12" i="52"/>
  <c r="A11" i="52"/>
  <c r="A9" i="52"/>
  <c r="A8" i="52"/>
  <c r="A7" i="52"/>
  <c r="A6" i="52"/>
  <c r="A4" i="52"/>
  <c r="A15" i="51"/>
  <c r="A8" i="51"/>
  <c r="A10" i="50"/>
  <c r="A5" i="50"/>
  <c r="A6" i="49"/>
  <c r="A13" i="49"/>
  <c r="A16" i="51"/>
  <c r="A13" i="51"/>
  <c r="A12" i="51"/>
  <c r="A11" i="51"/>
  <c r="A10" i="51"/>
  <c r="A9" i="51"/>
  <c r="A7" i="51"/>
  <c r="A6" i="51"/>
  <c r="A5" i="51"/>
  <c r="A4" i="51"/>
  <c r="A16" i="50"/>
  <c r="A14" i="50"/>
  <c r="A13" i="50"/>
  <c r="A12" i="50"/>
  <c r="A11" i="50"/>
  <c r="A9" i="50"/>
  <c r="A8" i="50"/>
  <c r="A7" i="50"/>
  <c r="A6" i="50"/>
  <c r="A4" i="50"/>
  <c r="A10" i="49"/>
  <c r="A16" i="49"/>
  <c r="A14" i="49"/>
  <c r="A12" i="49"/>
  <c r="A11" i="49"/>
  <c r="A9" i="49"/>
  <c r="A8" i="49"/>
  <c r="A7" i="49"/>
  <c r="A5" i="49"/>
  <c r="A4" i="49"/>
  <c r="A11" i="48"/>
  <c r="A10" i="48"/>
  <c r="A9" i="48"/>
  <c r="A8" i="48"/>
  <c r="A7" i="48"/>
  <c r="A6" i="48"/>
  <c r="A5" i="48"/>
  <c r="A4" i="48"/>
  <c r="L4" i="46"/>
  <c r="L5" i="46"/>
  <c r="L6" i="46"/>
  <c r="L7" i="46"/>
  <c r="L9" i="46"/>
  <c r="L10" i="46"/>
  <c r="L11" i="46"/>
  <c r="L12" i="46"/>
  <c r="A6" i="46"/>
  <c r="A11" i="47"/>
  <c r="A10" i="47"/>
  <c r="A9" i="47"/>
  <c r="A8" i="47"/>
  <c r="A7" i="47"/>
  <c r="A6" i="47"/>
  <c r="A5" i="47"/>
  <c r="A4" i="47"/>
  <c r="A4" i="44"/>
  <c r="A5" i="44"/>
  <c r="A6" i="44"/>
  <c r="A7" i="44"/>
  <c r="A8" i="44"/>
  <c r="A9" i="44"/>
  <c r="A10" i="44"/>
  <c r="A11" i="44"/>
  <c r="A7" i="43"/>
  <c r="A13" i="43"/>
  <c r="A10" i="42"/>
  <c r="A11" i="41"/>
  <c r="A5" i="41"/>
  <c r="A12" i="46"/>
  <c r="A11" i="46"/>
  <c r="A10" i="46"/>
  <c r="A9" i="46"/>
  <c r="A8" i="46"/>
  <c r="A7" i="46"/>
  <c r="A5" i="46"/>
  <c r="A4" i="46"/>
  <c r="A10" i="45"/>
  <c r="A9" i="45"/>
  <c r="A8" i="45"/>
  <c r="A7" i="45"/>
  <c r="A6" i="45"/>
  <c r="A5" i="45"/>
  <c r="A5" i="40"/>
  <c r="A12" i="43"/>
  <c r="A11" i="43"/>
  <c r="A10" i="43"/>
  <c r="A9" i="43"/>
  <c r="A8" i="43"/>
  <c r="A6" i="43"/>
  <c r="A5" i="43"/>
  <c r="A4" i="43"/>
  <c r="A12" i="42"/>
  <c r="A11" i="42"/>
  <c r="A9" i="42"/>
  <c r="A8" i="42"/>
  <c r="A7" i="42"/>
  <c r="A6" i="42"/>
  <c r="A5" i="42"/>
  <c r="A4" i="42"/>
  <c r="A12" i="41"/>
  <c r="A10" i="41"/>
  <c r="A9" i="41"/>
  <c r="A8" i="41"/>
  <c r="A7" i="41"/>
  <c r="A6" i="41"/>
  <c r="A4" i="41"/>
  <c r="A11" i="34"/>
  <c r="A10" i="34"/>
  <c r="A9" i="34"/>
  <c r="A8" i="34"/>
  <c r="A7" i="34"/>
  <c r="A6" i="34"/>
  <c r="A5" i="34"/>
  <c r="A4" i="34"/>
  <c r="A4" i="40"/>
  <c r="A6" i="40"/>
  <c r="A7" i="40"/>
  <c r="A8" i="40"/>
  <c r="A9" i="40"/>
  <c r="A10" i="40"/>
  <c r="A11" i="40"/>
  <c r="A12" i="40"/>
  <c r="U21" i="30"/>
  <c r="R21" i="30"/>
  <c r="N21" i="30"/>
  <c r="K21" i="30"/>
  <c r="F21" i="30"/>
  <c r="C21" i="30"/>
  <c r="U20" i="30"/>
  <c r="R20" i="30"/>
  <c r="N20" i="30"/>
  <c r="K20" i="30"/>
  <c r="F20" i="30"/>
  <c r="C20" i="30"/>
  <c r="U19" i="30"/>
  <c r="R19" i="30"/>
  <c r="N19" i="30"/>
  <c r="K19" i="30"/>
  <c r="F19" i="30"/>
  <c r="C19" i="30"/>
  <c r="U18" i="30"/>
  <c r="R18" i="30"/>
  <c r="N18" i="30"/>
  <c r="K18" i="30"/>
  <c r="F18" i="30"/>
  <c r="C18" i="30"/>
  <c r="U17" i="30"/>
  <c r="R17" i="30"/>
  <c r="N17" i="30"/>
  <c r="K17" i="30"/>
  <c r="F17" i="30"/>
  <c r="C17" i="30"/>
  <c r="U16" i="30"/>
  <c r="R16" i="30"/>
  <c r="N16" i="30"/>
  <c r="K16" i="30"/>
  <c r="F16" i="30"/>
  <c r="C16" i="30"/>
  <c r="U15" i="30"/>
  <c r="R15" i="30"/>
  <c r="N15" i="30"/>
  <c r="K15" i="30"/>
  <c r="F15" i="30"/>
  <c r="C15" i="30"/>
  <c r="U14" i="30"/>
  <c r="R14" i="30"/>
  <c r="N14" i="30"/>
  <c r="K14" i="30"/>
  <c r="F14" i="30"/>
  <c r="C14" i="30"/>
  <c r="U13" i="30"/>
  <c r="R13" i="30"/>
  <c r="N13" i="30"/>
  <c r="K13" i="30"/>
  <c r="F13" i="30"/>
  <c r="C13" i="30"/>
  <c r="U12" i="30"/>
  <c r="R12" i="30"/>
  <c r="N12" i="30"/>
  <c r="K12" i="30"/>
  <c r="F12" i="30"/>
  <c r="C12" i="30"/>
  <c r="U11" i="30"/>
  <c r="R11" i="30"/>
  <c r="N11" i="30"/>
  <c r="K11" i="30"/>
  <c r="F11" i="30"/>
  <c r="C11" i="30"/>
  <c r="U10" i="30"/>
  <c r="R10" i="30"/>
  <c r="N10" i="30"/>
  <c r="K10" i="30"/>
  <c r="F10" i="30"/>
  <c r="C10" i="30"/>
  <c r="U9" i="30"/>
  <c r="R9" i="30"/>
  <c r="N9" i="30"/>
  <c r="K9" i="30"/>
  <c r="F9" i="30"/>
  <c r="C9" i="30"/>
  <c r="U8" i="30"/>
  <c r="R8" i="30"/>
  <c r="N8" i="30"/>
  <c r="K8" i="30"/>
  <c r="F8" i="30"/>
  <c r="C8" i="30"/>
  <c r="U7" i="30"/>
  <c r="R7" i="30"/>
  <c r="N7" i="30"/>
  <c r="K7" i="30"/>
  <c r="F7" i="30"/>
  <c r="C7" i="30"/>
  <c r="U6" i="30"/>
  <c r="R6" i="30"/>
  <c r="N6" i="30"/>
  <c r="K6" i="30"/>
  <c r="F6" i="30"/>
  <c r="C6" i="30"/>
  <c r="U5" i="30"/>
  <c r="R5" i="30"/>
  <c r="N5" i="30"/>
  <c r="K5" i="30"/>
  <c r="F5" i="30"/>
  <c r="C5" i="30"/>
  <c r="U4" i="30"/>
  <c r="R4" i="30"/>
  <c r="N4" i="30"/>
  <c r="K4" i="30"/>
  <c r="F4" i="30"/>
  <c r="C4" i="30"/>
  <c r="U3" i="30"/>
  <c r="R3" i="30"/>
  <c r="N3" i="30"/>
  <c r="K3" i="30"/>
  <c r="F3" i="30"/>
  <c r="C3" i="30"/>
  <c r="G37" i="19" l="1"/>
  <c r="G38" i="19"/>
  <c r="G39" i="19"/>
  <c r="G40" i="19"/>
  <c r="G36" i="19"/>
  <c r="G30" i="19"/>
  <c r="F13" i="19" l="1"/>
  <c r="F12" i="19"/>
  <c r="F10" i="19"/>
  <c r="F14" i="19"/>
  <c r="F9" i="19"/>
  <c r="F11" i="19"/>
  <c r="I13" i="19" l="1"/>
  <c r="I11" i="19"/>
  <c r="I14" i="19"/>
  <c r="I10" i="19"/>
  <c r="I12" i="19"/>
  <c r="I9"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N2" authorId="0" shapeId="0" xr:uid="{7A04CACF-D073-4DA4-9DF1-960DA83E1B8A}">
      <text>
        <r>
          <rPr>
            <b/>
            <sz val="9"/>
            <color indexed="81"/>
            <rFont val="Tahoma"/>
            <family val="2"/>
          </rPr>
          <t>Note: if you have multiple lines with the same targeting, please group them together and mark the second line and beyond "Same as above." This will allow the team programming Iris to group creatives in the same line</t>
        </r>
        <r>
          <rPr>
            <sz val="9"/>
            <color indexed="81"/>
            <rFont val="Tahoma"/>
            <family val="2"/>
          </rPr>
          <t xml:space="preserve">
</t>
        </r>
      </text>
    </comment>
    <comment ref="P2" authorId="0" shapeId="0" xr:uid="{6C8FB5B2-CA28-4B21-B47E-7AD5597E2FC8}">
      <text>
        <r>
          <rPr>
            <b/>
            <sz val="9"/>
            <color indexed="81"/>
            <rFont val="Tahoma"/>
            <family val="2"/>
          </rPr>
          <t>only fill in if specific line names are needed for data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Mill Nguyen (HANSON CONSULTING GROUP INC)</author>
  </authors>
  <commentList>
    <comment ref="J7" authorId="0" shapeId="0" xr:uid="{07973A2B-DE2B-443E-B86C-86DDA244D443}">
      <text>
        <r>
          <rPr>
            <sz val="11"/>
            <color theme="1"/>
            <rFont val="Calibri"/>
            <family val="2"/>
            <scheme val="minor"/>
          </rPr>
          <t>Mill Nguyen (HANSON CONSULTING GROUP INC):
Use Gen 9 imagery for ROW</t>
        </r>
      </text>
    </comment>
    <comment ref="J33" authorId="0" shapeId="0" xr:uid="{0EA7A95C-B7D6-4AA5-AAFD-D56ABACE8CC6}">
      <text>
        <r>
          <rPr>
            <sz val="11"/>
            <color theme="1"/>
            <rFont val="Calibri"/>
            <family val="2"/>
            <scheme val="minor"/>
          </rPr>
          <t xml:space="preserve">Mill Nguyen (HANSON CONSULTING GROUP INC):
Use Gen 9 imagery ROW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Mill Nguyen (HANSON CONSULTING GROUP INC)</author>
  </authors>
  <commentList>
    <comment ref="J35" authorId="0" shapeId="0" xr:uid="{391EF35A-58F3-4D44-8207-AB6BB5C83A24}">
      <text>
        <r>
          <rPr>
            <sz val="11"/>
            <color theme="1"/>
            <rFont val="Calibri"/>
            <family val="2"/>
            <scheme val="minor"/>
          </rPr>
          <t>Mill Nguyen (HANSON CONSULTING GROUP INC):
Asset change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tc={F2D32626-5870-45CC-93EF-93D7E33B5327}</author>
  </authors>
  <commentList>
    <comment ref="H10" authorId="0" shapeId="0" xr:uid="{F2D32626-5870-45CC-93EF-93D7E33B5327}">
      <text>
        <t>[Threaded comment]
Your version of Excel allows you to read this threaded comment; however, any edits to it will get removed if the file is opened in a newer version of Excel. Learn more: https://go.microsoft.com/fwlink/?linkid=870924
Comment:
    "amazing saving" where we have saving claims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Mill Nguyen (HANSON CONSULTING GROUP INC)</author>
  </authors>
  <commentList>
    <comment ref="J12" authorId="0" shapeId="0" xr:uid="{3CF99370-7511-4CE6-8268-8429785D6AF9}">
      <text>
        <r>
          <rPr>
            <sz val="11"/>
            <color theme="1"/>
            <rFont val="Calibri"/>
            <family val="2"/>
            <scheme val="minor"/>
          </rPr>
          <t>Mill Nguyen (HANSON CONSULTING GROUP INC):
Art change weekly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tc={F5242D8D-FE18-421A-92E0-1707B37099AE}</author>
  </authors>
  <commentList>
    <comment ref="J12" authorId="0" shapeId="0" xr:uid="{F5242D8D-FE18-421A-92E0-1707B37099AE}">
      <text>
        <t>[Threaded comment]
Your version of Excel allows you to read this threaded comment; however, any edits to it will get removed if the file is opened in a newer version of Excel. Learn more: https://go.microsoft.com/fwlink/?linkid=870924
Comment:
    New asset available 11/21. Use if able to.</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tc={B67C04BF-977F-47B8-8083-25CC18ED9D09}</author>
    <author>tc={0E965946-DC86-4ABE-931A-6B0738D8147F}</author>
  </authors>
  <commentList>
    <comment ref="I4" authorId="0" shapeId="0" xr:uid="{B67C04BF-977F-47B8-8083-25CC18ED9D09}">
      <text>
        <t>[Threaded comment]
Your version of Excel allows you to read this threaded comment; however, any edits to it will get removed if the file is opened in a newer version of Excel. Learn more: https://go.microsoft.com/fwlink/?linkid=870924
Comment:
    Free for everyone</t>
      </text>
    </comment>
    <comment ref="D9" authorId="1" shapeId="0" xr:uid="{0E965946-DC86-4ABE-931A-6B0738D8147F}">
      <text>
        <t>[Threaded comment]
Your version of Excel allows you to read this threaded comment; however, any edits to it will get removed if the file is opened in a newer version of Excel. Learn more: https://go.microsoft.com/fwlink/?linkid=870924
Comment:
    Need ID confirmation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tc={B448BE86-F504-4CE7-9836-81E98A437A9E}</author>
    <author>tc={4781CB37-A5FC-4D06-B4C7-81FA8AE94E41}</author>
    <author>tc={C090C1F2-E36C-487E-B70C-FA31169FAFE2}</author>
  </authors>
  <commentList>
    <comment ref="C6" authorId="0" shapeId="0" xr:uid="{B448BE86-F504-4CE7-9836-81E98A437A9E}">
      <text>
        <t>[Threaded comment]
Your version of Excel allows you to read this threaded comment; however, any edits to it will get removed if the file is opened in a newer version of Excel. Learn more: https://go.microsoft.com/fwlink/?linkid=870924
Comment:
    Please confirm if we can use the Delta symbol</t>
      </text>
    </comment>
    <comment ref="D9" authorId="1" shapeId="0" xr:uid="{4781CB37-A5FC-4D06-B4C7-81FA8AE94E41}">
      <text>
        <t>[Threaded comment]
Your version of Excel allows you to read this threaded comment; however, any edits to it will get removed if the file is opened in a newer version of Excel. Learn more: https://go.microsoft.com/fwlink/?linkid=870924
Comment:
    Becky to confirm launch ID</t>
      </text>
    </comment>
    <comment ref="D10" authorId="2" shapeId="0" xr:uid="{C090C1F2-E36C-487E-B70C-FA31169FAFE2}">
      <text>
        <t>[Threaded comment]
Your version of Excel allows you to read this threaded comment; however, any edits to it will get removed if the file is opened in a newer version of Excel. Learn more: https://go.microsoft.com/fwlink/?linkid=870924
Comment:
    Confirm which ID to use?</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Q2" authorId="0" shapeId="0" xr:uid="{B690C54E-73D9-49F1-AF41-F3327095C288}">
      <text>
        <r>
          <rPr>
            <sz val="11"/>
            <color theme="1"/>
            <rFont val="Calibri"/>
            <family val="2"/>
            <scheme val="minor"/>
          </rPr>
          <t xml:space="preserve">Only fill in if specific line names are needed for data, e.g. experimentation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P2" authorId="0" shapeId="0" xr:uid="{A9129D03-AA95-458F-92E3-4E6D93765C99}">
      <text>
        <r>
          <rPr>
            <sz val="11"/>
            <color theme="1"/>
            <rFont val="Calibri"/>
            <family val="2"/>
            <scheme val="minor"/>
          </rPr>
          <t xml:space="preserve">Only fill in if specific line names are needed for data, e.g. experimentation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P2" authorId="0" shapeId="0" xr:uid="{E14FD495-E95A-46F6-8813-1E9FB3001278}">
      <text>
        <r>
          <rPr>
            <sz val="11"/>
            <color theme="1"/>
            <rFont val="Calibri"/>
            <family val="2"/>
            <scheme val="minor"/>
          </rPr>
          <t xml:space="preserve">Only fill in if specific line names are needed for data, e.g. experimentation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P2" authorId="0" shapeId="0" xr:uid="{EA078391-B7C4-43D9-BDE8-985B256B307D}">
      <text>
        <r>
          <rPr>
            <sz val="11"/>
            <color theme="1"/>
            <rFont val="Calibri"/>
            <family val="2"/>
            <scheme val="minor"/>
          </rPr>
          <t xml:space="preserve">Only fill in if specific line names are needed for data, e.g. experimentation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P2" authorId="0" shapeId="0" xr:uid="{7D66EBB9-90D6-42EA-A79A-3E9DB7FCD6CE}">
      <text>
        <r>
          <rPr>
            <sz val="11"/>
            <color theme="1"/>
            <rFont val="Calibri"/>
            <family val="2"/>
            <scheme val="minor"/>
          </rPr>
          <t xml:space="preserve">Only fill in if specific line names are needed for data, e.g. experimentation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Clara Roser (HANSON CONSULTING GROUP INC)</author>
  </authors>
  <commentList>
    <comment ref="P2" authorId="0" shapeId="0" xr:uid="{3BFA06AD-EB28-4E7D-9693-12119DA75BC6}">
      <text>
        <r>
          <rPr>
            <sz val="11"/>
            <color theme="1"/>
            <rFont val="Calibri"/>
            <family val="2"/>
            <scheme val="minor"/>
          </rPr>
          <t xml:space="preserve">Only fill in if specific line names are needed for data, e.g. experimentation 
</t>
        </r>
      </text>
    </comment>
  </commentList>
</comments>
</file>

<file path=xl/sharedStrings.xml><?xml version="1.0" encoding="utf-8"?>
<sst xmlns="http://schemas.openxmlformats.org/spreadsheetml/2006/main" count="6586" uniqueCount="2330">
  <si>
    <t>Campaign Name:</t>
  </si>
  <si>
    <t>Asset &amp; Copy Guidance</t>
  </si>
  <si>
    <t>Localization &amp; Pricing (Production Team Use Only)</t>
  </si>
  <si>
    <t>XGP Campaign Treatment &amp; Targeting Matrix</t>
  </si>
  <si>
    <t>Naming Tool</t>
  </si>
  <si>
    <r>
      <rPr>
        <b/>
        <u/>
        <sz val="10"/>
        <color rgb="FF0563C1"/>
        <rFont val="Calibri"/>
        <family val="2"/>
      </rPr>
      <t xml:space="preserve">GPIP </t>
    </r>
    <r>
      <rPr>
        <u/>
        <sz val="10"/>
        <color rgb="FF0563C1"/>
        <rFont val="Calibri"/>
        <family val="2"/>
      </rPr>
      <t>(Dedupe)</t>
    </r>
  </si>
  <si>
    <t>State</t>
  </si>
  <si>
    <t>Creative Name</t>
  </si>
  <si>
    <r>
      <rPr>
        <b/>
        <sz val="12"/>
        <color rgb="FF000000"/>
        <rFont val="Calibri"/>
        <family val="2"/>
        <scheme val="minor"/>
      </rPr>
      <t xml:space="preserve">Surface </t>
    </r>
    <r>
      <rPr>
        <i/>
        <sz val="12"/>
        <color rgb="FF000000"/>
        <rFont val="Calibri"/>
        <family val="2"/>
        <scheme val="minor"/>
      </rPr>
      <t>(please add slots to targeting)</t>
    </r>
  </si>
  <si>
    <t>Creative Image</t>
  </si>
  <si>
    <t>Asset Link</t>
  </si>
  <si>
    <t>Start Date</t>
  </si>
  <si>
    <t>End Date</t>
  </si>
  <si>
    <t>Copy Title</t>
  </si>
  <si>
    <t>Copy Subtitle</t>
  </si>
  <si>
    <t>CTA Link</t>
  </si>
  <si>
    <t>Markets</t>
  </si>
  <si>
    <t>Market Excl.</t>
  </si>
  <si>
    <t>Localization</t>
  </si>
  <si>
    <t>Targeting Type</t>
  </si>
  <si>
    <t>Additional Targeting</t>
  </si>
  <si>
    <t>Line Name (Campaign + CHA/CTR) - OPTIONAL</t>
  </si>
  <si>
    <t>Product ID / Xbox Title ID</t>
  </si>
  <si>
    <t>ADD</t>
  </si>
  <si>
    <t>1. Insert &gt; Picture, drag bottom right corner to resize to cell
2. Format Shape &gt; Properties, select "Move and size with cells"</t>
  </si>
  <si>
    <t>Link</t>
  </si>
  <si>
    <t>Date</t>
  </si>
  <si>
    <t>Text</t>
  </si>
  <si>
    <t>EN Only</t>
  </si>
  <si>
    <t>List or Text allowed (Select from matrix, additional target lines to be highlighted for ease of review)</t>
  </si>
  <si>
    <t>Uppercase Text</t>
  </si>
  <si>
    <t>REMOVE</t>
  </si>
  <si>
    <t>ToH Subs Tile (560x315)</t>
  </si>
  <si>
    <t>Submitted by requestor</t>
  </si>
  <si>
    <t>TIO/SuperTIO</t>
  </si>
  <si>
    <t>KEEP</t>
  </si>
  <si>
    <t>ToH Discover 3 (560x315)</t>
  </si>
  <si>
    <t>Requested</t>
  </si>
  <si>
    <t>NonTIO</t>
  </si>
  <si>
    <t>CHANGE</t>
  </si>
  <si>
    <t>Twist Hero spotlight (1136x639)</t>
  </si>
  <si>
    <t>Use previous loc</t>
  </si>
  <si>
    <t>Gold Upgrade</t>
  </si>
  <si>
    <t>Twist Small spotlight (560x315)</t>
  </si>
  <si>
    <t>Gold NonTIO</t>
  </si>
  <si>
    <t>Phoenix - XBL Item M2 (1136x639, 694x758)</t>
  </si>
  <si>
    <t>Valencia</t>
  </si>
  <si>
    <t>Twist Hero Slot 7 (1724x484)</t>
  </si>
  <si>
    <t>Buddy Pass</t>
  </si>
  <si>
    <r>
      <rPr>
        <sz val="11"/>
        <color rgb="FF000000"/>
        <rFont val="Calibri"/>
        <family val="2"/>
        <scheme val="minor"/>
      </rPr>
      <t xml:space="preserve">PC Spotlight (1920x1080 or 3840x2160 </t>
    </r>
    <r>
      <rPr>
        <i/>
        <sz val="11"/>
        <color rgb="FF000000"/>
        <rFont val="Calibri"/>
        <family val="2"/>
        <scheme val="minor"/>
      </rPr>
      <t>multi IP box art</t>
    </r>
    <r>
      <rPr>
        <sz val="11"/>
        <color rgb="FF000000"/>
        <rFont val="Calibri"/>
        <family val="2"/>
        <scheme val="minor"/>
      </rPr>
      <t>)</t>
    </r>
  </si>
  <si>
    <t>Custom</t>
  </si>
  <si>
    <t>Mobile spotlight (694x758 &amp; 1136x639)</t>
  </si>
  <si>
    <t>Members</t>
  </si>
  <si>
    <t>Discovery Home Spotlight</t>
  </si>
  <si>
    <t>Non-Members</t>
  </si>
  <si>
    <t>Discovery Home Channel</t>
  </si>
  <si>
    <t>All members</t>
  </si>
  <si>
    <t>Cloud Gaming Markets</t>
  </si>
  <si>
    <t>Non-Cloud Gaming Markets</t>
  </si>
  <si>
    <t>Onboarding</t>
  </si>
  <si>
    <t>Ultimate</t>
  </si>
  <si>
    <t>Valencia (PAH)</t>
  </si>
  <si>
    <t>Valencia (SAH)</t>
  </si>
  <si>
    <t>Valencia (PAH &amp; SAH)</t>
  </si>
  <si>
    <t>Buddy Pass Trialists</t>
  </si>
  <si>
    <t>Previously Paid</t>
  </si>
  <si>
    <t>Coming Soon</t>
  </si>
  <si>
    <t>Dunning Grace (Transactional)</t>
  </si>
  <si>
    <t>Dunning Locked (Transactional)</t>
  </si>
  <si>
    <t>Expiring (Countdown/ Transactional)</t>
  </si>
  <si>
    <t>Expiring (Trialists/ Transactional)</t>
  </si>
  <si>
    <t>Column1</t>
  </si>
  <si>
    <t>Title</t>
  </si>
  <si>
    <t>BID</t>
  </si>
  <si>
    <t>Subhead</t>
  </si>
  <si>
    <t>LOC</t>
  </si>
  <si>
    <t>Imagery</t>
  </si>
  <si>
    <t>Maturity Rating</t>
  </si>
  <si>
    <t>Ending  date</t>
  </si>
  <si>
    <t>Hollow Knight: Silksong</t>
  </si>
  <si>
    <t>9N116V0599HB</t>
  </si>
  <si>
    <t>Fight for the fate of a haunted land</t>
  </si>
  <si>
    <t>Get it today (Generic)</t>
  </si>
  <si>
    <t>ICT</t>
  </si>
  <si>
    <t>E</t>
  </si>
  <si>
    <t xml:space="preserve">Plants vs Zombies Replanted </t>
  </si>
  <si>
    <t xml:space="preserve">9PGSDFM3JD85 </t>
  </si>
  <si>
    <t>Go back to your roots</t>
  </si>
  <si>
    <t>Football Manager 26</t>
  </si>
  <si>
    <t>9NMNZ4CK59DM</t>
  </si>
  <si>
    <t>Define your football destiny</t>
  </si>
  <si>
    <t>Rematch</t>
  </si>
  <si>
    <t>9n5k7hwxl4q6</t>
  </si>
  <si>
    <t>Get it today (generic)</t>
  </si>
  <si>
    <t>Blue Prince</t>
  </si>
  <si>
    <t>9PFRTPRQ569Q</t>
  </si>
  <si>
    <t>Will you find Room 46?</t>
  </si>
  <si>
    <t>Minecraft</t>
  </si>
  <si>
    <t>9MVXMVT8ZKWC</t>
  </si>
  <si>
    <t>Split Fiction</t>
  </si>
  <si>
    <t>9N1WXXD1RL8D</t>
  </si>
  <si>
    <t>T</t>
  </si>
  <si>
    <t>Ball x Pit</t>
  </si>
  <si>
    <t>9mwxf3srd7qn</t>
  </si>
  <si>
    <t xml:space="preserve">MySims: Cozy Bundle </t>
  </si>
  <si>
    <t>9NKRF8HJ45GX</t>
  </si>
  <si>
    <t>Buy now for cute characters &amp; creative adventures</t>
  </si>
  <si>
    <t>Available now</t>
  </si>
  <si>
    <t>Phoenix - XBL Item M2 (1068x600, 694x758)</t>
  </si>
  <si>
    <t>Griffin Consolidated Home Spotlight</t>
  </si>
  <si>
    <t>Priority</t>
  </si>
  <si>
    <t>CX ADO Ticket</t>
  </si>
  <si>
    <t>ID</t>
  </si>
  <si>
    <t>End Date (if not full week)</t>
  </si>
  <si>
    <t>EN Title</t>
  </si>
  <si>
    <t>EN subhead</t>
  </si>
  <si>
    <t>Image Link</t>
  </si>
  <si>
    <t>Iris Targeting</t>
  </si>
  <si>
    <t>Frequency</t>
  </si>
  <si>
    <t>STORE HERO</t>
  </si>
  <si>
    <t>Store 2nd line</t>
  </si>
  <si>
    <t>Prod status</t>
  </si>
  <si>
    <t>14612 Fortnite Festival | New Season - Chappell Roan Music Pass</t>
  </si>
  <si>
    <t>14472 Anime Sale</t>
  </si>
  <si>
    <t>Anime Sale</t>
  </si>
  <si>
    <t>AnimeSale0205</t>
  </si>
  <si>
    <t>Collection Task 14747 GAMES | NEW | Sale | Console | Anime Sale - QC 1/29</t>
  </si>
  <si>
    <t>Console</t>
  </si>
  <si>
    <t>14470 Focus Publisher Sale</t>
  </si>
  <si>
    <t>FocusPublisherSale0203</t>
  </si>
  <si>
    <t>Collection Task 14690 Games | Sale | Console | Focus Publisher Sale</t>
  </si>
  <si>
    <t>Focus Publisher Sale</t>
  </si>
  <si>
    <t>14575 My Hero Academia: All's Justice | Game Launch</t>
  </si>
  <si>
    <t xml:space="preserve">MY HERO ACADEMIA: All’s Justice  </t>
  </si>
  <si>
    <t>9P183CW04582</t>
  </si>
  <si>
    <t>Smash through the final story arc</t>
  </si>
  <si>
    <t>List - All - Game Merch - 0203 (1).xlsx</t>
  </si>
  <si>
    <t>14582 Lunar New Year sale</t>
  </si>
  <si>
    <t>Lunar New Year Sale</t>
  </si>
  <si>
    <t>LunarNewYearSale0212</t>
  </si>
  <si>
    <t>Collection Task 14809 GAMES | NEW | SALE | Console | Lunar New Year Sale</t>
  </si>
  <si>
    <t>14675 Yakuza Kiwami 3/ Dark Ties: Launch W2</t>
  </si>
  <si>
    <t xml:space="preserve">Yakuza Kiwami 3 &amp; Dark Ties  </t>
  </si>
  <si>
    <t>9N2370NCNW1M</t>
  </si>
  <si>
    <t>Yakuza Kiwami 3 &amp; Dark Ties</t>
  </si>
  <si>
    <t>A convergence of fates</t>
  </si>
  <si>
    <t>14607 Publisher Spotlight Series</t>
  </si>
  <si>
    <t>Publisher Spotlight Series</t>
  </si>
  <si>
    <t>PublisherSpotlightSeries0212</t>
  </si>
  <si>
    <t>Collection Task 14788 GAMES | NEW | WW | Console | Publisher Spotlight Series | Bethesda, Paradox, Saber, Team17, Techland | 2026 - QC 2/3</t>
  </si>
  <si>
    <t>Task 408880 GAMES: Tile Treatment: Console, Griffin | Publisher Spotlight Series | 02/12/26</t>
  </si>
  <si>
    <t>14578 Co-op and chill sale</t>
  </si>
  <si>
    <t>Co-op and Chill Sale</t>
  </si>
  <si>
    <t>CoopAndChillSale0212</t>
  </si>
  <si>
    <t>Collection Task 14804 GAMES | NEW | SALE | Console | Co-op and chill sale</t>
  </si>
  <si>
    <t>Task 408831 [Games]: Tile Treatment: MSOX Co-op &amp; Chill Sale</t>
  </si>
  <si>
    <t>14466 2K Publisher Sale</t>
  </si>
  <si>
    <t>2K Publisher Sale</t>
  </si>
  <si>
    <t>CampsiteChannel.Games.Sale.2026.2KPublisherSale0205</t>
  </si>
  <si>
    <t>Collection Task 14661 GAMES | New | Sale | Console | 2K Publisher Sale | 2026 - close 2/6</t>
  </si>
  <si>
    <t>Level up your library</t>
  </si>
  <si>
    <t>14649 High On Life 2 Launch</t>
  </si>
  <si>
    <t>High on Life 2</t>
  </si>
  <si>
    <t>9NF6XPSBTTGB</t>
  </si>
  <si>
    <t>Play day one with Ultimate</t>
  </si>
  <si>
    <t>Store Hero</t>
  </si>
  <si>
    <t>Slot</t>
  </si>
  <si>
    <t>Campaign</t>
  </si>
  <si>
    <t>Name</t>
  </si>
  <si>
    <t>Asset</t>
  </si>
  <si>
    <t>Target</t>
  </si>
  <si>
    <t>Note</t>
  </si>
  <si>
    <t>status</t>
  </si>
  <si>
    <t>Current 12/23</t>
  </si>
  <si>
    <t>14657 Codename Vivified Dusk Launch</t>
  </si>
  <si>
    <t>Diablo 2 Resurrected</t>
  </si>
  <si>
    <t xml:space="preserve">9NQSX9D0HPRK </t>
  </si>
  <si>
    <t>2/12 at 10 AM</t>
  </si>
  <si>
    <t>Diablo II: Resurrected</t>
  </si>
  <si>
    <t>Now available with Game Pass</t>
  </si>
  <si>
    <t>13802 Helldivers 2 - Battle of Cyberstan/Story Arc 6 (2/10- 2/16)</t>
  </si>
  <si>
    <t>Helldivers 2</t>
  </si>
  <si>
    <t>9P3PT7PQJD0M</t>
  </si>
  <si>
    <t>2/10 at 10 AM</t>
  </si>
  <si>
    <t>HELLDIVERS 2</t>
  </si>
  <si>
    <t>An old enemy returns</t>
  </si>
  <si>
    <t>Task 409185 GAMES: Image Cuts: Helldivers 2 - Battle of Cyberstan</t>
  </si>
  <si>
    <t>14654 Overwatch S21 | Season 1 Conquest</t>
  </si>
  <si>
    <t>Overwatch S21 , Season 1</t>
  </si>
  <si>
    <t>The new Overwatch is here</t>
  </si>
  <si>
    <t>Season 1</t>
  </si>
  <si>
    <t>Task 409181 GAMES: Image Cuts: Overwatch S21 | Season 1</t>
  </si>
  <si>
    <t>14730 Age of Mythology: Expansion Pass | LAUNCH- 2-10-26</t>
  </si>
  <si>
    <t>Age of Mythology: Exapansion Pass</t>
  </si>
  <si>
    <t>9N4GM41QXQGD</t>
  </si>
  <si>
    <t>Four mythic releases, one pass</t>
  </si>
  <si>
    <t>14850 Minecraft CyberSafe DLC - LAUNCH 2/10/26</t>
  </si>
  <si>
    <t>MC CyberSafe DLC</t>
  </si>
  <si>
    <t>9mvxmvt8zkwc</t>
  </si>
  <si>
    <t>CyberSafe: Bad Connection</t>
  </si>
  <si>
    <t>Spot red flags, learn the risks, build your skills</t>
  </si>
  <si>
    <t>Task 409178 GAMES: Image Cuts: Minecraft CyberSafe DLC</t>
  </si>
  <si>
    <t>Store Editorial</t>
  </si>
  <si>
    <t>Status</t>
  </si>
  <si>
    <t>13631 Score More with Xbox (Feb 3 - 16, 2026)</t>
  </si>
  <si>
    <t>Score More with Xbox</t>
  </si>
  <si>
    <t>ScoreMoreWithXbox0203</t>
  </si>
  <si>
    <t>Collection Task 14685 GAMES | NEW | CAMPAIGN | Griffin | WW | NO VANITY | Score More With Xbox | LIVE 2/13-2/16 | QC 1/28</t>
  </si>
  <si>
    <t>14645 MADDEN NFL 26 - Xbox Game Pass/EA Play Drop</t>
  </si>
  <si>
    <t>Madden NFL</t>
  </si>
  <si>
    <t>9PGVZ5XPQ9SP</t>
  </si>
  <si>
    <t xml:space="preserve">Blitz for days </t>
  </si>
  <si>
    <t>Task 409136 GAMES: Image Cuts: Madden NFL 26</t>
  </si>
  <si>
    <t>14643 NHL 26 Olympics</t>
  </si>
  <si>
    <t>NHL 26 Olympics</t>
  </si>
  <si>
    <t>EA Sports NHL 26</t>
  </si>
  <si>
    <t>Check out the latest HUT event</t>
  </si>
  <si>
    <t>Task 409192 GAMES: Image Cuts: NHL 26 Olympics</t>
  </si>
  <si>
    <t>13286 MLB The Show 26</t>
  </si>
  <si>
    <t>MLB The Show 2026</t>
  </si>
  <si>
    <t>9NF00BDD666N</t>
  </si>
  <si>
    <t>Pre-Order now</t>
  </si>
  <si>
    <t>&lt;NC&gt; Owner MLB The Show 2026 (9NF00BDD666N)</t>
  </si>
  <si>
    <t>Regular 6x/daily</t>
  </si>
  <si>
    <t>14544 DRAGON QUEST VII Reimagined (Doll) | Last Chance to Pre-order</t>
  </si>
  <si>
    <t>DRAGON QUEST VII Reimagined</t>
  </si>
  <si>
    <t>9P4TJQDGTRNF</t>
  </si>
  <si>
    <t>DRAGON QUEST VII</t>
  </si>
  <si>
    <t>Fix the past, save the present</t>
  </si>
  <si>
    <t>List - All - Game Merch - 0127.xlsx</t>
  </si>
  <si>
    <t>Standard</t>
  </si>
  <si>
    <t>14577 Hogwarts Third Anniversary Sale</t>
  </si>
  <si>
    <t>Hogwarts Anniversary Sale</t>
  </si>
  <si>
    <t>CampsiteChannel.Games.Sale.2026.HogwartsAnniversarySale0205</t>
  </si>
  <si>
    <t>Collection Task 14752 GAMES | NEW | Sale | Console | Hogwarts Third Anniversary Sale</t>
  </si>
  <si>
    <t>Hogwarts Anniversary Collection</t>
  </si>
  <si>
    <t>14151 CODE VEIN II | Game Launch</t>
  </si>
  <si>
    <t>Code Vein II</t>
  </si>
  <si>
    <t xml:space="preserve">9N851Q7SDGQW </t>
  </si>
  <si>
    <t>A new action RPG, bound by blood</t>
  </si>
  <si>
    <t>408588-GAMES-ICT-Codename-CHRONOS</t>
  </si>
  <si>
    <t>CampsiteChannel.Games.Sale.2026.FocusPublisherSale0203</t>
  </si>
  <si>
    <t>CampsiteChannel.Games.Sale.2026.ScoreMoreWithXbox0203</t>
  </si>
  <si>
    <t>14536 Madden NFL 26 - MUT SuperBowl</t>
  </si>
  <si>
    <t>Madden NFL 26 Superbowl</t>
  </si>
  <si>
    <t>9NVD16NP4J8T</t>
  </si>
  <si>
    <t>Madden NFL 26</t>
  </si>
  <si>
    <t>Celebrate the Super Bowl</t>
  </si>
  <si>
    <t>Show to Madden 26 Owners (9NVD16NP4J8T)</t>
  </si>
  <si>
    <t>14099 Codename: 'IRIS' | Game Announce + Pre-order Launch [EMBARGOED]</t>
  </si>
  <si>
    <t>Life is Strange: Reunion Deluxe Edition</t>
  </si>
  <si>
    <t>9p0qpr08j4cv</t>
  </si>
  <si>
    <t>One last chance for Max &amp; Chloe</t>
  </si>
  <si>
    <t>List - All - Game Merch - 0120_Updated.xlsx</t>
  </si>
  <si>
    <t>408285-Codename IRIS</t>
  </si>
  <si>
    <t>standard</t>
  </si>
  <si>
    <t>2/5 at 10 AM</t>
  </si>
  <si>
    <t>14513 Call of Duty: Black Ops 7 | Season 2 | Deeplinking</t>
  </si>
  <si>
    <t>9N8KMNW6942X (Cross-Gen Bundle)</t>
  </si>
  <si>
    <t>Call of Duty: Black Ops 7
or
COD: Black Ops 7</t>
  </si>
  <si>
    <r>
      <rPr>
        <sz val="11"/>
        <color rgb="FF000000"/>
        <rFont val="Calibri"/>
        <scheme val="minor"/>
      </rPr>
      <t xml:space="preserve">New threats rise in Season </t>
    </r>
    <r>
      <rPr>
        <b/>
        <sz val="11"/>
        <color rgb="FF000000"/>
        <rFont val="Calibri"/>
        <scheme val="minor"/>
      </rPr>
      <t>02</t>
    </r>
  </si>
  <si>
    <t>List - All - Game Merch - COD7_S02.xlsx</t>
  </si>
  <si>
    <t>ICT Key TT</t>
  </si>
  <si>
    <t>No RU, Kuwait, Qatar</t>
  </si>
  <si>
    <t>14671 Forte Buy Get Offer | Console | PC</t>
  </si>
  <si>
    <t>Forza Horizon 6</t>
  </si>
  <si>
    <t xml:space="preserve">9NDBXSJFP7DH  
</t>
  </si>
  <si>
    <t>US-en: Get $5 with pre-order
ROW: Gift with purchase</t>
  </si>
  <si>
    <t>List - All - Game Merch - FORTE Buy Get (1).xlsx</t>
  </si>
  <si>
    <t>Images</t>
  </si>
  <si>
    <t>14511 Dead by Daylight - Stranger Things Launch</t>
  </si>
  <si>
    <t>Dead by Daylight - Stranger Things Launch</t>
  </si>
  <si>
    <t xml:space="preserve">9PJ0JD3ZWTBX </t>
  </si>
  <si>
    <t>Dead by Daylight - Stranger Things</t>
  </si>
  <si>
    <t>Stranger Things Chapter 2</t>
  </si>
  <si>
    <t>Mobile size EOD</t>
  </si>
  <si>
    <t>14540 Microsoft Flight Simulator 2024 - California Cities | Game Update - 1-27-2026</t>
  </si>
  <si>
    <t>Microsoft Flight Simulator 2024 - California Cities</t>
  </si>
  <si>
    <t>9P2VGCTBMM52</t>
  </si>
  <si>
    <t>1/28/2026 at  10:00:00 AM embargo</t>
  </si>
  <si>
    <t>Microsoft Flight Simulator 2024</t>
  </si>
  <si>
    <t>City Update 13: California</t>
  </si>
  <si>
    <t>14225 Project Gordon Sale</t>
  </si>
  <si>
    <t>Developer_Direct Sale</t>
  </si>
  <si>
    <t>xbox://productchannel?id=CampsiteChannel.GriffinStore.Sale.2026.DeveloperDirectSale0121</t>
  </si>
  <si>
    <t>Collection Task 14476 GAMES | SALE | Griffin | Project Gordon Sale | 1/21 - Update design 1/15</t>
  </si>
  <si>
    <t>[Iris] Real Time Signal - MSA Age Group for NGP != Child (e.g. Opted Out)
[Iris] Real Time Signal - XBL Content Restrictions - Restrict Promotional Content = False</t>
  </si>
  <si>
    <t>Cooked and booked (Published)</t>
  </si>
  <si>
    <t>14224 THQ Nordic Handy Games Sale</t>
  </si>
  <si>
    <t>THQ Nordic &amp; HandyGames Sale</t>
  </si>
  <si>
    <t>CampsiteChannel.Games.Sale.2026.THQNordicHandyGamesSale0120</t>
  </si>
  <si>
    <t>Collection Task 14572 GAMES | NEW | Console | THQ Nordic &amp; HandyGames Sale | 2026 - close 1/21</t>
  </si>
  <si>
    <t>Console Art</t>
  </si>
  <si>
    <t>14450 Indie Selects Anniversary Sale</t>
  </si>
  <si>
    <t>Indie Selects Anniversary Sale</t>
  </si>
  <si>
    <t>CampsiteChannel.Games.Sale.2026.IndieSelectsAnniversarySale0127</t>
  </si>
  <si>
    <t>Collection Task 14583 GAMES | NEW | Console | Indie Selects Anniversary Sale | 2026 - QC 1/20</t>
  </si>
  <si>
    <t>Generic - "Amazing saving on games"</t>
  </si>
  <si>
    <t>14533 Quarantine Zone Launch (Xbox on PC Only) - Week 3</t>
  </si>
  <si>
    <t>Quarantine Zone</t>
  </si>
  <si>
    <t>9P9446P7D9TZ</t>
  </si>
  <si>
    <t>Command the checkpoint in a collapsing city</t>
  </si>
  <si>
    <t>Available now (Generic)</t>
  </si>
  <si>
    <r>
      <rPr>
        <sz val="11"/>
        <color rgb="FF000000"/>
        <rFont val="Calibri"/>
        <scheme val="minor"/>
      </rPr>
      <t xml:space="preserve">1/29/2026 
</t>
    </r>
    <r>
      <rPr>
        <b/>
        <sz val="11"/>
        <color rgb="FFFF0000"/>
        <rFont val="Calibri"/>
        <scheme val="minor"/>
      </rPr>
      <t>3PM EMBARGO</t>
    </r>
  </si>
  <si>
    <t>14222 The Sims - MySims Cozy Bundle (PC only)</t>
  </si>
  <si>
    <t>MySims</t>
  </si>
  <si>
    <t>9N74KFV7253H</t>
  </si>
  <si>
    <t>&lt;c&gt; Owners 9NKRF8HJ45GX</t>
  </si>
  <si>
    <t xml:space="preserve">game played was not found or used </t>
  </si>
  <si>
    <t>14534 Cult of the Lamb Woolhaven Launch Week 2</t>
  </si>
  <si>
    <t xml:space="preserve">Cult of the Lamb Woolhaven </t>
  </si>
  <si>
    <t>9nch2jx4b9qm</t>
  </si>
  <si>
    <t xml:space="preserve">Cult of the Lamb - Woolhaven </t>
  </si>
  <si>
    <t>New town, dungeons, buildings, tools, and more</t>
  </si>
  <si>
    <t>[Iris] Real Time Signal - MSA Age Group for NGP != Child (e.g. Opted Out)
[Iris] Real‑Time Signal – XBL Content Restrictions – Max Age Rating ≥ 13
[Iris] Real Time Signal - XBL Content Restrictions - Restrict Promotional Content = False</t>
  </si>
  <si>
    <t>Current 12/26</t>
  </si>
  <si>
    <t>14608 ARK Survival Ascended Lost Colony (Reheat Part Sat)</t>
  </si>
  <si>
    <t>ARK: Lost Colony</t>
  </si>
  <si>
    <t>9PCSM2RFXT8K</t>
  </si>
  <si>
    <t>Confront the demons of Arat Prime</t>
  </si>
  <si>
    <t>14580 HAWAII WEST | Wish list - Console, Garrison, Griffin, MSOW, MSOX (1/22)</t>
  </si>
  <si>
    <t>9MW53ZKZH168</t>
  </si>
  <si>
    <t>Add to wishlist</t>
  </si>
  <si>
    <t>14581 BLOOM | Wish list - Console, Garrison, Griffin, MSOW, MSOX (1/22)</t>
  </si>
  <si>
    <t>Beast of Reincarnation</t>
  </si>
  <si>
    <t>9nxwswbm4h6t</t>
  </si>
  <si>
    <t>Add to Wishlist</t>
  </si>
  <si>
    <t>13856 GORDON | Games Collection &amp; Spotlights - Console, Garrison, Griffin, MSOW (1/22)</t>
  </si>
  <si>
    <t>Xbox Developer_Direct 2026</t>
  </si>
  <si>
    <t>CampsiteChannel.GriffinStore.Campaign.2026.DeveloperDirect0122</t>
  </si>
  <si>
    <t>Multi-IP_Collection</t>
  </si>
  <si>
    <t>14167 WWE 2K26 | Announce + Pre-order</t>
  </si>
  <si>
    <t>WWE 2K26</t>
  </si>
  <si>
    <t>9NP2TD4460FK</t>
  </si>
  <si>
    <t>1/30/2026 [embargo Midnight]</t>
  </si>
  <si>
    <t>The show never stops</t>
  </si>
  <si>
    <t>JPG</t>
  </si>
  <si>
    <t>Build is Cooking</t>
  </si>
  <si>
    <t>Task 408527 [GAMES]: Tile Treatment: MSOX and Griffin Project Gordon Sale</t>
  </si>
  <si>
    <t>Available in AnnualEvents on List All Sales LOC repository, column AM
Generic - "Amazing saving on games"</t>
  </si>
  <si>
    <t>Task 408301 GAMES: Tile Treatment: MSOX or MSOW | Indie Selects Anniversary Sale | 2026</t>
  </si>
  <si>
    <t>13632 Free 2 Play Now (Jan 8 - 21. 2026)</t>
  </si>
  <si>
    <t>Free 2 Play Now</t>
  </si>
  <si>
    <t>Collection Task 14462 Games - MSOX/Griffin - Free 2 Play Now</t>
  </si>
  <si>
    <t>14161 2XKO | Launch - Ticket #14161</t>
  </si>
  <si>
    <t>2XKO</t>
  </si>
  <si>
    <t>9pnwbq5561ck</t>
  </si>
  <si>
    <t>1/20 5PM EMBARGO!</t>
  </si>
  <si>
    <t>Get it for free</t>
  </si>
  <si>
    <t>408293-Games-2XKO</t>
  </si>
  <si>
    <t>"[Iris] Real Time Signal - MSA Age Group for NGP != Child (e.g. Opted Out)
Market =! Russia, China, Taiwan</t>
  </si>
  <si>
    <t>14096 FINAL FANTASY VII REMAKE INTERGRADE (codename EXTEND-1) | Last Chance to Pre-order [TARGETED]</t>
  </si>
  <si>
    <t>FFVII REMAKE INTERGRADE</t>
  </si>
  <si>
    <t xml:space="preserve">9N4SMZC5FMPD </t>
  </si>
  <si>
    <t>Pre-order today (Generic)</t>
  </si>
  <si>
    <t>[Iris] Real‑Time Signal – XBL Content Restrictions – Max Age Rating ≥ 13
[Iris] Real‑Time Signal – MSA Age Group for NGP != Child (e.g., Opted Out)</t>
  </si>
  <si>
    <t>14141 FINAL FANTASY VII REMAKE INTERGRADE | 14141</t>
  </si>
  <si>
    <t>9N8RG4VX469H</t>
  </si>
  <si>
    <t>Join Cloud today and battle for the planet’s fate</t>
  </si>
  <si>
    <t>14576 FORTE | Pre-order &amp; Pre-install - Console, Garrison, Griffin, MSOW, MSOX (1/22)</t>
  </si>
  <si>
    <t>US:9NDBXSJFP7DH  
ROW: 9PFDT5X4RH8B</t>
  </si>
  <si>
    <t>US-en: Get $5 with pre-order 
ROW: Japan awaits. Pre-order now.</t>
  </si>
  <si>
    <t>Canceled</t>
  </si>
  <si>
    <t>14221 The Sims - Sims Legacy Collection on XGP (PC only)</t>
  </si>
  <si>
    <t xml:space="preserve">The Sims™ 2 + The Sims™ 2 Packs
</t>
  </si>
  <si>
    <t>9N613NPQ9JJH</t>
  </si>
  <si>
    <t xml:space="preserve">The Sims 2 + The Sims 2 Packs
</t>
  </si>
  <si>
    <t>Relive the classic</t>
  </si>
  <si>
    <t>Standard
&lt;c&gt; GPU</t>
  </si>
  <si>
    <t>Plan of Record 14608 ARK Survival Ascended Lost Colony (Reheat Part Sat)</t>
  </si>
  <si>
    <t>[Iris] Real‑Time Signal – XBL Content Restrictions – Max Age Rating ≥ 13
[Iris] Real‑Time Signal – MSA Age Group for NGP != Child (e.g., Opted Out)
[Iris] Real Time Signal - XBL Content Restrictions - Restrict Promotional Content = False
&lt;c&gt; Owner ARK: Survival Evolved (BNBLC4ZGFNKB) , ARK: Survival Ascended
(9P33VJGVPHVP)</t>
  </si>
  <si>
    <t>Current 12/24</t>
  </si>
  <si>
    <t>Current 12/25</t>
  </si>
  <si>
    <t>14212 Call of Duty: Black Ops 7 | Season 1.5| Deeplinking</t>
  </si>
  <si>
    <t>Call of Duty: BO7 Season 1.5</t>
  </si>
  <si>
    <t>9N8KMNW6942X</t>
  </si>
  <si>
    <t>Call of Duty: Black Ops 7</t>
  </si>
  <si>
    <t>Drop in with Fallout in Season 01 Reloaded</t>
  </si>
  <si>
    <t>List - All - Game Merch - 0106 (1).xlsx</t>
  </si>
  <si>
    <t>Market = !RU, Kuwait, Qatar</t>
  </si>
  <si>
    <t>Beyond countdown</t>
  </si>
  <si>
    <t>1 (1/23)</t>
  </si>
  <si>
    <t>Auto publishing 1/23 12AM</t>
  </si>
  <si>
    <t>14101 EA Sports Week Game Sale [Collection and Mercury Page]</t>
  </si>
  <si>
    <t>EA Sports Week Game Sale</t>
  </si>
  <si>
    <t>CampsiteChannel.Griffin.Sale.2026.EASportsWeekSale0113</t>
  </si>
  <si>
    <t>Collection Task 14440 GAMES | NEW | EA Sports Week Game Sale | Week 1 - 1/13 | Week 2 - 1/20 - QC 1/8</t>
  </si>
  <si>
    <t xml:space="preserve">Publisher spotlight </t>
  </si>
  <si>
    <t>2 (1/23)</t>
  </si>
  <si>
    <t>INFO WILL COME 1/22</t>
  </si>
  <si>
    <t>14204 MIO: Memories in Orbit - Launch - Pt.1</t>
  </si>
  <si>
    <t>MIO: Memories in Orbit</t>
  </si>
  <si>
    <t>9NP86K57SQM3</t>
  </si>
  <si>
    <t>South park</t>
  </si>
  <si>
    <t>3 (1/23)</t>
  </si>
  <si>
    <t>14579 HOLLAND | Wish List - Console, Garrison, Griffin, MSOW, MSOX (1/22)</t>
  </si>
  <si>
    <t>Fable</t>
  </si>
  <si>
    <t>9PMN4DGRT1LN</t>
  </si>
  <si>
    <t>Fairytale ending not guaranteed</t>
  </si>
  <si>
    <t>EA Sports week</t>
  </si>
  <si>
    <t>NBA 2k26</t>
  </si>
  <si>
    <t>4 (1/22)</t>
  </si>
  <si>
    <t>Market =! Russia, China, Taiwan</t>
  </si>
  <si>
    <t>Free 2 play</t>
  </si>
  <si>
    <t>auto publishing for 5pm 1/20</t>
  </si>
  <si>
    <t>BEYOND COUNTDOWN</t>
  </si>
  <si>
    <t>Publisher spotlight</t>
  </si>
  <si>
    <t>EA sports week</t>
  </si>
  <si>
    <t>NBA 2K26</t>
  </si>
  <si>
    <t>mages pending as of 1/15</t>
  </si>
  <si>
    <t xml:space="preserve">Free 2 play </t>
  </si>
  <si>
    <t>CampsiteChannel.Games.Campaign.2025.Free2PlayNow0108</t>
  </si>
  <si>
    <t>14191 Beyond Countdown Sale</t>
  </si>
  <si>
    <t>Beyond Countdown Sale</t>
  </si>
  <si>
    <t>xbox://productchannel?id=CampsiteChannel.GriffinStore.Sale.2026.BeyondCountdown0108</t>
  </si>
  <si>
    <t>Collection Task 14444 GAMES | NEW | Beyond Countdown Sale | Griffin | QC 1/6</t>
  </si>
  <si>
    <t>14165 NBA 2K26 | Season 4 Launch</t>
  </si>
  <si>
    <t>9PJ2RVRC0L1X</t>
  </si>
  <si>
    <t>Season 4 is here</t>
  </si>
  <si>
    <t>List - All - Game Merch - 0113 (1).xlsx</t>
  </si>
  <si>
    <t>[Iris] Real Time Signal - XBL Content Restrictions - Restrict Promotional Content = False
&lt;c&gt; Own NBA 2K26 (9PJ2RVRC0L1X, 9NDZXG3B5NMG, 9NTMWS185JZT)</t>
  </si>
  <si>
    <t>14223 Publisher Spotlight Series</t>
  </si>
  <si>
    <t>CampsiteChannel.Games.Sale.2026.PublisherSpotlightSeries0113</t>
  </si>
  <si>
    <t>Collection Task 14471 GAMES | SALE | Console/Mobile | Publisher Spotlight Series | 1/13/26 - 1/26/26</t>
  </si>
  <si>
    <t>14166 Fortnite | South Park Mid Season Event [Major Collab}</t>
  </si>
  <si>
    <t>Fortnite</t>
  </si>
  <si>
    <t>BT5P2X999VH2</t>
  </si>
  <si>
    <t>Fortnite - South Park</t>
  </si>
  <si>
    <t>Born in Chaos</t>
  </si>
  <si>
    <t>In-game event (Generic)</t>
  </si>
  <si>
    <t>[Iris] Real Time Signal - MSA Age Group for NGP != Child (e.g. Opted Out)
[Iris] Real Time Signal - XBL Content Restrictions - Restrict Promotional Content = False
&lt;c&gt; Owner Fortnite (BT5P2X999VH2)
&lt;c&gt; GPU, PC GP
market =! HK TW</t>
  </si>
  <si>
    <t xml:space="preserve">Regular 6x/daily
</t>
  </si>
  <si>
    <t>Plan of Record 14216 FC 26 - Team of the Year + New TOTY Catch Up Edition</t>
  </si>
  <si>
    <t>EA SPORTS FC 26</t>
  </si>
  <si>
    <t>9MZPSB9T76KB</t>
  </si>
  <si>
    <t>1/16/2026 (EMBARGO)
1/16/2026 10:00 AM</t>
  </si>
  <si>
    <t>Team of the Year edition</t>
  </si>
  <si>
    <t>List - All - Game Merch - EA Sport FC 26 TOTY (1).xlsx</t>
  </si>
  <si>
    <t xml:space="preserve">
[Iris] Real Time Signal - XBL Content Restrictions - Restrict Promotional Content = False
&lt;NC&gt; Owner ES Sport FC 26</t>
  </si>
  <si>
    <t>In QC</t>
  </si>
  <si>
    <t>Embargo</t>
  </si>
  <si>
    <t>COD: Black Ops 7</t>
  </si>
  <si>
    <t>Drop in with Fallout</t>
  </si>
  <si>
    <t>14213 Apex Legends S27 - Winter Blitz Events</t>
  </si>
  <si>
    <t>Apex Legends S27</t>
  </si>
  <si>
    <t>BV9ML45J2Q5V</t>
  </si>
  <si>
    <t>Apex Legends</t>
  </si>
  <si>
    <t>Winter Wipeout event</t>
  </si>
  <si>
    <t>In game event (Generic)</t>
  </si>
  <si>
    <t>1/9 at 9 AM</t>
  </si>
  <si>
    <t>13971 Countdown 2025</t>
  </si>
  <si>
    <t>Countdown Sale</t>
  </si>
  <si>
    <t>CountdownSale1217</t>
  </si>
  <si>
    <t>12/17 at 9 PM</t>
  </si>
  <si>
    <t>Collection Task 14043 GAMES | GRIFFIN | NEW | COUNTDOWN FY26 | Live 12/17 - 1/7 | QC 12/15 | missing design</t>
  </si>
  <si>
    <t>Dash</t>
  </si>
  <si>
    <t>Deliverable 406537 PC Games: Griffin Home | Countdown FY26 | 12/17/25 - 1/7/26</t>
  </si>
  <si>
    <t>Line 1: UTO, Pinned slot 1, 6x daily
Line 2: Regular uncapped, unpinned</t>
  </si>
  <si>
    <t>Yes</t>
  </si>
  <si>
    <t>Call of Duty Buy/Get</t>
  </si>
  <si>
    <t>SEE TRACKER</t>
  </si>
  <si>
    <t xml:space="preserve">12/18 AM </t>
  </si>
  <si>
    <t>14261 FC 26 - Time Warp + Showcase</t>
  </si>
  <si>
    <t>EA SPORTS FC™ 26 Showcase</t>
  </si>
  <si>
    <t xml:space="preserve">9PP83QFF6TR4 </t>
  </si>
  <si>
    <t>The club is yours</t>
  </si>
  <si>
    <t>(In game event)</t>
  </si>
  <si>
    <t>[Iris] Real Time Signal - MSA Age Group for NGP != Child (e.g. Opted Out)
[Iris] Real Time Signal - XBL Content Restrictions - Restrict Promotional Content = False
&lt;c&gt; FC 26</t>
  </si>
  <si>
    <t>14171 Helldivers 2 - Killzone (1/6-1/12)</t>
  </si>
  <si>
    <t>Killzone is here</t>
  </si>
  <si>
    <t>List - All - PC Game Merch - 1216 (1).xlsx</t>
  </si>
  <si>
    <t>14173 Tomb Raider - Atlantis - Amazon - Wishlist (1/6-1/12)</t>
  </si>
  <si>
    <t>Tomb Raider: Legacy of Atlantis</t>
  </si>
  <si>
    <t>9P82C3N2TLSV</t>
  </si>
  <si>
    <t>Wishlist now (Generic)</t>
  </si>
  <si>
    <t>Task 407863 GAMES: Image Cuts: Tomb Raider - Atlantis</t>
  </si>
  <si>
    <t>[Iris] Real Time Signal - MSA Age Group for NGP != Child (e.g. Opted Out)
[Iris] Real Time Signal - XBL Content Restrictions - Restrict Promotional Content = False
Market =! Turkey, Saudi Arabia, United Arab Emirates</t>
  </si>
  <si>
    <t>Task 407914 [GAMES]: Tile Treatment: MSOX Free 2 Play Now</t>
  </si>
  <si>
    <t>Plan of Record 14191 Beyond Countdown Sale</t>
  </si>
  <si>
    <t>List - All - Sales.xlsx</t>
  </si>
  <si>
    <t>NBA 2k26 Owners
[Iris] Real Time Signal - XBL Content Restrictions - Restrict Promotional Content = False</t>
  </si>
  <si>
    <t>Prod notes</t>
  </si>
  <si>
    <t>Countdown</t>
  </si>
  <si>
    <t xml:space="preserve">1/8 10 am ermbargo/Fallback unitl 10 am </t>
  </si>
  <si>
    <t>COD (targeted)</t>
  </si>
  <si>
    <t>13881 Battlefield 6 | REDSEC - Winter Offensive Event</t>
  </si>
  <si>
    <t>Battlefield | REDSEC</t>
  </si>
  <si>
    <t>REDSEC</t>
  </si>
  <si>
    <t>Battlefield 6 | REDSEC</t>
  </si>
  <si>
    <t>Regular 6x/daily
Dedupe dedupe BF6, callofduty</t>
  </si>
  <si>
    <t>14072 EA SPORTS College Football | Season 5</t>
  </si>
  <si>
    <t>College Football 26 Season 5</t>
  </si>
  <si>
    <t>9NLKS78C4F3Z</t>
  </si>
  <si>
    <t>The postseason has arrived</t>
  </si>
  <si>
    <t>List - All - Game Merch - 1223.xlsx</t>
  </si>
  <si>
    <t>prod notes</t>
  </si>
  <si>
    <t>14184 Forza Motorsport - Nemesis Tour | Game Update - 1-02-2026</t>
  </si>
  <si>
    <t>Forza Motorsport</t>
  </si>
  <si>
    <t>9P0TRPTHG7VF</t>
  </si>
  <si>
    <t>Race in the Nemesis Tour</t>
  </si>
  <si>
    <t>8932 LEGO Batman (Project Dinner) - pre-order begins</t>
  </si>
  <si>
    <t>LEGO Batman: Legacy of the Dark Knight (Pre-order)</t>
  </si>
  <si>
    <t>9N0PBQXBF0RL</t>
  </si>
  <si>
    <t xml:space="preserve">LEGO Batman: Legacy of the Dark Knight </t>
  </si>
  <si>
    <t>Pre-order now</t>
  </si>
  <si>
    <t>14168 Resident Evil Requiem Pre-Order - RE showcase targeting</t>
  </si>
  <si>
    <t>Resident Evil Requiem</t>
  </si>
  <si>
    <t>9PDBRV4589NL</t>
  </si>
  <si>
    <t>Starts</t>
  </si>
  <si>
    <t>Ends</t>
  </si>
  <si>
    <t>13669 Fortnite | Winterfest Launch</t>
  </si>
  <si>
    <t>Winterfest is here</t>
  </si>
  <si>
    <t>Localization Submission: Information: PC-Griffin - Game Merch - 1223 - Power Apps</t>
  </si>
  <si>
    <t>[Iris] Real Time Signal - MSA Age Group for NGP != Child (e.g. Opted Out)
[Iris] Real Time Signal - XBL Content Restrictions - Restrict Promotional Content = False
Market =! HK/TW
Dedupe fortnite</t>
  </si>
  <si>
    <t>No</t>
  </si>
  <si>
    <t>confirmed Deduped</t>
  </si>
  <si>
    <t>13918 Fortnite OG | Chapter 1 Season 7 Launch</t>
  </si>
  <si>
    <t>Fortnite OG | Chapter 1 Season 7 Launch</t>
  </si>
  <si>
    <t>9PC5KKHSMCT5</t>
  </si>
  <si>
    <t>Fortnite OG</t>
  </si>
  <si>
    <t>Chapter 1 - Season 7</t>
  </si>
  <si>
    <t>Get it today</t>
  </si>
  <si>
    <r>
      <t>12/30/2025</t>
    </r>
    <r>
      <rPr>
        <sz val="9"/>
        <color rgb="FF605E5C"/>
        <rFont val="Segoe UI"/>
        <charset val="1"/>
      </rPr>
      <t>12:00:00 AM</t>
    </r>
  </si>
  <si>
    <r>
      <t>1/5/2026</t>
    </r>
    <r>
      <rPr>
        <sz val="9"/>
        <color rgb="FF605E5C"/>
        <rFont val="Segoe UI"/>
        <charset val="1"/>
      </rPr>
      <t>11:59:00 PM</t>
    </r>
  </si>
  <si>
    <t>Plan of Record 13677 NBA 2K26 | Season 3 Launch</t>
  </si>
  <si>
    <t>Season 3 is live</t>
  </si>
  <si>
    <t>List - All - Game Merch - 1230 (1).xlsx</t>
  </si>
  <si>
    <t>[Iris] Real Time Signal - XBL Content Restrictions - Restrict Promotional Content = False</t>
  </si>
  <si>
    <t>Plan of Record 13522 Season of Xbox (Dec 9, 2025 - Jan 12, 2026)</t>
  </si>
  <si>
    <t>Season of Xbox ( Week 4)</t>
  </si>
  <si>
    <t>CampsiteChannel.GriffinStore.Campaign.2025.SeasonofXbox1209</t>
  </si>
  <si>
    <t>Collection Task 14066 GAMES | GRIFFIN | UPDATE | CAMPAIGN | SEASON OF XBOX | WEEK 4 | LIVE 12/30 - 1/5 | QC 12/26</t>
  </si>
  <si>
    <t>New week 4 image</t>
  </si>
  <si>
    <t>14028 FC 26 - Winter Wildcards + Showcase</t>
  </si>
  <si>
    <t>The Club is yours to preview</t>
  </si>
  <si>
    <t>Current 12/30</t>
  </si>
  <si>
    <t>notes</t>
  </si>
  <si>
    <t>status2</t>
  </si>
  <si>
    <t>College football</t>
  </si>
  <si>
    <t>13845 Skate - Season 2 Launch</t>
  </si>
  <si>
    <t>skate.</t>
  </si>
  <si>
    <t>9phf9k5q6zlz</t>
  </si>
  <si>
    <t>skate. Season 2</t>
  </si>
  <si>
    <t>Check out Own the Lot co-op mode &amp; more</t>
  </si>
  <si>
    <t>Skate</t>
  </si>
  <si>
    <t>13844 Madden NFL 26 - MUT Zero Chill</t>
  </si>
  <si>
    <t>Madden NFL 26 Zero Chill</t>
  </si>
  <si>
    <t>Stay frosty in Ultimate Team</t>
  </si>
  <si>
    <t>The Game Award Winner</t>
  </si>
  <si>
    <t>The Game Awards</t>
  </si>
  <si>
    <t>TheGameAwards</t>
  </si>
  <si>
    <t>Collection Task 13876 GAMES | UPDATE | Console, Garrison, Griffin, MSOW | The Game Awards 2025 - Winner Update</t>
  </si>
  <si>
    <t>Griffin</t>
  </si>
  <si>
    <t xml:space="preserve">[Iris] Real Time Signal - MSA Age Group for NGP != Child (e.g. Opted Out)
</t>
  </si>
  <si>
    <t>Game awards</t>
  </si>
  <si>
    <t>3(US/CA)</t>
  </si>
  <si>
    <t>Plan of Record 13314 EA 2K Countdown Buy/Get | Collection</t>
  </si>
  <si>
    <t>EA 2K Countdown</t>
  </si>
  <si>
    <t>xbox://productchannel?id=CampsiteChannel.Games.Sale.2025.SportsPower1218</t>
  </si>
  <si>
    <t>Collection Task 14139 GAMES | CONSOLE | EA 2K Countdown | Sports Power Play Offer [Collection 1]</t>
  </si>
  <si>
    <t>2K &amp; EA Buy Get Sale</t>
  </si>
  <si>
    <t>[Iris] Real Time Signal - MSA Age Group for NGP != Child (e.g. Opted Out)
[Iris] Real Time Signal - XBL Content Restrictions - Restrict Promotional Content = False
US/CA-en/CA-fr only</t>
  </si>
  <si>
    <t>EA Special</t>
  </si>
  <si>
    <t>EA SPORTS FC 26 Special Offer</t>
  </si>
  <si>
    <t>9MXZBTLG26VX</t>
  </si>
  <si>
    <t>Gift with Purchase</t>
  </si>
  <si>
    <t>12.16_Xbox_Games_Loc-FC26BuyGet-SWAT.xlsx</t>
  </si>
  <si>
    <t>Storefront Approved Assets - Documents - ICT - All Documents</t>
  </si>
  <si>
    <r>
      <rPr>
        <sz val="11"/>
        <color rgb="FF000000"/>
        <rFont val="Calibri"/>
        <scheme val="minor"/>
      </rPr>
      <t xml:space="preserve">[Iris] Real Time Signal - MSA Age Group for NGP != Child (e.g. Opted Out)
[Iris] Real Time Signal - XBL Content Restrictions - Restrict Promotional Content = False
</t>
    </r>
    <r>
      <rPr>
        <sz val="11"/>
        <color rgb="FFFF0000"/>
        <rFont val="Calibri"/>
        <scheme val="minor"/>
      </rPr>
      <t>Market = Mexico, Brazil, Germany, France, Italy, Spain, Poland, Columbia</t>
    </r>
  </si>
  <si>
    <t>3 (ROW) as needed or use Fallback</t>
  </si>
  <si>
    <t>Season of Xbox wk4</t>
  </si>
  <si>
    <t>Destiny Renegades</t>
  </si>
  <si>
    <t>13036 Helldivers 2 - Killzone (12/18-12/22)</t>
  </si>
  <si>
    <t>Regular 6x/daily
dedupe helldivers2</t>
  </si>
  <si>
    <t>13863 Clair Obscur: Expedition 33 - DLC (shadow drop)</t>
  </si>
  <si>
    <t>Clair Obscur: Expedition 33 - DLC</t>
  </si>
  <si>
    <t>9ppt8k6gqhrz</t>
  </si>
  <si>
    <t>New content out now</t>
  </si>
  <si>
    <t xml:space="preserve">
[Iris] Real Time Signal - XBL Content Restrictions - Restrict Promotional Content = False
CFB Players</t>
  </si>
  <si>
    <t>14017 Avatar: Frontiers of Pandora - From the Ashes DLC - launch</t>
  </si>
  <si>
    <t xml:space="preserve">Avatar: Frontiers of Pandora 	</t>
  </si>
  <si>
    <t>9ngzskx9bjrz</t>
  </si>
  <si>
    <t>From the Ashes Expansion out now</t>
  </si>
  <si>
    <t xml:space="preserve">
[Iris] Real Time Signal - XBL Content Restrictions - Restrict Promotional Content = False</t>
  </si>
  <si>
    <t>12717 Destiny 2 expansion: Renegades Star Wars- Launch (12/2-12/8)</t>
  </si>
  <si>
    <t>Destiny 2: Renegades</t>
  </si>
  <si>
    <t>Switch to this BigID 12/16 thru indefinitely: 9PKJFQMBZP13</t>
  </si>
  <si>
    <t>Buy Destiny 2: Renegades</t>
  </si>
  <si>
    <t>New activities, new rewards</t>
  </si>
  <si>
    <t>13522 Season of Xbox (Dec 9, 2025 - Jan 12, 2026)</t>
  </si>
  <si>
    <t>Season of Xbox</t>
  </si>
  <si>
    <t>Collection Task 14068 GAMES | GRIFFIN | UPDATE | CAMPAIGN | SEASON OF XBOX | WEEK 3 | 12/23 - 12/29 | QC 12/18</t>
  </si>
  <si>
    <t>week 3 image</t>
  </si>
  <si>
    <t>[Iris] Real Time Signal - MSA Age Group for NGP != Child (e.g. Opted Out)
[Iris] Real Time Signal - XBL Content Restrictions - Restrict Promotional Content = False
&lt;c&gt; owner 9phf9k5q6zlz</t>
  </si>
  <si>
    <t>Current 12/18</t>
  </si>
  <si>
    <t>COD</t>
  </si>
  <si>
    <t>PAUSING COD PROMO. RESUME ON 12/26</t>
  </si>
  <si>
    <t>13913 FINAL FANTASY XIV Online | 7.4 Update "Into the Mist" Launch [TARGETED]</t>
  </si>
  <si>
    <t>FINAL FANTASY XIV Online</t>
  </si>
  <si>
    <t>JP: 9PGT9JM2ZTRW 
NA: 9PHB8480R0CP
PAL: 9PHD6TB1NPGH</t>
  </si>
  <si>
    <t>Into The Mist update</t>
  </si>
  <si>
    <t>Market =! Russia, China, Korea
[Iris] Real Time Signal - XBL Content Restrictions - Restrict Promotional Content = False</t>
  </si>
  <si>
    <t>[Iris] Real Time Signal - MSA Age Group for NGP != Child (e.g. Opted Out)
[Iris] Real Time Signal - XBL Content Restrictions - Restrict Promotional Content = False
Market =! HK/TW</t>
  </si>
  <si>
    <t>EA SPORTS FC™ 26 Showcase (updated 12/19)</t>
  </si>
  <si>
    <t>Fallout Collection</t>
  </si>
  <si>
    <t>Fallout Franchise collection</t>
  </si>
  <si>
    <t>xbox://productchannel?id=CampsiteChannel.GriffinStore.Primary.Falloutfranchise1022</t>
  </si>
  <si>
    <t>Collection Task 13426 GAMES | NEW | RUSH | 5 PLATFORMS | WW | VANITY | PRIMARY | Fallout Franchise Collection | LIVE 10/22-Evergreen</t>
  </si>
  <si>
    <t xml:space="preserve">Use thumb up art, from Oct 15. </t>
  </si>
  <si>
    <t>Imagery change weekly</t>
  </si>
  <si>
    <t>Helldivers</t>
  </si>
  <si>
    <t>High on life</t>
  </si>
  <si>
    <t>OK to start 12/18 AM per Ammon</t>
  </si>
  <si>
    <t>Market =! Russia, China, Korea
[Iris] Real Time Signal - XBL Content Restrictions - Restrict Promotional Content = False
Target players of BigIDs: JP: 9PGT9JM2ZTRW | NA: 9PHB8480R0CP | PAL: 9PHD6TB1NPGH</t>
  </si>
  <si>
    <t>JP ID missing in Iris → can’t target played/owned.</t>
  </si>
  <si>
    <t>13939 Grand Theft Auto Online | Winter Title Update</t>
  </si>
  <si>
    <t>GTA Online</t>
  </si>
  <si>
    <t>9P8RQH67TTT1</t>
  </si>
  <si>
    <t>12/10 at 10 AM</t>
  </si>
  <si>
    <t>Headline: Out Now in GTA Online</t>
  </si>
  <si>
    <t>A Safehouse in the Hills</t>
  </si>
  <si>
    <t>no</t>
  </si>
  <si>
    <t>Plan of Record 13036 Helldivers 2 - Killzone (12/18-12/22)</t>
  </si>
  <si>
    <t>Plan of Record 14017 Avatar: Frontiers of Pandora - From the Ashes DLC - launch</t>
  </si>
  <si>
    <t>Plan of Record 13950 Minecraft Holiday Drop</t>
  </si>
  <si>
    <t>Mount of Mayhem</t>
  </si>
  <si>
    <t>Holiday Drop 2025</t>
  </si>
  <si>
    <t>yes</t>
  </si>
  <si>
    <t>Collection Task 14069 GAMES | GRIFFIN | UPDATE | CAMPAIGN | SEASON OF XBOX | WEEK 2 | 12/16 - 12/22 | QC 12/11 | missing design request</t>
  </si>
  <si>
    <t>13814 Beyond Black Friday</t>
  </si>
  <si>
    <t>Beyond Black Friday</t>
  </si>
  <si>
    <t>xbox://productchannel?id=CampsiteChannel.GriffinStore.Sale.2025.BeyondBlackFriday1204</t>
  </si>
  <si>
    <t>Collection Task 13813 GAMES | NEW | MSOX | Beyond Black Friday</t>
  </si>
  <si>
    <t>13697 Game Pass Games to Gift Sale - Wk 1</t>
  </si>
  <si>
    <t>Game Pass "Games to Gift" Sale</t>
  </si>
  <si>
    <t>GamestoGiftSale1225</t>
  </si>
  <si>
    <t>Collection Task 13882 GAMES | NEW | SALE | MSOX - Griffin | VANITY YES | WW | Game Pass "Games to Gift" Sale | LIVE 12/4-12/18 | QC 12/2</t>
  </si>
  <si>
    <t>Game Pass Games to Gift Sale</t>
  </si>
  <si>
    <t>[Iris] Real Time Signal - MSA Age Group for NGP != Child (e.g. Opted Out)
[Iris] Real Time Signal - XBL Content Restrictions - Restrict Promotional Content = False
&lt;C&gt; Game Pass</t>
  </si>
  <si>
    <t>13712 Publisher Spotlight Series - Wk 1</t>
  </si>
  <si>
    <t>PublisherSpotlightSeries1225</t>
  </si>
  <si>
    <t>Collection Task 13879 GAMES | NEW | SALE | MSOX, Griffin | WW | NO VANITY | Publisher Spotlight Series | Milestone, Plaion, SEGA, and Ubisoft | LIVE 1...</t>
  </si>
  <si>
    <t>13099 Codename: Washington - Preorder [wk 1]</t>
  </si>
  <si>
    <t>Pre-order now (Generic)</t>
  </si>
  <si>
    <t>[Iris] Real Time Signal - MSA Age Group for NGP != Child (e.g. Opted Out)</t>
  </si>
  <si>
    <t>13715 The Game Awards Sale</t>
  </si>
  <si>
    <t>The Game Awards Sale</t>
  </si>
  <si>
    <t>xbox://productchannel?id=CampsiteChannel.GriffinStore.Sale.2025.GameAwardsSale1211</t>
  </si>
  <si>
    <t>Collection Task 13877 GAMES | NEW | MSOX | The Game Awards SALE - close 12/12</t>
  </si>
  <si>
    <t>Collection Task 13877 GAMES | NEW | MSOX | The Game Awards SALE - QC 12/4</t>
  </si>
  <si>
    <t>9P2FF14JZLL3</t>
  </si>
  <si>
    <t>12/9 at 10 AM</t>
  </si>
  <si>
    <t>[Iris] Real Time Signal - MSA Age Group for NGP != Child (e.g. Opted Out)
[Iris] Real Time Signal - XBL Content Restrictions - Restrict Promotional Content = False
&lt;c&gt; Battlefield 6 owners (9N8PLG9HD32S, 9P2FF14JZLL3, 9P4BB02MWDZK)</t>
  </si>
  <si>
    <t>Column11</t>
  </si>
  <si>
    <t>13886 [Klang] Launch | Free upgrade to Series X|S + Coming to Xbox PC</t>
  </si>
  <si>
    <t>Red Dead Redemption</t>
  </si>
  <si>
    <t>9P5B3ZVDK19D</t>
  </si>
  <si>
    <t>12/18 at 10 AM</t>
  </si>
  <si>
    <t>406538-Klang</t>
  </si>
  <si>
    <t>STORE HERO postion</t>
  </si>
  <si>
    <t>Store editorial BTF slot position</t>
  </si>
  <si>
    <t>13664 Fortnite | Chapter 7 Launch (Takeover + Single Slots)</t>
  </si>
  <si>
    <t>Fortnite Chapter 7</t>
  </si>
  <si>
    <t>Headline: Fortnite Battle Royale
Subhead: Chapter Seven: Pacific Break</t>
  </si>
  <si>
    <t>HP-FortniteCrew_Updated.xlsx</t>
  </si>
  <si>
    <t>Regular 6x/daily
Dedupe fortnite</t>
  </si>
  <si>
    <t>id cycle update to egural scheduled programming due to fortnite OG. Updated frequency</t>
  </si>
  <si>
    <t>Destiny 2 expansion: Renegades Star Wars- Launch (12/2-12/8)</t>
  </si>
  <si>
    <t>Destiny 2 expansion: Renegades Star Wars</t>
  </si>
  <si>
    <t>9P6T2ZP8NN1G</t>
  </si>
  <si>
    <t>Intake Request 13825 Fallout 76 Burning Springs | New Expansion Launch - Console, Garrison, Griffin (12/2)</t>
  </si>
  <si>
    <t>Fallout 76: Burning Springs</t>
  </si>
  <si>
    <t>BS6WJ2L56B10</t>
  </si>
  <si>
    <t>Availble now</t>
  </si>
  <si>
    <r>
      <rPr>
        <u/>
        <sz val="11"/>
        <color rgb="FF0563C1"/>
        <rFont val="Calibri"/>
        <scheme val="minor"/>
      </rPr>
      <t xml:space="preserve">The Game Award Winner </t>
    </r>
    <r>
      <rPr>
        <b/>
        <u/>
        <sz val="11"/>
        <color rgb="FFFF0000"/>
        <rFont val="Calibri"/>
        <scheme val="minor"/>
      </rPr>
      <t>(STORE ONLY)</t>
    </r>
  </si>
  <si>
    <t>Winter Offensive event</t>
  </si>
  <si>
    <t>13800 Helldivers 2 - Python Commander Warbond/Game Update (12/2-12/8)</t>
  </si>
  <si>
    <t>HELLDIVERS™ 2</t>
  </si>
  <si>
    <t>9p3pt7pqjd0m</t>
  </si>
  <si>
    <t>New Python Commander Warbond deployed</t>
  </si>
  <si>
    <t>DE: Neuer Python Commander-Warbond bereitgestellt
FR: Déploiement du nouveau Python Commander Warbond</t>
  </si>
  <si>
    <t>Phython</t>
  </si>
  <si>
    <t>Cancelled due to similiar promo running  mace thorugh hot while mill was out. We prod added this ad-hoc. https://dev.azure.com/GamingMarketingSales/SXGPublishing/_workitems/edit/13886</t>
  </si>
  <si>
    <t>Plan of Record 13939 Grand Theft Auto Online | Winter Title Update</t>
  </si>
  <si>
    <t>DE: Kauf dein Traumhaus
FR:Obtenez la résidence de vos rêves</t>
  </si>
  <si>
    <t>xbox://productchannel?id=CampsiteChannel.GriffinStore.Campaign.2025.SeasonofXbox1209</t>
  </si>
  <si>
    <t>Collection Task 14070 GAMES | GRIFFIN | NEW | CAMPAIGN | SEASON OF XBOX | WEEK 1 | 12/9 - 12/15</t>
  </si>
  <si>
    <t>Plan of Record 13943 TENTED: HELIX | Expansion Announce &amp; Pre-order - Console, Garrison, Griffin, MSOW, MSOX (12/12)</t>
  </si>
  <si>
    <t>Creative</t>
  </si>
  <si>
    <t xml:space="preserve">Line </t>
  </si>
  <si>
    <t>Destination/PdP status</t>
  </si>
  <si>
    <t>Note2</t>
  </si>
  <si>
    <t>13368 Black Friday 2025</t>
  </si>
  <si>
    <t>Black Friday</t>
  </si>
  <si>
    <t>BlackFridaySale1119</t>
  </si>
  <si>
    <t>Collection Task 13465 GAMES | GRIFFIN | NEW | BLACK FRIDAY FY26 | Live 11/19-12/4 | QC 11/17</t>
  </si>
  <si>
    <t>DASH</t>
  </si>
  <si>
    <t>Ultimate Takeover. Uncap. Pin slot 1/2</t>
  </si>
  <si>
    <t>IMAGERY CHANGE 11/28. Embargo</t>
  </si>
  <si>
    <t>Takeover 2x/Daily Regular 4x/daily</t>
  </si>
  <si>
    <t>13741 The Outer Worlds 2 - First Discount Promotion (20% off)(11/19-12/4)</t>
  </si>
  <si>
    <t>The Outer Worlds 2</t>
  </si>
  <si>
    <t>9P8RMKXRML7D</t>
  </si>
  <si>
    <t>Save 20%</t>
  </si>
  <si>
    <t>FR: Profitez de 20% de réduction
DE: 20% sparen</t>
  </si>
  <si>
    <t>[Iris] Real Time Signal - MSA Age Group for NGP != Child (e.g. Opted Out)
[Iris] Real Time Signal - XBL Content Restrictions - Restrict Promotional Content = False
&lt;NC&gt; Game Pass Ultimate
&lt;NC&gt; Owner of Outer world 2 (9P8RMKXRML7D)</t>
  </si>
  <si>
    <t>13740 Ninja Gaiden 4 - First Discount Promotion (20% off)(11/19-12/4)</t>
  </si>
  <si>
    <t>Nijda Gaiden 4</t>
  </si>
  <si>
    <t>9N7358JZPX1Z</t>
  </si>
  <si>
    <t>[Iris] Real Time Signal - MSA Age Group for NGP != Child (e.g. Opted Out)
[Iris] Real Time Signal - XBL Content Restrictions - Restrict Promotional Content = False
&lt;NC&gt; Game Pass Ultimate
&lt;NC&gt; Owner of Ninja Gaiden 4</t>
  </si>
  <si>
    <t>13550 Battlefield 6 - California Resistance</t>
  </si>
  <si>
    <t>Battlefield 6: California Resistance</t>
  </si>
  <si>
    <t>Brings all-out warfare to SoCal</t>
  </si>
  <si>
    <t>DE: Entfessle den totalen Krieg in Südkalifornien
FR: Déchaînez la guerre en Californie du Sud</t>
  </si>
  <si>
    <t>[Iris] Real Time Signal - MSA Age Group for NGP != Child (e.g. Opted Out)
[Iris] Real Time Signal - XBL Content Restrictions - Restrict Promotional Content = False
Owners of BF6</t>
  </si>
  <si>
    <t>Regular 6x/daily
Dedupe: codkeyart,battlefield6,callofduty</t>
  </si>
  <si>
    <t>CCX Campaign Request 13099 Codename: Washington - Preorder [wk 1]</t>
  </si>
  <si>
    <t>MISSING ALL INFO</t>
  </si>
  <si>
    <t>Task 406535 Embargo: GAMES: Image Cuts: Fallout 76: Burning Springs DLC</t>
  </si>
  <si>
    <t>Cooked and booked</t>
  </si>
  <si>
    <t xml:space="preserve">for the image swap, need to add new image and and send to Chris to publish. </t>
  </si>
  <si>
    <t>13728 EMBARGOED: Call of Duty: Black Ops 7 [11/28 - 12/1]</t>
  </si>
  <si>
    <r>
      <rPr>
        <b/>
        <sz val="11"/>
        <color rgb="FF000000"/>
        <rFont val="Aptos Narrow"/>
      </rPr>
      <t xml:space="preserve">
Subhead: Save 15% on the biggest Black Ops ever
</t>
    </r>
    <r>
      <rPr>
        <sz val="11"/>
        <color rgb="FF000000"/>
        <rFont val="Aptos Narrow"/>
      </rPr>
      <t xml:space="preserve">or if space is needed
</t>
    </r>
    <r>
      <rPr>
        <b/>
        <sz val="11"/>
        <color rgb="FF000000"/>
        <rFont val="Aptos Narrow"/>
      </rPr>
      <t>Subhead: Save 15% now</t>
    </r>
  </si>
  <si>
    <t>FR: Économisez 15 % sur le meilleur Black Ops jamais réalisé
DE: Spare 15 % auf das größte Black Ops aller Zeiten</t>
  </si>
  <si>
    <t>qq</t>
  </si>
  <si>
    <t>[Iris] Real Time Signal - MSA Age Group for NGP != Child (e.g. Opted Out)
[Iris] Real Time Signal - XBL Content Restrictions - Restrict Promotional Content = False
Market =! Kuwait, Qatar, Russia
&lt;NC&gt; Game Pass Ultimate</t>
  </si>
  <si>
    <t>images pending</t>
  </si>
  <si>
    <t>13768 Battlefield 6 - Free Trial</t>
  </si>
  <si>
    <t>Battlefield 6 Free Trial</t>
  </si>
  <si>
    <t>9N8PLG9HD32S</t>
  </si>
  <si>
    <t>4 Modes. 3 Maps. 1 Free Week of Battlefield 6</t>
  </si>
  <si>
    <t>DE: 4 Modi. 3 Karten. BF6 1 Woche kostenlos.
FR: 4 modes. 3 cartes. 1 semaine gratuite de BF6.</t>
  </si>
  <si>
    <t>13554 MySIMS Cozy Bundle - Launch</t>
  </si>
  <si>
    <t>13552 Apex Legends S27 Supersonic</t>
  </si>
  <si>
    <t>Apex Legends Season 27</t>
  </si>
  <si>
    <t>Apex Legends: Supersonic</t>
  </si>
  <si>
    <t>Get a boost of adrenaline</t>
  </si>
  <si>
    <t>DE: Erlebe einen Adrenalinkick
FR: Profitez d’un coup de pouce</t>
  </si>
  <si>
    <t>[Iris] Real Time Signal - MSA Age Group for NGP != Child (e.g. Opted Out)
[Iris] Real Time Signal - XBL Content Restrictions - Restrict Promotional Content = False
&lt;c&gt; Owner of Apex Legends</t>
  </si>
  <si>
    <t>13696 FC 26 - Thunderstruck + Joga Bonito (owners) - SHOWCASE (non owners)</t>
  </si>
  <si>
    <t>FC 26: Thunderstruck</t>
  </si>
  <si>
    <t>Dynamic player items &amp; more</t>
  </si>
  <si>
    <t>DE: Dynamische Spielerelemente und mehr
FR: Objets dynamiques pour les joueurs et plus encore</t>
  </si>
  <si>
    <t>Plan of Record 13368 Black Friday 2025</t>
  </si>
  <si>
    <t>Deliverable 405832 Games: Griffin Home | Black Friday FY26 | 11/19 - 12/4 | 405832</t>
  </si>
  <si>
    <t>Ultimate Takeover. No cap. Slot 1 and 2 rotate</t>
  </si>
  <si>
    <t>Ready for booking</t>
  </si>
  <si>
    <t>Plan of Record 13541 The Game Awards Nominees</t>
  </si>
  <si>
    <t>The Game Awards Nominees 2025</t>
  </si>
  <si>
    <t>TheGameAwards2025</t>
  </si>
  <si>
    <t>Collection Task 13775 GAMES | NEW | Console, Garrison, Griffin, MSOW | The Game Awards 2025 - Design pending</t>
  </si>
  <si>
    <t>Coming in HOT 11/18</t>
  </si>
  <si>
    <t>Plan of Record 13022 DTD | ENCORE Event Moment - Game Shadow Launch - [EMBARGOED]</t>
  </si>
  <si>
    <t>DAVE THE DIVER</t>
  </si>
  <si>
    <t>9PC1ZMD65L0T</t>
  </si>
  <si>
    <t xml:space="preserve"> DAVE THE DIVER</t>
  </si>
  <si>
    <t xml:space="preserve">Dive by day, serve by night  </t>
  </si>
  <si>
    <t>List - All - PC Game Merch - 1118 (1).xlsx</t>
  </si>
  <si>
    <t>[Iris] Real Time Signal - XBL Content Restrictions - Restrict Promotional Content = False
[Iris] Real Time Signal - XBL Content Restrictions - Max Age Rating &gt;= 10</t>
  </si>
  <si>
    <t>Embargo 11/20</t>
  </si>
  <si>
    <t>CCX Campaign Request 13529 Minecraft - Adidas DLC (free)</t>
  </si>
  <si>
    <t>adidas x Minecraft</t>
  </si>
  <si>
    <t>Team up, game on</t>
  </si>
  <si>
    <t>[Iris] Real Time Signal - XBL Content Restrictions - Restrict Promotional Content = False
[Iris] Real Time Signal - XBL Content Restrictions - Max Age Rating &gt;= 10
 &lt;c&gt; Minecraft  (9MVXMVT8ZKWC)</t>
  </si>
  <si>
    <t>13518 Fallout 4 - Anniversary SKU Launch</t>
  </si>
  <si>
    <t xml:space="preserve">Fallout 4: New Edition	</t>
  </si>
  <si>
    <t>9PFRG44XZCFJ</t>
  </si>
  <si>
    <t>Fallout 4: New Edition</t>
  </si>
  <si>
    <t>Step into the Wasteland</t>
  </si>
  <si>
    <t>FR: 		Plongez dans un Terres désolées 
DE: Tauch ein in den Ödland</t>
  </si>
  <si>
    <t xml:space="preserve"> 13521 Mortal Kombat Legacy Kollection - Launch</t>
  </si>
  <si>
    <t>Mortal Kombat Legacy Kollection</t>
  </si>
  <si>
    <t xml:space="preserve">9pkvpj0nhcts </t>
  </si>
  <si>
    <t>Buy Now</t>
  </si>
  <si>
    <t>Plan of Record 13508 Fortnite Crew launch into Game Pass Ultimate 11/18</t>
  </si>
  <si>
    <t>Covered by Game Pass</t>
  </si>
  <si>
    <t>Plan of Record 13380 CFB 26 - Season 4</t>
  </si>
  <si>
    <t>No Info</t>
  </si>
  <si>
    <t>Intake Request 13696 FC 26 - Thunderstruck</t>
  </si>
  <si>
    <t>CCX Campaign Request 13098 Codename: Washington - Preorder</t>
  </si>
  <si>
    <t>High On Life 2</t>
  </si>
  <si>
    <t>Task 405722 GAMES: Image Cuts: WASHINGTON codename</t>
  </si>
  <si>
    <t>EMBARGO . DELAYED</t>
  </si>
  <si>
    <t>note 2</t>
  </si>
  <si>
    <t>13379 Apex Legends - Season 27 Launch</t>
  </si>
  <si>
    <t>Apex Legends: Amped</t>
  </si>
  <si>
    <t>Feel the rush</t>
  </si>
  <si>
    <r>
      <rPr>
        <sz val="11"/>
        <color rgb="FF000000"/>
        <rFont val="Calibri"/>
        <scheme val="minor"/>
      </rPr>
      <t xml:space="preserve">[Iris] Real Time Signal - MSA Age Group for NGP != Child (e.g. Opted Out)
[Iris] Real Time Signal - XBL Content Restrictions - Restrict Promotional Content = False
Xbox Personalized Purchase Upsell Consent = Opted-In
</t>
    </r>
    <r>
      <rPr>
        <sz val="11"/>
        <color rgb="FF375623"/>
        <rFont val="Calibri"/>
        <scheme val="minor"/>
      </rPr>
      <t xml:space="preserve"> &lt;c&gt; Apex Legends (9NSDM7MBGG8L)</t>
    </r>
  </si>
  <si>
    <t>https://dev.azure.com/MSStoreSiteOps/Store%20Studio/_workitems/edit/405186</t>
  </si>
  <si>
    <t xml:space="preserve"> 13380 CFB 26 - Season 4</t>
  </si>
  <si>
    <t>To CFB26 Players/Owners</t>
  </si>
  <si>
    <t>NO INFO</t>
  </si>
  <si>
    <t>12561 EA SPORTS College Football 26 | Season 4</t>
  </si>
  <si>
    <t xml:space="preserve">College Football 26
</t>
  </si>
  <si>
    <t>EA SPORTS College Football 26</t>
  </si>
  <si>
    <t>Make every game day count in Season 4</t>
  </si>
  <si>
    <r>
      <rPr>
        <sz val="11"/>
        <color rgb="FF000000"/>
        <rFont val="Calibri"/>
        <scheme val="minor"/>
      </rPr>
      <t xml:space="preserve">[Iris] Real Time Signal - MSA Age Group for NGP != Child (e.g. Opted Out)
[Iris] Real Time Signal - XBL Content Restrictions - Restrict Promotional Content = False
</t>
    </r>
    <r>
      <rPr>
        <sz val="11"/>
        <color rgb="FFFF0000"/>
        <rFont val="Calibri"/>
        <scheme val="minor"/>
      </rPr>
      <t>Market = US/UK/CA</t>
    </r>
  </si>
  <si>
    <t>WEEK 2. EXTEND</t>
  </si>
  <si>
    <t xml:space="preserve"> 13018 Marvel Rivals | Season 5 Launch! [EMBARGOED - 6:00 PT]</t>
  </si>
  <si>
    <t>Marvel Rivals</t>
  </si>
  <si>
    <t xml:space="preserve">9N8PMW7QMD3D </t>
  </si>
  <si>
    <t>Marvel Rivals - Season 5</t>
  </si>
  <si>
    <t>Gambit joins the fray</t>
  </si>
  <si>
    <t>404978-GAMES-ICT-Marvel-Rivals-Season-5</t>
  </si>
  <si>
    <r>
      <rPr>
        <sz val="11"/>
        <color rgb="FF000000"/>
        <rFont val="Calibri"/>
        <scheme val="minor"/>
      </rPr>
      <t xml:space="preserve">[Iris] Real Time Signal - MSA Age Group for NGP != Child (e.g. Opted Out)
[Iris] Real Time Signal - XBL Content Restrictions - Restrict Promotional Content = False
&lt;c&gt; Marvel Rivals (9N8PMW7QMD3D)
Xbox Personalized Purchase Upsell Consent = Opted-In
</t>
    </r>
    <r>
      <rPr>
        <sz val="11"/>
        <color rgb="FF548235"/>
        <rFont val="Calibri"/>
        <scheme val="minor"/>
      </rPr>
      <t xml:space="preserve">Market =! Russia, China, Ukrane </t>
    </r>
  </si>
  <si>
    <t>EMBARGO 11/14  6 AM</t>
  </si>
  <si>
    <t>QC complete Embargo publish</t>
  </si>
  <si>
    <t xml:space="preserve"> 13349 Game Pass early Black Friday</t>
  </si>
  <si>
    <t>GP early BF</t>
  </si>
  <si>
    <t>ms-windows-store://collection/?Collectionid=CampsiteChannel.Games.Sale.2025.GamePassEarlyBF1114</t>
  </si>
  <si>
    <t>Collection Task 13477 GAMES | Xbox | WW | Game Pass early Black Friday - QC 10/30</t>
  </si>
  <si>
    <r>
      <rPr>
        <sz val="11"/>
        <color rgb="FF000000"/>
        <rFont val="Calibri"/>
        <scheme val="minor"/>
      </rPr>
      <t xml:space="preserve">[Iris] Real Time Signal - MSA Age Group for NGP != Child (e.g. Opted Out)
[Iris] Real Time Signal - XBL Content Restrictions - Restrict Promotional Content = False
</t>
    </r>
    <r>
      <rPr>
        <sz val="11"/>
        <color rgb="FFFF0000"/>
        <rFont val="Calibri"/>
        <scheme val="minor"/>
      </rPr>
      <t>Game Pass</t>
    </r>
  </si>
  <si>
    <t>QC complete/Need to confirm price drops</t>
  </si>
  <si>
    <t xml:space="preserve"> 13363 WB Publisher Sale</t>
  </si>
  <si>
    <t>WB Publisher Sale</t>
  </si>
  <si>
    <t>ms-windows-store://collection/?CollectionId=CampsiteChannel.Games.Sale.2025.WBPublisherSale1125</t>
  </si>
  <si>
    <t>Collection Task 13468 GAMES | NEW | MSOX | WW | VANITY YES | SALE | WB Publisher Sale | LIVE 11/13-11/19</t>
  </si>
  <si>
    <t>Task 405623 [Games]: Image Cut: Key art with Title: WB Publisher Sale</t>
  </si>
  <si>
    <t xml:space="preserve"> 13398 Anno 117: Pax Romana - Launch</t>
  </si>
  <si>
    <t xml:space="preserve">Anno 117: Pax Romana	</t>
  </si>
  <si>
    <t>9NRJ3KNT0JRK</t>
  </si>
  <si>
    <t>Build your Roman legacy</t>
  </si>
  <si>
    <t>FR: Bâtissez votre légende romaine
DE: Errichte dein römisches Vermächtnis</t>
  </si>
  <si>
    <t xml:space="preserve"> 13472 GTA Online | Free Play Days for all | Entire week + First time Rockstar has done FPD</t>
  </si>
  <si>
    <t xml:space="preserve">Grand Theft Auto Online	</t>
  </si>
  <si>
    <t>9NKC1Z4Z92VN</t>
  </si>
  <si>
    <t xml:space="preserve">Free through 17 November </t>
  </si>
  <si>
    <r>
      <rPr>
        <strike/>
        <sz val="11"/>
        <color rgb="FF000000"/>
        <rFont val="Calibri"/>
        <scheme val="minor"/>
      </rPr>
      <t xml:space="preserve">[Iris] Real Time Signal - MSA Age Group for NGP != Child (e.g. Opted Out)
</t>
    </r>
    <r>
      <rPr>
        <strike/>
        <sz val="11"/>
        <color rgb="FF548235"/>
        <rFont val="Calibri"/>
        <scheme val="minor"/>
      </rPr>
      <t xml:space="preserve">[Iris] Real Time Signal - XBL Content Restrictions - Max Age Rating &gt;= 18
</t>
    </r>
    <r>
      <rPr>
        <strike/>
        <sz val="11"/>
        <color rgb="FF000000"/>
        <rFont val="Calibri"/>
        <scheme val="minor"/>
      </rPr>
      <t>[Iris] Real Time Signal - XBL Content Restrictions - Restrict Promotional Content = False</t>
    </r>
  </si>
  <si>
    <t>EMBARGO 11/11 10 AM PT</t>
  </si>
  <si>
    <t>Launch date:  11/10/2025 Launch time:  11am ET / 8am PT</t>
  </si>
  <si>
    <t xml:space="preserve"> </t>
  </si>
  <si>
    <r>
      <rPr>
        <sz val="11"/>
        <color rgb="FF000000"/>
        <rFont val="Calibri"/>
        <scheme val="minor"/>
      </rPr>
      <t xml:space="preserve">[Iris] Real Time Signal - MSA Age Group for NGP != Child (e.g. Opted Out)
[Iris] Real Time Signal - XBL Content Restrictions - Restrict Promotional Content = False
</t>
    </r>
    <r>
      <rPr>
        <sz val="11"/>
        <color rgb="FF375623"/>
        <rFont val="Calibri"/>
        <scheme val="minor"/>
      </rPr>
      <t xml:space="preserve"> &lt;c&gt; Apex Legends (9NSDM7MBGG8L)</t>
    </r>
  </si>
  <si>
    <t>12641 [GRANITE] - Shadowdrop + BF6 S1</t>
  </si>
  <si>
    <t>Battlefield 6</t>
  </si>
  <si>
    <t>10/28/2025 - 11 AM</t>
  </si>
  <si>
    <t>Battlefield REDSEC</t>
  </si>
  <si>
    <t>An epic free-to-play destination</t>
  </si>
  <si>
    <t>Free_Generic_Phrases.xlsx</t>
  </si>
  <si>
    <t>404123-Image-Cuts-Codename-Granite</t>
  </si>
  <si>
    <t xml:space="preserve">Embargo date and time: 10.28 11:00 </t>
  </si>
  <si>
    <t>13383 F1 25 - Season 3 Last Chance</t>
  </si>
  <si>
    <t>NO INFO. WHAT IS IN THIS POR</t>
  </si>
  <si>
    <t>13404 Football Manager 26 - Launch - Pt.1</t>
  </si>
  <si>
    <t>[Iris] Real Time Signal - MSA Age Group for NGP != Child (e.g. Opted Out)
[Iris] Real Time Signal - XBL Content Restrictions - Restrict Promotional Content = False
Market =! PT BR</t>
  </si>
  <si>
    <t>13389 Minecraft - DragonballZ DLC (paid)</t>
  </si>
  <si>
    <t>9P3C3TBWD1LB</t>
  </si>
  <si>
    <t>Step into the arena and battle iconic fighters
- Dragon Ball Z DLC (Alt)</t>
  </si>
  <si>
    <t>List - All - PC Game Merch - 1104.xlsx</t>
  </si>
  <si>
    <t>13218 Arc Raiders (Embark) Game Launch - Week 2</t>
  </si>
  <si>
    <t>ARC Raiders</t>
  </si>
  <si>
    <t>9PD7K51XCTWP</t>
  </si>
  <si>
    <t>enlist. resist.</t>
  </si>
  <si>
    <t>[Iris] Real Time Signal - MSA Age Group for NGP != Child (e.g. Opted Out)
[Iris] Real Time Signal - XBL Content Restrictions - Restrict Promotional Content = False
Market =! Russia, China</t>
  </si>
  <si>
    <t>Week 2</t>
  </si>
  <si>
    <t>9NLKS78C4F3Z/</t>
  </si>
  <si>
    <t>13208 Age of Empires IV - Dynasties of the East DLC (paid)</t>
  </si>
  <si>
    <t>Age of Empires IV</t>
  </si>
  <si>
    <t xml:space="preserve">9N12VDWGDH6R </t>
  </si>
  <si>
    <t>Dynasties of the East</t>
  </si>
  <si>
    <t>CCX Campaign Request 13518 Fallout 4 - Anniversary SKU Launch</t>
  </si>
  <si>
    <t>In QC (M2)</t>
  </si>
  <si>
    <t xml:space="preserve">  12641 [GRANITE] - Shadowdrop + BF6 S1</t>
  </si>
  <si>
    <t>Ultimate 2x/Day, Reg 4x/Day</t>
  </si>
  <si>
    <t>Cooked and booked (M2 and M3)</t>
  </si>
  <si>
    <t>13191 Plants vs Zombies Replanted - LAUNCH</t>
  </si>
  <si>
    <t>9PGSDFM3JD85 (Launch ID - Need verified at launch)</t>
  </si>
  <si>
    <t>10/23/2025 - 9 AM</t>
  </si>
  <si>
    <t xml:space="preserve">  12866 NBA 2K26 | Season 2 Launch</t>
  </si>
  <si>
    <t>NBA 2K26 | Season 2</t>
  </si>
  <si>
    <t xml:space="preserve">9PJ2RVRC0L1X </t>
  </si>
  <si>
    <t>Season 2 is live</t>
  </si>
  <si>
    <t>FR: Saison 2 est disponible
DE: Saison 2 ist live</t>
  </si>
  <si>
    <t>Week 3</t>
  </si>
  <si>
    <t xml:space="preserve"> 13129 Overwatch 2 - Season 19</t>
  </si>
  <si>
    <t>Overwatch 2 - Season 19</t>
  </si>
  <si>
    <t>C1C4DZJPBC2V</t>
  </si>
  <si>
    <t>Overwatch 2: S19</t>
  </si>
  <si>
    <t>Haunted Masquerade</t>
  </si>
  <si>
    <t>In-game event (Generic) or
Get it today (Generic)</t>
  </si>
  <si>
    <t xml:space="preserve"> 13262 EA SPORTS MADDEN NFL 26 | Most Feared Halloween Event - WK3</t>
  </si>
  <si>
    <t>EA SPORTS MADDEN NFL 26 | Most Feared Halloween Event</t>
  </si>
  <si>
    <t>9nvd16np4j8t</t>
  </si>
  <si>
    <t xml:space="preserve">Madden NFL 26: Most Feared	</t>
  </si>
  <si>
    <r>
      <rPr>
        <sz val="11"/>
        <color rgb="FF000000"/>
        <rFont val="Calibri"/>
        <scheme val="minor"/>
      </rPr>
      <t xml:space="preserve">[Iris] Real Time Signal - MSA Age Group for NGP != Child (e.g. Opted Out)
[Iris] Real Time Signal - XBL Content Restrictions - Restrict Promotional Content = False
</t>
    </r>
    <r>
      <rPr>
        <sz val="11"/>
        <color rgb="FF305496"/>
        <rFont val="Calibri"/>
        <scheme val="minor"/>
      </rPr>
      <t>Target owners of Madden NFL26 (9NVD16NP4J8T, 9P0DQG2G85X2)</t>
    </r>
  </si>
  <si>
    <t xml:space="preserve"> 13217 Arc Raiders (Embark) Game Launch - Week 1</t>
  </si>
  <si>
    <t>9NDF1F263RZ4</t>
  </si>
  <si>
    <t>Embargo date and time: 10.30.25 at 11:00 CEST</t>
  </si>
  <si>
    <t xml:space="preserve"> 12944 Call of Duty Franchise Sale Wk 2</t>
  </si>
  <si>
    <t>Call of Duty Franchise Sale</t>
  </si>
  <si>
    <t>ms-windows-store://collection/?CollectionId=CampsiteChannel.Games.Sale.2025.CallofDutyFranchiseSale1021</t>
  </si>
  <si>
    <t>Collection Task 13249 MSOX - Call of Duty Franchise Sale | Vanity Publish - 10/20 | Publish - 10/21</t>
  </si>
  <si>
    <t xml:space="preserve"> 13210 Game Pass Family Time Sale</t>
  </si>
  <si>
    <t>Game Pass Family Time Sale</t>
  </si>
  <si>
    <t>ms-windows-store://collection/?CollectionId=CampsiteChannel.Games.Sale.2025.GamePassFamilyTimeSale1030</t>
  </si>
  <si>
    <t>Collection Task 13264 MSOX | GAMES | NEW | Game Pass Family Time Sale</t>
  </si>
  <si>
    <r>
      <rPr>
        <sz val="11"/>
        <color rgb="FF000000"/>
        <rFont val="Calibri"/>
        <scheme val="minor"/>
      </rPr>
      <t xml:space="preserve">[Iris] Real Time Signal - MSA Age Group for NGP != Child (e.g. Opted Out)
[Iris] Real Time Signal - XBL Content Restrictions - Restrict Promotional Content = False
</t>
    </r>
    <r>
      <rPr>
        <sz val="11"/>
        <color rgb="FF305496"/>
        <rFont val="Calibri"/>
        <scheme val="minor"/>
      </rPr>
      <t>GAME PASS</t>
    </r>
  </si>
  <si>
    <t>Ultimate = Xbox Subscriptions &lt;C&gt; Game Pass Ultimate
Premium = Xbox Subscriptions &lt;C&gt; Game Pass Standard
Essential = Xbox Subscriptions &lt;C&gt; Gold
PC Game Pass = Xbox Subscriptions &lt;C&gt; PC Game Pass</t>
  </si>
  <si>
    <t xml:space="preserve"> 12748 ID@Xbox x IGN Showcase Collection</t>
  </si>
  <si>
    <t>ID@Xbox x IGN Showcase</t>
  </si>
  <si>
    <t>Campaign/2025/IDatXboxxIGNShowcase/_IDatXboxxIGNShowcase</t>
  </si>
  <si>
    <t>Collection Task 13423 MSOX | UPDATE | Campaign | ID@Xbox x IGN Showcase | Oct 2025 - QC 10/22</t>
  </si>
  <si>
    <t>NEED TO CONFIRM 10/28 AM IF ENOUGH CONTENT FOR MOBLIE</t>
  </si>
  <si>
    <t xml:space="preserve"> 12809 Shocktober - Sale - Wk 2</t>
  </si>
  <si>
    <t>Shocktober Sale</t>
  </si>
  <si>
    <t>ShocktoberSale1016</t>
  </si>
  <si>
    <t>Collection Task 12845 GAMES | MSOX | WW | Shocktober</t>
  </si>
  <si>
    <t>week 3. same module</t>
  </si>
  <si>
    <t>12866 NBA 2K26 | Season 2 Launch</t>
  </si>
  <si>
    <t>9PJ2RVRC0L1X (Standard Ed)</t>
  </si>
  <si>
    <t>Start the season strong with Season 2</t>
  </si>
  <si>
    <t>12857 Battlefield 6 - WW Launch</t>
  </si>
  <si>
    <t>Battlefield 6 Phantom Edition: 9P4BB02MWDZK</t>
  </si>
  <si>
    <t>Grab your squad and deploy</t>
  </si>
  <si>
    <t>FR: Constituez votre équipe et déployez-vous
DE: Schnapp dir dein Team und rückt aus</t>
  </si>
  <si>
    <t>Takevoer 6x/Daily</t>
  </si>
  <si>
    <t>WEEK 2. SAME MODULE</t>
  </si>
  <si>
    <t xml:space="preserve">will need to extend end date and rebook </t>
  </si>
  <si>
    <t>12417 Shocktober Week 1 (October 16 - 20)</t>
  </si>
  <si>
    <t>In QC (M2 &amp; M3)</t>
  </si>
  <si>
    <t>12919 Spooky Game Pass - Wk 1</t>
  </si>
  <si>
    <t>Spooky Game Pass</t>
  </si>
  <si>
    <t>SpookyGamePassSale1016</t>
  </si>
  <si>
    <t>Collection Task 13143 MSOX - Spooky Game Pass Sale</t>
  </si>
  <si>
    <t>Task 403173 [Games]: Tile Treatment: Game Pass Shocktober</t>
  </si>
  <si>
    <t>[Iris] Real Time Signal - MSA Age Group for NGP != Child (e.g. Opted Out)
[Iris] Real Time Signal - XBL Content Restrictions - Restrict Promotional Content = False
GAME PASS EVERYONE</t>
  </si>
  <si>
    <t>Only on Console Mercury page</t>
  </si>
  <si>
    <t>12678 Xbox Play Anywhere Sale</t>
  </si>
  <si>
    <t>Xbox Play Anywhere Sale</t>
  </si>
  <si>
    <t>XboxPlayAnywhereSale1016</t>
  </si>
  <si>
    <t>Collection Task 13126 MSOX - Xbox Play Anywhere Sale - QC 10/8</t>
  </si>
  <si>
    <t>12723 Fortnite | Fortnitemares Launch | Week 1</t>
  </si>
  <si>
    <t>Welcome to Fortnitemares</t>
  </si>
  <si>
    <t>FR: Bienvenue  Fortnitemares 
DE: Das ist Fortnitemares</t>
  </si>
  <si>
    <r>
      <rPr>
        <sz val="11"/>
        <color rgb="FF000000"/>
        <rFont val="Calibri"/>
        <scheme val="minor"/>
      </rPr>
      <t xml:space="preserve">[Iris] Real Time Signal - MSA Age Group for NGP != Child (e.g. Opted Out)
[Iris] Real Time Signal - XBL Content Restrictions - Restrict Promotional Content = False
</t>
    </r>
    <r>
      <rPr>
        <sz val="11"/>
        <color rgb="FFFF0000"/>
        <rFont val="Calibri"/>
        <scheme val="minor"/>
      </rPr>
      <t>NO HK/TW</t>
    </r>
  </si>
  <si>
    <t>prod note NO HK/TW</t>
  </si>
  <si>
    <t>12647 EA Publisher Sale - Wk 2</t>
  </si>
  <si>
    <t>EA Publisher Sale</t>
  </si>
  <si>
    <t>EAPublisherSale1007</t>
  </si>
  <si>
    <t>Collection Task 13084 MSOX - EA Publisher Sale | QC - 10/2</t>
  </si>
  <si>
    <t>12819 Rockstar Publisher Sale Wk 1</t>
  </si>
  <si>
    <t>Rockstar Publisher sale</t>
  </si>
  <si>
    <t>RockstarPublisherSale1025</t>
  </si>
  <si>
    <t>Collection Task 12844 GAMES | MSOX | WW | Rockstar Publisher sale | QC 10/10</t>
  </si>
  <si>
    <t>12650 Publisher Spotlight Series - Wk 2</t>
  </si>
  <si>
    <t>ms-windows-store://collection/?Collectionid=CampsiteChannel.Games.Sale.2025.PublisherSpotlightSeries1007</t>
  </si>
  <si>
    <t>Collection Task 13086 MSOX - Publisher Spotlight Series - Discounts 10/6</t>
  </si>
  <si>
    <t>Avaialble now</t>
  </si>
  <si>
    <t>Embargo 10/23 9 AM</t>
  </si>
  <si>
    <t>12182 Keeper - Game Launch Repromotion Wk 1</t>
  </si>
  <si>
    <t>Keeper</t>
  </si>
  <si>
    <t>9ncjwhhmvhr0</t>
  </si>
  <si>
    <t xml:space="preserve"> 12724 Fortnite | Fortnitemares Launch | Week 2</t>
  </si>
  <si>
    <t>week 2. same module</t>
  </si>
  <si>
    <t xml:space="preserve"> 12942 Fallout Day Sale</t>
  </si>
  <si>
    <t>Fallout Day Sale</t>
  </si>
  <si>
    <t>ms-windows-store://collection/?CollectionId=CampsiteChannel.Games.Sale.2025.FalloutDaySale1021</t>
  </si>
  <si>
    <t>Collection Task 13199 MSOX- Fallout Day Sale - QC Done</t>
  </si>
  <si>
    <t>FALLOUT DAY IMAGERY</t>
  </si>
  <si>
    <t xml:space="preserve"> 12943 Call of Duty Franchise Sale Wk 1</t>
  </si>
  <si>
    <t>13198 EA SPORTS FC 26 | New + Targeted Deep Discount Offer</t>
  </si>
  <si>
    <t>EA Sports FC 26</t>
  </si>
  <si>
    <t xml:space="preserve">9MXZBTLG26VX </t>
  </si>
  <si>
    <t>The Club is yours. Get it now.</t>
  </si>
  <si>
    <t>FR: Le club vous appartient. L’obtenir.
DE: Der Club gehört dir. Jetzt abrufen.</t>
  </si>
  <si>
    <r>
      <rPr>
        <sz val="11"/>
        <color rgb="FF000000"/>
        <rFont val="Calibri"/>
        <scheme val="minor"/>
      </rPr>
      <t xml:space="preserve">[Iris] Real Time Signal - MSA Age Group for NGP != Child (e.g. Opted Out)
[Iris] Real Time Signal - XBL Content Restrictions - Restrict Promotional Content = False
</t>
    </r>
    <r>
      <rPr>
        <b/>
        <sz val="11"/>
        <color rgb="FF000000"/>
        <rFont val="Calibri"/>
        <scheme val="minor"/>
      </rPr>
      <t>=! Own FC 26 (9MXZBTLG26VX )</t>
    </r>
  </si>
  <si>
    <t>12909 Roblox - Halloween Spotlight - Console (10/22-10/27)</t>
  </si>
  <si>
    <t>ROBLOX</t>
  </si>
  <si>
    <t>BQ1TN1T79V9K</t>
  </si>
  <si>
    <t>get it today</t>
  </si>
  <si>
    <t>Plan of Record 13451 Fallout Post Show Collection</t>
  </si>
  <si>
    <t xml:space="preserve"> Fallout Franchise Collection</t>
  </si>
  <si>
    <t>Falloutfranchise1022</t>
  </si>
  <si>
    <t>Collection Task 13426 RUSH MSOX-MSOW- Fallout Franchise Collection | QC - 10/17</t>
  </si>
  <si>
    <t>FALLOUT FRANCISE IMAGERY</t>
  </si>
  <si>
    <t>dedupe battlefiled6</t>
  </si>
  <si>
    <t>https://portal.cpm.microsoft.com/creatives/14221320689625200932_128000000005703849
https://portal.cpm.microsoft.com/creatives/15472318107084110148_128000000005699569</t>
  </si>
  <si>
    <t>12860 skate. | Season 1 Launch</t>
  </si>
  <si>
    <t>9PHF9K5Q6ZLZ</t>
  </si>
  <si>
    <t>Let the good times roll</t>
  </si>
  <si>
    <t>Get it today (Generic)or new season generic LOC</t>
  </si>
  <si>
    <t>https://portal.cpm.microsoft.com/creatives/14221320689625200932_128000000005703869</t>
  </si>
  <si>
    <t>12560 EA SPORTS FC 26 | Standard Ed WW Launch + Trial - WK 2 (+Targeted Offer)</t>
  </si>
  <si>
    <t>Easpooty fc 26</t>
  </si>
  <si>
    <t>EA SPORTS FC™ 26</t>
  </si>
  <si>
    <t>The Club is Yours. Get it now.</t>
  </si>
  <si>
    <t>[Iris] Real Time Signal - MSA Age Group for NGP != Child (e.g. Opted Out)
[Iris] Real Time Signal - XBL Content Restrictions - Restrict Promotional Content = False
Exclude Belgium and South Korea</t>
  </si>
  <si>
    <t>dedupe eafc26</t>
  </si>
  <si>
    <t>https://portal.cpm.microsoft.com/creatives/14221320689625200932_128000000005682289</t>
  </si>
  <si>
    <t>12646 EA Publisher Sale - Wk 1</t>
  </si>
  <si>
    <t>https://portal.cpm.microsoft.com/creatives/14221320689625200932_128000000005703889</t>
  </si>
  <si>
    <t>12653 Seasonal Savings Sale</t>
  </si>
  <si>
    <t>Seasonal Savings Sale</t>
  </si>
  <si>
    <t>ms-windows-store://collection/?CollectionId=CampsiteChannel.Games.Sale.2025.SeasonalSavingsSale1009</t>
  </si>
  <si>
    <t>Collection Task 13085 MSOX - Seasonal Savings Sale | 10/2</t>
  </si>
  <si>
    <t>https://portal.cpm.microsoft.com/creatives/14221320689625200932_128000000005708889</t>
  </si>
  <si>
    <t>12649 Publisher Spotlight Series - Wk 1</t>
  </si>
  <si>
    <t>12721 Fortnite | KPOP Demon Hunters | New Content and Mode | Week 2</t>
  </si>
  <si>
    <t>Demon Rush</t>
  </si>
  <si>
    <t>Demon Rush (WW)</t>
  </si>
  <si>
    <r>
      <rPr>
        <sz val="11"/>
        <color rgb="FF000000"/>
        <rFont val="Calibri"/>
        <scheme val="minor"/>
      </rPr>
      <t xml:space="preserve">[Iris] Real Time Signal - MSA Age Group for NGP != Child (e.g. Opted Out)
[Iris] Real Time Signal - XBL Content Restrictions - Restrict Promotional Content = False
</t>
    </r>
    <r>
      <rPr>
        <sz val="11"/>
        <color rgb="FFFF0000"/>
        <rFont val="Calibri"/>
        <scheme val="minor"/>
      </rPr>
      <t xml:space="preserve">exclude UAE, Saudi, Israel, Iran and Turkey, Hong Kong, Taiwan
</t>
    </r>
  </si>
  <si>
    <t>https://portal.cpm.microsoft.com/creatives/15472318107084110148_128000000005708869</t>
  </si>
  <si>
    <t>12726 VALORANT | New Agent Release (Codename Pine) | Xbox Game Pass Benefit</t>
  </si>
  <si>
    <t>VALORANT</t>
  </si>
  <si>
    <t xml:space="preserve">9n1nljk9skrn    </t>
  </si>
  <si>
    <t>VALORANT 
(always all-caps VALORANT)</t>
  </si>
  <si>
    <t>Unlock Veto with Game Pass</t>
  </si>
  <si>
    <t>FR: Débloquez Veto avec le Game Pass
DE: Veto mit dem Game Pass freischalten</t>
  </si>
  <si>
    <r>
      <rPr>
        <sz val="11"/>
        <color rgb="FF000000"/>
        <rFont val="Calibri"/>
        <scheme val="minor"/>
      </rPr>
      <t xml:space="preserve">[Iris] Real Time Signal - MSA Age Group for NGP != Child (e.g. Opted Out)
[Iris] Real Time Signal - XBL Content Restrictions - Restrict Promotional Content = False
</t>
    </r>
    <r>
      <rPr>
        <sz val="11"/>
        <color rgb="FF00B050"/>
        <rFont val="Calibri"/>
        <scheme val="minor"/>
      </rPr>
      <t>GAME PASS (Ultimate)</t>
    </r>
  </si>
  <si>
    <t>confirm what version of GP</t>
  </si>
  <si>
    <t>Ready for booking (M2 and M3)</t>
  </si>
  <si>
    <t>https://portal.cpm.microsoft.com/creatives/14221320689625200932_128000000005708849</t>
  </si>
  <si>
    <t>https://portal.cpm.microsoft.com/creatives/15472318107084110148_128000000005708829</t>
  </si>
  <si>
    <t>Note3</t>
  </si>
  <si>
    <t xml:space="preserve">  </t>
  </si>
  <si>
    <r>
      <rPr>
        <sz val="11"/>
        <color rgb="FF000000"/>
        <rFont val="Calibri"/>
        <scheme val="minor"/>
      </rPr>
      <t xml:space="preserve">[Iris] Real Time Signal - MSA Age Group for NGP != Child (e.g. Opted Out)
[Iris] Real Time Signal - XBL Content Restrictions - Restrict Promotional Content = False
</t>
    </r>
    <r>
      <rPr>
        <strike/>
        <sz val="11"/>
        <color rgb="FF000000"/>
        <rFont val="Calibri"/>
        <scheme val="minor"/>
      </rPr>
      <t xml:space="preserve">GAMEPASS Ultimate and PC GP
</t>
    </r>
    <r>
      <rPr>
        <sz val="11"/>
        <color rgb="FF000000"/>
        <rFont val="Calibri"/>
        <scheme val="minor"/>
      </rPr>
      <t>Exclude Belgium and South Korea</t>
    </r>
  </si>
  <si>
    <t>Takeover 2x/daily
Regular 4x/daily</t>
  </si>
  <si>
    <t>Cooked and booked (M2)</t>
  </si>
  <si>
    <t>https://portal.cpm.microsoft.com/creatives/14221320689625200932_128000000005668549</t>
  </si>
  <si>
    <t>Spotlight: EA SPORTS FC 26 | Standard Ed WW Launch + Trial - WK 2 (+Targeted Offer) | 09/30/25 - 10/06/25 | WW M2</t>
  </si>
  <si>
    <t>Confirmed</t>
  </si>
  <si>
    <t>12442 Game Pass Super Saver Sale Wk 2</t>
  </si>
  <si>
    <t>Game Pass Super Saver Sale</t>
  </si>
  <si>
    <t>ms-windows-store://collection/?Collectionid=CampsiteChannel.Games.Sale.2025.GamePassSuperSaverSale0923</t>
  </si>
  <si>
    <t>Collection Task 12614 Games | MSOX | New | Sale | Game Pass Super Saver Sale | 9/23 - 10/6 | QC 9/18</t>
  </si>
  <si>
    <r>
      <rPr>
        <sz val="11"/>
        <color rgb="FF000000"/>
        <rFont val="Calibri"/>
        <scheme val="minor"/>
      </rPr>
      <t xml:space="preserve">[Iris] Real Time Signal - MSA Age Group for NGP != Child (e.g. Opted Out)
[Iris] Real Time Signal - XBL Content Restrictions - Restrict Promotional Content = False
</t>
    </r>
    <r>
      <rPr>
        <sz val="11"/>
        <color rgb="FF00B050"/>
        <rFont val="Calibri"/>
        <scheme val="minor"/>
      </rPr>
      <t>GAMEPASS Ultimate and PC GP</t>
    </r>
  </si>
  <si>
    <t>https://portal.cpm.microsoft.com/creatives/14221320689625200932_128000000005670909
https://portal.cpm.microsoft.com/creatives/14221320689625200932_128000000005670869</t>
  </si>
  <si>
    <t xml:space="preserve">Spotlight: Game Pass Super Saver Sale Wk 1 | 09/23/25 - 10/06/25 | ROW (ex. JP, KR, SA) M2
Spotlight: Game Pass Super Saver Sale Wk 1 | 10/06/25 - 09/29/25 | JP KR SA M2
</t>
  </si>
  <si>
    <t>redraft</t>
  </si>
  <si>
    <t>12580 Franchise Hits Sale Wk 1</t>
  </si>
  <si>
    <t>Franchise Hits Sale</t>
  </si>
  <si>
    <t>ms-windows-store://collection/?Collectionid=CampsiteChannel.Games.Sale.2025.FranchiseHitsSale1002</t>
  </si>
  <si>
    <t>Collection Task 12749 MSOX | GAMES | NEW | CAMPAIGN | Franchise Hits Sale - QC 9/24</t>
  </si>
  <si>
    <t>Franchise Hits</t>
  </si>
  <si>
    <t>https://portal.cpm.microsoft.com/creatives/14221320689625200932_128000000005681909
https://portal.cpm.microsoft.com/creatives/14221320689625200932_128000000005682029</t>
  </si>
  <si>
    <t>Spotlight: Franchise Hits Sale Wk 1 | FranchiseHitsSale1002 | 10/02/25 - 10/08/25 | ROW (ex. JP, KR) M2
Spotlight: Franchise Hits Sale Wk 1 | FranchiseHitsSale1002 | 10/02/25 - 10/08/25 | JP, KR M2</t>
  </si>
  <si>
    <t>12087 Minecraft - Fall Quarterly Update</t>
  </si>
  <si>
    <t>Unearth a new copper-powered era</t>
  </si>
  <si>
    <t>FR: Déterrez une nouvelle ère du cuivre
DE: Entdecke eine neue, kupferreiche Ära</t>
  </si>
  <si>
    <t>https://portal.cpm.microsoft.com/creatives/14221320689625200932_128000000005682109</t>
  </si>
  <si>
    <t xml:space="preserve">Spotlight: Minecraft | Minecraft - Fall Quarterly Update | 09/30/25 - 10/06/25 | WW M2
</t>
  </si>
  <si>
    <t>Draft</t>
  </si>
  <si>
    <t>12349 ICYMI SALE</t>
  </si>
  <si>
    <t>ICYMI Sale</t>
  </si>
  <si>
    <t>ms-windows-store://collection/?Collectionid=CampsiteChannel.Games.Sale.2025.ICYMISale1002</t>
  </si>
  <si>
    <t>Collection Task 12747 MSOX | GAMES | NEW | CAMPAIGN | ICYMI Sale | 9/25</t>
  </si>
  <si>
    <t>https://portal.cpm.microsoft.com/creatives/14221320689625200932_128000000005682689
https://portal.cpm.microsoft.com/creatives/14221320689625200932_128000000005682629</t>
  </si>
  <si>
    <t>Spotlight: ICYMI SALE | ICYMISale1002 | 10/02/25 - 10/06/25 | WW M2</t>
  </si>
  <si>
    <t>12582 Fins, Furs, and Feathers sale</t>
  </si>
  <si>
    <t>Fins, Furs, and Feathers sale</t>
  </si>
  <si>
    <t>ms-windows-store://collection/?Collectionid=CampsiteChannel.Games.Sale.2025.IDXboxAnimalSale1002</t>
  </si>
  <si>
    <t>Collection Task 12746 MSOX | GAMES | NEW | CAMPAIGN | Fins, Furs, and Feathers sale</t>
  </si>
  <si>
    <t>ID@Xbox Animal Sale</t>
  </si>
  <si>
    <t>https://portal.cpm.microsoft.com/creatives/14221320689625200932_128000000005682809</t>
  </si>
  <si>
    <t>Spotlight: Fins, Furs, and Feathers sale | IDXboxAnimalSale1002 | 10/02/25 - 10/06/25 | WW M2</t>
  </si>
  <si>
    <t xml:space="preserve">Borderlands 4 </t>
  </si>
  <si>
    <t>Borderlands 4</t>
  </si>
  <si>
    <t xml:space="preserve">9MX6HKF5647G   </t>
  </si>
  <si>
    <t>Break free</t>
  </si>
  <si>
    <t>Spotlight: Borderlands 4 | Launch Week 2 | 10/02/25 - 10/06/25 | WW M2</t>
  </si>
  <si>
    <t>Redraft</t>
  </si>
  <si>
    <t>NBA 2K26 Standard Edition</t>
  </si>
  <si>
    <t xml:space="preserve">Ball over everything
</t>
  </si>
  <si>
    <t>FR: La basket avant tout
DE: Der Ball ist König</t>
  </si>
  <si>
    <t>Regular 4x/daily</t>
  </si>
  <si>
    <t>https://portal.cpm.microsoft.com/creatives/14221320689625200932_128000000005645709</t>
  </si>
  <si>
    <t>Spotlight: NBA 2K26 | Full week 2 | 09/30/25 - 10/06/25 | WW M2</t>
  </si>
  <si>
    <t>CCX Campaign Request 11353 Tony Hawks Pro Skater 3 and 4 - Game Launch Repromotion</t>
  </si>
  <si>
    <t>Tony Hawks Pro Skater 3 and 4 - Game Launch Repromotion</t>
  </si>
  <si>
    <t>9N926481VT1Z (cross-gen SKU)</t>
  </si>
  <si>
    <t>Tony Hawk's Pro Skater 3 + 4</t>
  </si>
  <si>
    <t>Tony Hawks Pro Skater 3 4</t>
  </si>
  <si>
    <t>https://portal.cpm.microsoft.com/creatives/14221320689625200932_128000000005670989</t>
  </si>
  <si>
    <t>Spotlight: Tony Hawks Pro Skater 3 and 4 | Game Launch Repromotion | 09/30/25 - 10/06/25 | WW M2</t>
  </si>
  <si>
    <t>draft</t>
  </si>
  <si>
    <t>Prod Status</t>
  </si>
  <si>
    <t>12358 Borderlands 4 | Launch Week 1</t>
  </si>
  <si>
    <t>https://portal.cpm.microsoft.com/creatives/14221320689625200932_128000000005655009</t>
  </si>
  <si>
    <t xml:space="preserve">Spotlight: Borderlands 4 | Launch Week 1| 09/16/25 - 09/27/25 | WW M2
</t>
  </si>
  <si>
    <t>confirmed</t>
  </si>
  <si>
    <t>12303 NBA 2K26 | Launch | Full week 2</t>
  </si>
  <si>
    <t xml:space="preserve">Spotlight: NBA 2K26 | Launch | Full week 2 | 09/16/25 - 09/22/25 | WW M2
</t>
  </si>
  <si>
    <t>itle uipdated per https://dev.azure.com/MSStoreSiteOps/Hanson%20Digital%20Category%20Programming/_workitems/edit/402502?src=WorkItemMention&amp;src-action=artifact_link</t>
  </si>
  <si>
    <t>12502 skate. | WW Launch</t>
  </si>
  <si>
    <t>Play skate.™ (Game Preview)</t>
  </si>
  <si>
    <t>https://portal.cpm.microsoft.com/creatives/14221320689625200932_128000000005657109</t>
  </si>
  <si>
    <t>Spotlight: skate. | Launch | 09/16/25 - 09/22/25 | WW M2</t>
  </si>
  <si>
    <t>NOT confirmed</t>
  </si>
  <si>
    <t>new</t>
  </si>
  <si>
    <t>12017 Indiana Jones ATGC - The Order of the Giants DLC - Launch Repromotion (Wk 2)</t>
  </si>
  <si>
    <t>Indiana Jones ATGC - The Order of the Giants DLC</t>
  </si>
  <si>
    <t>9P0SWLC2F1XJ (prem ed)</t>
  </si>
  <si>
    <t>Indiana Jones DLC</t>
  </si>
  <si>
    <t>Buy now</t>
  </si>
  <si>
    <r>
      <rPr>
        <sz val="10.5"/>
        <color rgb="FF000000"/>
        <rFont val="Segoe UI"/>
      </rPr>
      <t xml:space="preserve">
[Iris] Real Time Signal - MSA Age Group for NGP != Child (e.g. Opted Out)
[Iris] Real Time Signal - XBL Content Restrictions - Restrict Promotional Content = False
Target </t>
    </r>
    <r>
      <rPr>
        <b/>
        <sz val="10.5"/>
        <color rgb="FF000000"/>
        <rFont val="Segoe UI"/>
      </rPr>
      <t xml:space="preserve">NOT </t>
    </r>
    <r>
      <rPr>
        <sz val="10.5"/>
        <color rgb="FF000000"/>
        <rFont val="Segoe UI"/>
      </rPr>
      <t xml:space="preserve">Base Game owner (9N8FQ28Z6QX3) and </t>
    </r>
    <r>
      <rPr>
        <b/>
        <sz val="10.5"/>
        <color rgb="FF000000"/>
        <rFont val="Segoe UI"/>
      </rPr>
      <t xml:space="preserve">NOT </t>
    </r>
    <r>
      <rPr>
        <sz val="10.5"/>
        <color rgb="FF000000"/>
        <rFont val="Segoe UI"/>
      </rPr>
      <t xml:space="preserve">Premium owner (9P0SWLC2F1XJ)
</t>
    </r>
    <r>
      <rPr>
        <b/>
        <sz val="10.5"/>
        <color rgb="FF000000"/>
        <rFont val="Segoe UI"/>
      </rPr>
      <t xml:space="preserve">NOT </t>
    </r>
    <r>
      <rPr>
        <sz val="10.5"/>
        <color rgb="FF000000"/>
        <rFont val="Segoe UI"/>
      </rPr>
      <t>Game Pass</t>
    </r>
  </si>
  <si>
    <t>Pulled</t>
  </si>
  <si>
    <t>https://portal.cpm.microsoft.com/creatives/14221320689625200932_128000000005637869</t>
  </si>
  <si>
    <t xml:space="preserve">Spotlight: Indiana Jones ATGC - The Order of the Giants DLC | Launch Repromotion (Wk 2) | NOT Base Game owner/Gamepass | 09/16/25 - 09/22/25 | WW M2
</t>
  </si>
  <si>
    <t>9n4t0r0hqj9j (Premium Upgrade)</t>
  </si>
  <si>
    <t xml:space="preserve">
[Iris] Real Time Signal - MSA Age Group for NGP != Child (e.g. Opted Out)
[Iris] Real Time Signal - XBL Content Restrictions - Restrict Promotional Content = False
Target Base Game owner (9N8FQ28Z6QX3) AND Game Pass members</t>
  </si>
  <si>
    <t>https://portal.cpm.microsoft.com/creatives/14221320689625200932_128000000005637929</t>
  </si>
  <si>
    <t xml:space="preserve">Spotlight: Indiana Jones ATGC - The Order of the Giants DLC | Launch Repromotion (Wk 2) | IS Base Game owner/Gamepass | 09/16/25 - 09/22/25 | WW M2
</t>
  </si>
  <si>
    <t>12473 Marvel Rivals | Season 4 Launch!</t>
  </si>
  <si>
    <t>Marvel Rivals Season 4</t>
  </si>
  <si>
    <t>https://portal.cpm.microsoft.com/creatives/14221320689625200932_128000000005645609</t>
  </si>
  <si>
    <t xml:space="preserve">Spotlight: Marvel Rivals | Season 4 Launch | 09/16/25 - 09/22/25 | WW M2
</t>
  </si>
  <si>
    <t>12196 Genshin Impact | Update v6.0 Launch!</t>
  </si>
  <si>
    <t>Genshin Impact</t>
  </si>
  <si>
    <t xml:space="preserve">9N7TFFRRZCC9 </t>
  </si>
  <si>
    <t>Discover Luna</t>
  </si>
  <si>
    <t>https://portal.cpm.microsoft.com/creatives/14221320689625200932_128000000005655369</t>
  </si>
  <si>
    <t>Spotlight: Genshin Impact | Update v6.0 Launch | 09/16/25 - 09/22/25 | WW M2</t>
  </si>
  <si>
    <t>CCX Campaign Request 12380 EA SPORTS NHL 26 | WW Launch + XGP Trial</t>
  </si>
  <si>
    <t>NHL 26 - DELUXE EDITION</t>
  </si>
  <si>
    <t>9PN95SB5Z1F8 (Deluxe Ed)</t>
  </si>
  <si>
    <t>EA Sport NHL 26</t>
  </si>
  <si>
    <t>https://portal.cpm.microsoft.com/creatives/14221320689625200932_128000000005652129</t>
  </si>
  <si>
    <t xml:space="preserve">Spotlight: EA SPORTS NHL 26 | WW Launch + XGP Trial | 09/16/25 - 09/22/25 | WW M2
</t>
  </si>
  <si>
    <t>12162 Activision Blizzard Sale - Wk 2</t>
  </si>
  <si>
    <t>Activision Blizzard Sale</t>
  </si>
  <si>
    <t>CampsiteChannel.Games.Sale.2025.ActivisionBlizzardSale0909</t>
  </si>
  <si>
    <t>Collection Task 12322 MSOX / Xbox.com | GAMES | NEW | SALE | Activision Blizzard Sale | Vanity Publish - 9/8</t>
  </si>
  <si>
    <t>https://portal.cpm.microsoft.com/creatives/14221320689625200932_128000000005645909</t>
  </si>
  <si>
    <t xml:space="preserve">Spotlight: Activision Blizzard Sale - Wk 2 | 09/16/25 - 09/22/25 | WW M2
</t>
  </si>
  <si>
    <t>12166 Open World Sale Wk 2</t>
  </si>
  <si>
    <t>Open World Sale</t>
  </si>
  <si>
    <t>CampsiteChannel.Games.Sale.2025.Openworldsale0909</t>
  </si>
  <si>
    <t>Collection Task 12481 GAMES | MSOX | NEW | WW | Open world sale | Vanity | QC- 9/8</t>
  </si>
  <si>
    <t>https://portal.cpm.microsoft.com/creatives/14221320689625200932_128000000005646009
https://portal.cpm.microsoft.com/creatives/14221320689625200932_128000000005646069</t>
  </si>
  <si>
    <t>Spotlight: Open World PC Sale | 09/16/25 - 09/27/25 | ROW M2(extend)
https://portal.cpm.microsoft.com/managecampaigns/5176323/line/11330263
Spotlight: Open World PC Sale - WK 2 | 09/16/25 - 09/22/25 | AR,AE,JP M2
https://portal.cpm.microsoft.com/managecampaigns/5176323/line/11330239</t>
  </si>
  <si>
    <t>12275 Xbox Super Fans Targeted Collection</t>
  </si>
  <si>
    <t>Xbox Super Fan Targetted Collection</t>
  </si>
  <si>
    <t>ms-windows-store://collection/?Collectionid=CampsiteChannel.Games.Sale.2025.SuperFansSale0918</t>
  </si>
  <si>
    <t>Collection Task 12628 GAMES | NEW | Console | TIER 1 | SALE | Super Fans Targeted Collection | 9/18-10/9 - Discounts 9/17</t>
  </si>
  <si>
    <t xml:space="preserve">Check your chats. Save big on exclusive offers. </t>
  </si>
  <si>
    <t>LOC - MSOX-W - Xbox Super Fans Targeted Collection.xlsx</t>
  </si>
  <si>
    <t>Targeted</t>
  </si>
  <si>
    <t>[Iris] Real Time Signal - MSA Age Group for NGP != Child (e.g. Opted Out)
[Iris] Real Time Signal - XBL Content Restrictions - Restrict Promotional Content = False
[Verified][GamePass]ADOO151157_Xbox_Mature_XSF_SpecUsers_Console_PC</t>
  </si>
  <si>
    <t>Ready for booking (M2)</t>
  </si>
  <si>
    <t>https://portal.cpm.microsoft.com/creatives/14221320689625200932_128000000005660689</t>
  </si>
  <si>
    <t>Spotlight: Xbox Super Fans Targeted Collection | 09/18/25 - 09/22/25 | IC, EN, DE, FR | M2</t>
  </si>
  <si>
    <t>12547 EA SPORTS FC 26 | Standard Ed WW Launch + Trial + FC Showcase</t>
  </si>
  <si>
    <r>
      <rPr>
        <sz val="11"/>
        <color rgb="FF000000"/>
        <rFont val="Calibri"/>
        <scheme val="minor"/>
      </rPr>
      <t xml:space="preserve">[Iris] Real Time Signal - MSA Age Group for NGP != Child (e.g. Opted Out)
[Iris] Real Time Signal - XBL Content Restrictions - Restrict Promotional Content = False
</t>
    </r>
    <r>
      <rPr>
        <b/>
        <sz val="11"/>
        <color rgb="FF000000"/>
        <rFont val="Calibri"/>
        <scheme val="minor"/>
      </rPr>
      <t>GAMEPASS
Exclude Belgium and South Korea</t>
    </r>
  </si>
  <si>
    <t>Spotlight: EA SPORTS FC 26 | Standard Ed WW Launch + Trial + FC Showcase | 09/26/25 - 09/29/25 | WW M2</t>
  </si>
  <si>
    <t>not confirmed</t>
  </si>
  <si>
    <t>canceled</t>
  </si>
  <si>
    <t>Spotlight: Tony Hawks Pro Skater 3 and 4 - Game Launch | 09/23/25 - 09/29/25 | WW M2</t>
  </si>
  <si>
    <t>12503 skate. | WW Launch - WK2</t>
  </si>
  <si>
    <t>https://portal.cpm.microsoft.com/creatives/14221320689625200932_128000000005657149</t>
  </si>
  <si>
    <t>Spotlight: skate. | Launch WK2| 09/23/25 - 09/29/25 | WW M2</t>
  </si>
  <si>
    <t>reporomo WK2</t>
  </si>
  <si>
    <t>12431 Tokyo Game Show Sale</t>
  </si>
  <si>
    <t>Tokyo Game Show Sale</t>
  </si>
  <si>
    <t>ms-windows-store://collection/?Collectionid=CampsiteChannel.Games.Sale.2025.TokyoGameShowSale0923</t>
  </si>
  <si>
    <t>Collection Task 12493 NEW - Xbox - Tokyo Game Show | SALE | Discounts 9/22</t>
  </si>
  <si>
    <t>https://portal.cpm.microsoft.com/creatives/14221320689625200932_128000000005670569
https://portal.cpm.microsoft.com/creatives/14221320689625200932_128000000005670589</t>
  </si>
  <si>
    <t>Spotlight: Tokyo Game Show Sale | 09/23/25 - 09/29/25 | ROW (ex.AE,SA) M2
Spotlight: Tokyo Game Show Sale | 09/23/25 - 09/29/25 | AE-SA M2</t>
  </si>
  <si>
    <t>12359 Borderlands 4 | Launch Week 2</t>
  </si>
  <si>
    <t>Spotlight: Borderlands 4 | Launch Week 2 | 09/12/25 - 09/29/25 | WW M2
Spotlight: Borderlands 4 | Launch Week 2 | 09/23/25 - 09/29/25 | Takeover 2x/daily | WW M2</t>
  </si>
  <si>
    <t>repromo</t>
  </si>
  <si>
    <t>12294 Fortnite | Mid Season Event - Megazord | Week 2</t>
  </si>
  <si>
    <t>BT5P2X999VH2 (Base Game)</t>
  </si>
  <si>
    <t>Summon the power</t>
  </si>
  <si>
    <t>fr: Invoquer la puissance
DE: Beschwöre die Macht</t>
  </si>
  <si>
    <t>https://portal.cpm.microsoft.com/creatives/14221320689625200932_128000000005670629</t>
  </si>
  <si>
    <t>Spotlight: Fortnite | Mid Season Event - Megazord | Week 2 | 09/23/25 - 09/29/25 | WW M2</t>
  </si>
  <si>
    <t>Free game</t>
  </si>
  <si>
    <t>12603 Silent Hill f Pre-Order - Launch Week</t>
  </si>
  <si>
    <t>Silent Hill f</t>
  </si>
  <si>
    <t>9NF383SVFMT1(Deluxe edition)</t>
  </si>
  <si>
    <t xml:space="preserve">Silent Hill f	</t>
  </si>
  <si>
    <t>Find beauty in terror</t>
  </si>
  <si>
    <t>ROW: Available now</t>
  </si>
  <si>
    <t>https://portal.cpm.microsoft.com/creatives/14221320689625200932_128000000005670669</t>
  </si>
  <si>
    <t>Spotlight: Silent Hill f Pre-Order - Launch Week | 09/25/25 - 09/29/25 | WW M2</t>
  </si>
  <si>
    <t>9/25 launch</t>
  </si>
  <si>
    <t>12688 Hispanic Heritage Month</t>
  </si>
  <si>
    <t>Hispanic Heritage Month</t>
  </si>
  <si>
    <t>ms-windows-store://collection/?CollectionId=CampsiteChannel.LocalizedProducts.Games.Primary.Multicultural.LatinAmerican.All</t>
  </si>
  <si>
    <t>https://portal.cpm.microsoft.com/creatives/14221320689625200932_128000000005670849
https://portal.cpm.microsoft.com/creatives/14221320689625200932_128000000005670829</t>
  </si>
  <si>
    <t>Spotlight: Hispanic Heritage Month | 09/23/25 - 09/29/25 | ROW (ex. KR) M2
Spotlight: Hispanic Heritage Month | 09/23/25 - 09/29/25 | KR M2</t>
  </si>
  <si>
    <t>12444 Game Pass Super Saver Sale Wk 1</t>
  </si>
  <si>
    <r>
      <rPr>
        <sz val="11"/>
        <color rgb="FF000000"/>
        <rFont val="Calibri"/>
        <scheme val="minor"/>
      </rPr>
      <t xml:space="preserve">[Iris] Real Time Signal - MSA Age Group for NGP != Child (e.g. Opted Out)
[Iris] Real Time Signal - XBL Content Restrictions - Restrict Promotional Content = False
</t>
    </r>
    <r>
      <rPr>
        <sz val="11"/>
        <color rgb="FF00B050"/>
        <rFont val="Calibri"/>
        <scheme val="minor"/>
      </rPr>
      <t>GAMEPASS</t>
    </r>
  </si>
  <si>
    <t>https://portal.cpm.microsoft.com/creatives/14221320689625200932_128000000005670909
https://portal.cpm.microsoft.com/creatives/14221320689625200932_128000000005670869</t>
  </si>
  <si>
    <t>Spotlight: Game Pass Super Saver Sale Wk 1 | 09/23/25 - 09/29/25 | ROW M2
Spotlight: Game Pass Super Saver Sale Wk 1 | 09/23/25 - 09/29/25 | JP-KR M2</t>
  </si>
  <si>
    <t>12276 Xbox Super Fans Targeted Collection - Wk 2</t>
  </si>
  <si>
    <t>Tier 1 [GamePass]ADOO151157_Xbox_Mature_XSF_SpecUsers_Console_PC</t>
  </si>
  <si>
    <t>Please override collection messaging</t>
  </si>
  <si>
    <t>Spotlight: Xbox Super Fans Targeted Collection | 09/23/25 - 09/29/25 | T1 | M2</t>
  </si>
  <si>
    <t xml:space="preserve">Repromo WK2 </t>
  </si>
  <si>
    <t>12454 Arc Raiders (Embark) Game Pre-Order - Week 1</t>
  </si>
  <si>
    <t xml:space="preserve">Arc Raiders	
</t>
  </si>
  <si>
    <t>Enlist. Resist. Pre-order now.</t>
  </si>
  <si>
    <t>Embargo date and time: 09.22.25 at 3pm PST</t>
  </si>
  <si>
    <t>https://portal.cpm.microsoft.com/creatives/14221320689625200932_128000000005670949</t>
  </si>
  <si>
    <t>Spotlight: Arc Raiders (Embark) Game Pre-Order - Week 1 | 09/23/25 - 09/29/25 | WW| M2</t>
  </si>
  <si>
    <t>Deluxe edition (pre order)</t>
  </si>
  <si>
    <t>Line name (s)</t>
  </si>
  <si>
    <t>PDP status</t>
  </si>
  <si>
    <t>12480 Borderlands 4 | Countdown to launch start | Last Chance to pre-order/final countdown</t>
  </si>
  <si>
    <t>Borderland 4</t>
  </si>
  <si>
    <t xml:space="preserve">9NPJC93LDRC0 (Borderlands 4 Deluxe Edition) </t>
  </si>
  <si>
    <t>Borderlands 4 Deluxe Editio</t>
  </si>
  <si>
    <t>Pre-Order now (Generic)</t>
  </si>
  <si>
    <t>https://portal.cpm.microsoft.com/creatives/14221320689625200932_128000000005645209</t>
  </si>
  <si>
    <t>Spotlight: Borderlands 4 | Countdown to launch start | 09/09/25 - 09/11/25 | WW M2</t>
  </si>
  <si>
    <t>12305 Borderlands 4 | Launch + Takeover</t>
  </si>
  <si>
    <t>9MX6HKF5647G (Standard)</t>
  </si>
  <si>
    <t>FR: Évadez-vous
DE: Befreie dich</t>
  </si>
  <si>
    <t>https://portal.cpm.microsoft.com/creatives/14221320689625200932_128000000005652109</t>
  </si>
  <si>
    <t>Spotlight: Borderlands 4 | Launch | 09/12/25 - 09/15/25 | WW M2</t>
  </si>
  <si>
    <t xml:space="preserve">Borderlands 4 9NVSKL161M60 - preorder button
https://www.xbox.com/en-US/games/store/borderlands-4/9NVSKL161M60/0017
</t>
  </si>
  <si>
    <t>12041 Call of Duty - BO6 S5.5 PSM Collection Repromotion (Console)</t>
  </si>
  <si>
    <t>Call of Duty: Warzone &amp; Black Ops 6</t>
  </si>
  <si>
    <t>ms-windows-store://collection/?Collectionid=CampsiteChannel.Games.Primary.CODBO6andWZPSM</t>
  </si>
  <si>
    <t>Season 05 Reloaded​</t>
  </si>
  <si>
    <t>COD Play S05Reloaded.xlsx</t>
  </si>
  <si>
    <t>[Iris] Real Time Signal - Locale Country != Russia, Kuwait and Qatar
[Iris] Real Time Signal - MSA Age Group for NGP != Child (e.g. Opted Out)
[Iris] Real Time Signal - XBL Content Restrictions - Restrict Promotional Content = False
[Iris] Real Time Signal - XBL Content Restrictions - Max Age Rating &gt;= 18
Users Who've Played Application X (ApplicationId) &lt;C&gt; Call of Duty - MWII - Cross Gen Bundle (2001700854)</t>
  </si>
  <si>
    <r>
      <rPr>
        <b/>
        <sz val="11"/>
        <color rgb="FF000000"/>
        <rFont val="Calibri"/>
        <scheme val="minor"/>
      </rPr>
      <t xml:space="preserve">Takeover 2x/day ​
</t>
    </r>
    <r>
      <rPr>
        <sz val="11"/>
        <color rgb="FF000000"/>
        <rFont val="Calibri"/>
        <scheme val="minor"/>
      </rPr>
      <t>Dedupe: callofduty</t>
    </r>
  </si>
  <si>
    <t>https://portal.cpm.microsoft.com/creatives/14221320689625200932_128000000005644349</t>
  </si>
  <si>
    <t xml:space="preserve">Spotlight: Call of Duty - Black Ops 6 | BO6 S5.5 PSM Collection Repromotion | TO 2x/day | 09/09/25 - 09/15/25 | Xbox WW M2
</t>
  </si>
  <si>
    <t>CCX Campaign Request 12311 EA SPORTS FC 26 | Pre-Order - Ramp to Launch</t>
  </si>
  <si>
    <t>ES Sport FC 26</t>
  </si>
  <si>
    <t>9PL2D4V0SFJ7</t>
  </si>
  <si>
    <t>https://portal.cpm.microsoft.com/creatives/14221320689625200932_128000000005645569</t>
  </si>
  <si>
    <t>Spotlight: EA SPORTS FC 26 | Pre-Order - Ramp to Launch | 09/09/25 - 09/15/25 | WW M2</t>
  </si>
  <si>
    <t>12302 NBA 2K26 | Launch | First full week</t>
  </si>
  <si>
    <t>Spotlight: NBA 2K26 | Launch | First full week | 09/09/25 - 09/15/25 | WW M2</t>
  </si>
  <si>
    <t>12016 Indiana Jones ATGC - The Order of the Giants DLC - Launch Repromotion (Wk 1)</t>
  </si>
  <si>
    <t>Indiana Jones  - The Order of the Giants DLC</t>
  </si>
  <si>
    <t>Spotlight: Indiana Jones ATGC - The Order of the Giants DLC | Launch Repromotion (Wk 1) | NOT Base Game owner/Gamepass | 09/09/25 - 09/15/25 | WW M2</t>
  </si>
  <si>
    <t>Spotlight: Indiana Jones ATGC - The Order of the Giants DLC | Launch Repromotion (Wk 1) | IS Base Game owner/Gamepass | 09/09/25 - 09/15/25 | WW M2</t>
  </si>
  <si>
    <t>Spotlight: Marvel Rivals | Season 4 Launch | 09/12/25 - 09/15/25 | WW M2</t>
  </si>
  <si>
    <t xml:space="preserve">Marvel Rivals (season 4) 9N8PMW7QMD3D - Get Free button
https://www.xbox.com/games/store/marvel-rivals/9N8PMW7QMD3D/0010
</t>
  </si>
  <si>
    <t>Dorsal Launch Week 2</t>
  </si>
  <si>
    <t>9n116v0599hb</t>
  </si>
  <si>
    <t>The wait is over</t>
  </si>
  <si>
    <t>https://portal.cpm.microsoft.com/creatives/14221320689625200932_128000000005627409</t>
  </si>
  <si>
    <t>Spotlight: Hollow Knight: Silksong | Dorsal Launch Week 2 | 09/09/25 - 09/15/25 | WW M2</t>
  </si>
  <si>
    <t>10474 Helldivers 2 (9/9-9/15)</t>
  </si>
  <si>
    <t>9P4H9CTBWV3G</t>
  </si>
  <si>
    <t>https://portal.cpm.microsoft.com/creatives/14221320689625200932_128000000005627809</t>
  </si>
  <si>
    <t xml:space="preserve">Spotlight: Helldivers 2 | 9PN95SB5Z1F8 (Super Citizen Edition) | 09/09/25 - 09/15/25 | WW M2
</t>
  </si>
  <si>
    <t>12380 EA SPORTS NHL 26 | WW Launch + XGP Trial</t>
  </si>
  <si>
    <t>9/12/2025 9 AM launch</t>
  </si>
  <si>
    <t>9am launch</t>
  </si>
  <si>
    <r>
      <rPr>
        <u/>
        <sz val="11"/>
        <color rgb="FF0563C1"/>
        <rFont val="Calibri"/>
        <scheme val="minor"/>
      </rPr>
      <t xml:space="preserve">Spotlight: EA SPORTS NHL 26 | WW Launch + XGP Trial | 09/12/25 </t>
    </r>
    <r>
      <rPr>
        <b/>
        <u/>
        <sz val="11"/>
        <color rgb="FFFF0000"/>
        <rFont val="Calibri"/>
        <scheme val="minor"/>
      </rPr>
      <t>9 AM</t>
    </r>
    <r>
      <rPr>
        <u/>
        <sz val="11"/>
        <color rgb="FF0563C1"/>
        <rFont val="Calibri"/>
        <scheme val="minor"/>
      </rPr>
      <t xml:space="preserve"> - 09/15/25 | WW M2</t>
    </r>
  </si>
  <si>
    <t xml:space="preserve">NHL 26 (deluxe) 9PMD9SPC7WWL - buy button 
https://www.xbox.com/en-US/games/store/nhl-26-deluxe-edition-xbox-series-xs/9PMD9SPC7WWL/0010
https://amber.xboxservices.com/product/9PMD9SPC7WWL
</t>
  </si>
  <si>
    <t>12074 Ubisoft Publisher Sale - Wk 2</t>
  </si>
  <si>
    <t>Ubisoft Publisher Sale</t>
  </si>
  <si>
    <t>CampsiteChannel.Games.Sale.2025.UbisoftPublisherSale0901</t>
  </si>
  <si>
    <t>9/14/2025 EOD</t>
  </si>
  <si>
    <t>Collection Task 12203 MSOX | GAMES | SALE | NEW | Ubisoft Publisher Sale | Publish - 9/1 | Vanity Publish - 8/29</t>
  </si>
  <si>
    <t>https://portal.cpm.microsoft.com/creatives/14221320689625200932_128000000005633029</t>
  </si>
  <si>
    <t xml:space="preserve">Spotlight: Ubisoft Publisher Sale - Wk 2 | 09/09/25 - 09/14/25 | WW M2
</t>
  </si>
  <si>
    <t>12161 Activision Blizzard Sale - Wk 1</t>
  </si>
  <si>
    <t>Spotlight: Activision Blizzard Sale - Wk 1 | 09/09/25 - 09/15/25 | WW M2</t>
  </si>
  <si>
    <t>9673 Open World</t>
  </si>
  <si>
    <t>Spotlight: Open World PC Sale | 09/09/25 - 09/15/25 | ROW M2
https://portal.cpm.microsoft.com/managecampaigns/5176323/line/11330263
Spotlight: Open World PC Sale | 09/09/25 - 09/15/25  | AR,AE,JP M2 
https://portal.cpm.microsoft.com/managecampaigns/5176323/line/11330239</t>
  </si>
  <si>
    <t>CCX Campaign Request 12344 NBA 2K26 | Early Access Launch (Series X|S) | Rest of Early Access Period</t>
  </si>
  <si>
    <t>NBA 2K26 Leave No Doubt Edition</t>
  </si>
  <si>
    <t xml:space="preserve">9P69BPSQT525 </t>
  </si>
  <si>
    <t>Tip off now with Leave No Doubt Edition</t>
  </si>
  <si>
    <t>FR: Place à l’entre-deux avec l’édition Leave No Doubt
DE: Jetzt mit der Leave No Doubt Edition loslegen</t>
  </si>
  <si>
    <t>398475 NBA 2K26</t>
  </si>
  <si>
    <t>[Iris] Real Time Signal - MSA Age Group for NGP != Child (e.g. Opted Out)
[Iris] Real Time Signal - XBL Content Restrictions - Restrict Promotional Content = False
[Iris] Product Ownership Value Segment (Users Who Own Product X) &lt;C&gt; NBA 2K26 Standard Edition (9MZMH0JSHJQL)  (9PJ2RVRC0L1X)
[Iris] Product Ownership Value Segment (Users Who Own Product X) &lt;NC&gt; NBA 2K26 Leave No Doubt Edition (9P69BPSQT525) (9PDLDD13QB7X)</t>
  </si>
  <si>
    <t>nba2k26 dedupe</t>
  </si>
  <si>
    <t>Booked (M2)</t>
  </si>
  <si>
    <t>CCX Campaign Request 12231 NBA 2K26 | Launch + Takeover</t>
  </si>
  <si>
    <t>9PDLDD13QB7X</t>
  </si>
  <si>
    <r>
      <rPr>
        <sz val="11"/>
        <color rgb="FF000000"/>
        <rFont val="Calibri"/>
        <scheme val="minor"/>
      </rPr>
      <t>[Iris] Real Time Signal - MSA Age Group for NGP != Child (e.g. Opted Out)
[Iris] Real Time Signal - XBL Content Restrictions - Restrict Promotional Content = False
[Iris] Product Ownership Value Segment (Users Who Own Product X) &lt;</t>
    </r>
    <r>
      <rPr>
        <b/>
        <sz val="11"/>
        <color rgb="FF000000"/>
        <rFont val="Calibri"/>
        <scheme val="minor"/>
      </rPr>
      <t>C</t>
    </r>
    <r>
      <rPr>
        <sz val="11"/>
        <color rgb="FF000000"/>
        <rFont val="Calibri"/>
        <scheme val="minor"/>
      </rPr>
      <t>&gt; NBA 2K26 Standard Edition (9MZMH0JSHJQL)  (9PJ2RVRC0L1X)
[Iris] Product Ownership Value Segment (Users Who Own Product X) &lt;</t>
    </r>
    <r>
      <rPr>
        <b/>
        <sz val="11"/>
        <color rgb="FF000000"/>
        <rFont val="Calibri"/>
        <scheme val="minor"/>
      </rPr>
      <t>NC</t>
    </r>
    <r>
      <rPr>
        <sz val="11"/>
        <color rgb="FF000000"/>
        <rFont val="Calibri"/>
        <scheme val="minor"/>
      </rPr>
      <t>&gt; NBA 2K26 Leave No Doubt Edition (9P69BPSQT525) (9PDLDD13QB7X)</t>
    </r>
  </si>
  <si>
    <t>No take over
nba2k26 dedupe</t>
  </si>
  <si>
    <t>[Iris] Real Time Signal - MSA Age Group for NGP != Child (e.g. Opted Out)
[Iris] Real Time Signal - XBL Content Restrictions - Restrict Promotional Content = False
[Iris] Product Ownership Value Segment (Users Who Own Product X) &lt;NC&gt; NBA 2K26 Preorder XS (9P69BPSQT525), NBA 2K26 Leave No Doubt Ed SX (9PDLDD13QB7X), NBA 2K26 Standard Edition (9PJ2RVRC0L1X), NBA 2K26 Preorder XB1 (9MZMH0JSHJQL), NBA 2K26 Superstar Preorder (9N241WVT3X71), NBA 2K26 Superstar Edition (9NTMWS185JZT)</t>
  </si>
  <si>
    <t>Ready for Review (M2 &amp; M3)</t>
  </si>
  <si>
    <t>CCX Campaign Request 12193 Dorsal Launch (Pri 0) Week 1</t>
  </si>
  <si>
    <t>CCX Campaign Request 12323 Helldivers 2 (9/2-9/8)</t>
  </si>
  <si>
    <t>CCX Campaign Request 12015 Indiana Jones ATGC - The Order of the Giants DLC - Launch (console)</t>
  </si>
  <si>
    <t>Xbox Subscriptions &lt;NC&gt; Game Pass Ultimate</t>
  </si>
  <si>
    <t>Xbox Subscriptions &lt;C&gt; Game Pass Ultimate</t>
  </si>
  <si>
    <t>CCX Campaign Request 12019 Call of Duty - BO6 S5.5 PSM Collection Update/Promotion</t>
  </si>
  <si>
    <t>Takeover 2x/day ​
Dedupe: callofduty</t>
  </si>
  <si>
    <t>note 10 am pub</t>
  </si>
  <si>
    <t>CCX Campaign Request 12102 Summer Spotlight - Week 4 (Sep 2 - Sep 3)</t>
  </si>
  <si>
    <t>Summer Spotlight</t>
  </si>
  <si>
    <t xml:space="preserve">CampsiteChannel.Games.Campaign.2025.SummerSpotlight0812
</t>
  </si>
  <si>
    <t>Collection Task 12112 MSOX | GAMES | UPDATE | CAMPAIGN | Summer Spotlight 2025 - Week 4 (update IDs and art) | QC - 9/1 | Vanity</t>
  </si>
  <si>
    <t>Box Art Week 4 (9.1-9.8)</t>
  </si>
  <si>
    <t>CCX Campaign Request 12453 Summer Spotlight - Week 4.5 (Sep 4 - Sep 8)</t>
  </si>
  <si>
    <t>Collection Task 12500 MSOX | GAMES | UPDATE | CAMPAIGN | *Rush!* | Summer Spotlight 2025 - Week 4.5 (update IDs and art) - QC 9/3</t>
  </si>
  <si>
    <t>Task 401616 RUSH [Games]: Tile Treatment: MSOW/Garrison Summer Spotlight 2025 |</t>
  </si>
  <si>
    <t>assets located</t>
  </si>
  <si>
    <t>CCX Campaign Request 12073 Ubisoft Publisher Sale - First full week</t>
  </si>
  <si>
    <t>CCX Campaign Request 12078 Bundles Sale</t>
  </si>
  <si>
    <t>Bundle Sale</t>
  </si>
  <si>
    <t>ms-windows-store://collection/?CollectionId=CampsiteChannel.Games.Sale.2025.BundlesSale0902</t>
  </si>
  <si>
    <t>Collection Task 12479 Games | MSOX | NEW | WW | Bundles sale</t>
  </si>
  <si>
    <t>CCX Campaign Request 12159 ID@Xbox Action Adventure Sale</t>
  </si>
  <si>
    <t>ID@Xbox</t>
  </si>
  <si>
    <t>ms-windows-store://collection/?CollectionId=CampsiteChannel.Games.Sale.2025.IDXboxActionAdventureSale0902</t>
  </si>
  <si>
    <t>Collection Task 12437 Games | MSOX/Griffin/Xbox.com | NEW | WW | ID@Xbox Action Adventure Sale</t>
  </si>
  <si>
    <t>11994 Call of Duty - Black Ops 7 - Preorder Launch</t>
  </si>
  <si>
    <t>Call of Duty - Black Ops 7 - PreOrder Launch</t>
  </si>
  <si>
    <t xml:space="preserve">9PLBM5790L94 </t>
  </si>
  <si>
    <t>Pre-order and get Open Beta Early Access​</t>
  </si>
  <si>
    <t>Call of Duty Black Ops 7</t>
  </si>
  <si>
    <t xml:space="preserve">NOT PROMOTHING CHIMERA ON MOBILE </t>
  </si>
  <si>
    <t>12005 Indiana Jones ATGC - The Order of the Giants DLC - Pre-launch (T-2 wks to launch)</t>
  </si>
  <si>
    <t>Indiana Jones ATGC  - Order of the Giants DLC</t>
  </si>
  <si>
    <t xml:space="preserve">9n4t0r0hqj9j </t>
  </si>
  <si>
    <t>Get The Order of Giants</t>
  </si>
  <si>
    <t>FR: Obtenez The Order of the Giants
DE: Hol dir The Order of the Giants</t>
  </si>
  <si>
    <t>[Iris] Real Time Signal - MSA Age Group for NGP != Child (e.g. Opted Out)
[Iris] Real Time Signal - XBL Content Restrictions - Restrict Promotional Content = False
[Iris] Product Ownership Value Segment (Users Who Own Product X) &lt;C&gt;9N8FQ28Z6QX3 (Indiana Jones and the Great Circle)</t>
  </si>
  <si>
    <t>Published</t>
  </si>
  <si>
    <t>11329 Summer Spotlight - Week 2 (Aug 19 - 25)</t>
  </si>
  <si>
    <t>Collection Task 11917 MSOX | GAMES | NEW | CAMPAIGN | Summer Spotlight 2025 - close 8/13</t>
  </si>
  <si>
    <t>Summer Spotlight 2025</t>
  </si>
  <si>
    <t>11785 Black Myth Wukong Launch</t>
  </si>
  <si>
    <t>Black Myth: Wukong</t>
  </si>
  <si>
    <t>9nwq1q1fr0c9</t>
  </si>
  <si>
    <t>Embark on the journey to the west anew</t>
  </si>
  <si>
    <t>FR: Embarquez pour un nouveau voyage vers l'ouest
DE: Begib dich erneut auf eine Reise in den Westen</t>
  </si>
  <si>
    <t>QC complete/pdp confirmed, redy for pub/book</t>
  </si>
  <si>
    <t>11828 Keep on Gaming Sale Wk 1</t>
  </si>
  <si>
    <t>Keep on Gaming Sale</t>
  </si>
  <si>
    <t>Collection Task 12057 MSOX | GAMES | NEW | SALE | Keep On Gaming</t>
  </si>
  <si>
    <t>Keep On Gaming Sale</t>
  </si>
  <si>
    <t>11627 Helldivers 2 Pre Order - NACHO reveal and Last Chance (8/19--8/25)</t>
  </si>
  <si>
    <t>9MW4TBHPTR54</t>
  </si>
  <si>
    <t>12024 Gears of War - Reloaded Preorder Promo (T-1wk to Launch)</t>
  </si>
  <si>
    <t>Gears of War</t>
  </si>
  <si>
    <t>9nz7kclz1sx1</t>
  </si>
  <si>
    <t xml:space="preserve">Gears of War: Reloaded Pre-Order
</t>
  </si>
  <si>
    <t>CCX Campaign Request 11736 Capcom Publisher Sale Wk Full Week</t>
  </si>
  <si>
    <t>Capcom Publisher Sale Wk Full Week</t>
  </si>
  <si>
    <t>ms-windows-store://collection/?Collectionid=CampsiteChannel.Games.Sale.2025.CapcomPubSale0811</t>
  </si>
  <si>
    <t>Collection Task 11870 MSOX | GAMES | NEW | SALE | Capcom Publisher Sale - close 8/12</t>
  </si>
  <si>
    <t>Capcom Publisher Sale - Griffin</t>
  </si>
  <si>
    <t>Booked</t>
  </si>
  <si>
    <t>CCX Campaign Request 11805 EA SPORTS MADDEN NFL 26 | Launch</t>
  </si>
  <si>
    <t>EA SPORTS MADDEN NFL 26 | Launch</t>
  </si>
  <si>
    <t>MADDEN NFL 26</t>
  </si>
  <si>
    <t>Available now (GENERIC)</t>
  </si>
  <si>
    <t>CCX Campaign Request 11891 Sea of Thieves - Season 17 Launch</t>
  </si>
  <si>
    <t>Sea of Thieves - Season 17 Launch</t>
  </si>
  <si>
    <t>9p2n57mc619k</t>
  </si>
  <si>
    <t>Sea of Thieves</t>
  </si>
  <si>
    <t>Season 17 - Smugglers' Tide</t>
  </si>
  <si>
    <t>CCX Campaign Request 11790 Fortnite Battle Royale | Chapter 6 Season 4 - Shock 'N Awesome | First full week</t>
  </si>
  <si>
    <t>Fortnite Battle Royale | Chapter 6 Season 4 - Shock 'N Awesome | First full week</t>
  </si>
  <si>
    <t>9p6lnn3kz75r</t>
  </si>
  <si>
    <t>Fortnite Battle Royale</t>
  </si>
  <si>
    <t>Chapter 6 Season 4</t>
  </si>
  <si>
    <t>FR: Chapitre 6 Saison 4
DE: Kapitel 6 Saison 4</t>
  </si>
  <si>
    <t>11824 Call of Duty - Black Ops 6 - Season 5 Launch</t>
  </si>
  <si>
    <t>Call Of Duty: Black Ops 6 &amp; Warzone</t>
  </si>
  <si>
    <t>9N201KQXS5BM</t>
  </si>
  <si>
    <r>
      <rPr>
        <b/>
        <sz val="11"/>
        <color rgb="FF000000"/>
        <rFont val="Aptos Narrow"/>
      </rPr>
      <t>Headline:</t>
    </r>
    <r>
      <rPr>
        <sz val="11"/>
        <color rgb="FF000000"/>
        <rFont val="Aptos Narrow"/>
      </rPr>
      <t xml:space="preserve"> COD: Black Ops 6 &amp; Warzone</t>
    </r>
  </si>
  <si>
    <r>
      <rPr>
        <b/>
        <sz val="11"/>
        <color rgb="FFFF0000"/>
        <rFont val="Aptos Narrow"/>
      </rPr>
      <t>Subhead:</t>
    </r>
    <r>
      <rPr>
        <sz val="11"/>
        <color rgb="FFFF0000"/>
        <rFont val="Aptos Narrow"/>
      </rPr>
      <t xml:space="preserve"> Season 05 now available</t>
    </r>
  </si>
  <si>
    <t>List - All - Multiple Strings_CoD Griffin.xlsx</t>
  </si>
  <si>
    <r>
      <rPr>
        <b/>
        <sz val="11"/>
        <color rgb="FFFF0000"/>
        <rFont val="Aptos Narrow"/>
      </rPr>
      <t xml:space="preserve">Active Players:
</t>
    </r>
    <r>
      <rPr>
        <sz val="11"/>
        <color rgb="FF000000"/>
        <rFont val="Aptos Narrow"/>
      </rPr>
      <t>[Iris] Real Time Signal - Locale Country != Russia, Kuwait and Qatar
Users Who've Played &gt;= 4hrs of Application X (ApplicationId) in Last 90 Days [TitleID] &lt;C&gt; Call of Duty Warzone (2001700854)</t>
    </r>
  </si>
  <si>
    <t>CCX Campaign Request 11861 Helldivers 2 Pre Order reheat around NACHO tease</t>
  </si>
  <si>
    <t>Helldivers 2 Pre Order reheat around NACHO tease</t>
  </si>
  <si>
    <t>Image not available</t>
  </si>
  <si>
    <t>CCX Campaign Request 11766 Mafia: The Old Country | Launch | First full week</t>
  </si>
  <si>
    <t>Mafia: The Old Country | Launch | First full week</t>
  </si>
  <si>
    <t>9P834N9S4LL0</t>
  </si>
  <si>
    <t>Mafia: The Old Country</t>
  </si>
  <si>
    <t>Join the family</t>
  </si>
  <si>
    <t>FR: Rejoignez la famille
DE: Werde Teil der Familie</t>
  </si>
  <si>
    <t>[Iris] Real Time Signal - MSA Age Group for NGP != Child (e.g. Opted Out)
[Iris] Real Time Signal - XBL Content Restrictions - Restrict Promotional Content = False
[Iris] Real Time Signal - Locale Country = US, BR, UK, FR, DE, CA, AU, MX, PL, ES, JP, IT</t>
  </si>
  <si>
    <t>CCX Campaign Request 11744 Sonic Racing: CrossWorlds Pre-Order - Gamescom</t>
  </si>
  <si>
    <t>Sonic Racing: CrossWorlds Pre-Order - Gamescom</t>
  </si>
  <si>
    <t>9njzsfp2znvk</t>
  </si>
  <si>
    <t xml:space="preserve">Sonic Racing: CrossWorlds </t>
  </si>
  <si>
    <t>Race across dimensions</t>
  </si>
  <si>
    <t>FR: Pilotez à travers les dimensions
DE: Fahre Rennen in allen Dimensionen</t>
  </si>
  <si>
    <t>11317 Summer Spotlight - Week 1 (Aug 12 - 18)</t>
  </si>
  <si>
    <t>Summer Spotlight - Week 1 (Aug 12 - 18)</t>
  </si>
  <si>
    <t>[Collection ID]</t>
  </si>
  <si>
    <t>MSOX
https://microsoft.sharepoint.com/:f:/s/StorefrontApprovedAssets/EhU4PeQdfbVBnRBe31fxbuoBZOuo1I9ukEa-FZ4frsJTgA?e=Zeoygg</t>
  </si>
  <si>
    <t>[Iris] Real Time Signal - MSA Age Group for NGP != Child (e.g. Opted Out)
[Iris] Real Time Signal - XBL Content Restrictions - Restrict Promotional Content = False
[Iris] Real Time Signal - Locale Country = AU,CA,FR,DE,US,UK</t>
  </si>
  <si>
    <t>assets in 2 different folders. AU use winter asset</t>
  </si>
  <si>
    <t>xbox://productchannel?id=CampsiteChannel.Games.Primary.CODBO6andWZPSM</t>
  </si>
  <si>
    <t>8/7/2025 10 AM PT</t>
  </si>
  <si>
    <t>Call of Duty: Black Ops 6 &amp; Warzone</t>
  </si>
  <si>
    <t>Season 05 now available</t>
  </si>
  <si>
    <t>Deliverable 398189 9012000_XPA_Sustain_FY25_TRA | XGPM XPA (7/21 Image Update + Mobile)</t>
  </si>
  <si>
    <t>Ultimate Game Sale Wk 2 [Campsite vs Dynamic Collection Experiment]</t>
  </si>
  <si>
    <t>DynamicChannel.XboxPlayAnywhere</t>
  </si>
  <si>
    <t>Xbox Play Anywhere</t>
  </si>
  <si>
    <t>Regular 4x</t>
  </si>
  <si>
    <t>Xbox Play Anywhere collection - June refresh</t>
  </si>
  <si>
    <t>CCX Campaign Request 11804 EA SPORTS MADDEN NFL 26 | Early Access</t>
  </si>
  <si>
    <t>EA SPORTS MADDEN NFL 26 | Early Access</t>
  </si>
  <si>
    <t>9P5T3X6V62BS</t>
  </si>
  <si>
    <t>[Iris] Real Time Signal - MSA Age Group for NGP != Child (e.g. Opted Out)
[Iris] Real Time Signal - XBL Content Restrictions - Restrict Promotional Content = False
[Iris] Real Time Signal - Locale Country = US/CA/UK</t>
  </si>
  <si>
    <t>US, CA, UK only</t>
  </si>
  <si>
    <t>CCX Campaign Request 11789 Fortnite Battle Royale | Chapter 6 Season 4 - Shock 'N Awesome | Launch</t>
  </si>
  <si>
    <t>Fortnite Battle Royale | Chapter 6 Season 4 - Shock 'N Awesome | Launch</t>
  </si>
  <si>
    <t>CCX Campaign Request 11765 Mafia: The Old Country | Launch</t>
  </si>
  <si>
    <t>Mafia: The Old Country | Launch</t>
  </si>
  <si>
    <t>CCX Campaign Request 11757 "Medusa" - Game Launch (Shadow Drop)</t>
  </si>
  <si>
    <t>Medusa - Game Launch (Shadow Drop)</t>
  </si>
  <si>
    <t>9NC7NRD0CM11</t>
  </si>
  <si>
    <t>Heretic + Hexen</t>
  </si>
  <si>
    <t>An epic legacy awaits</t>
  </si>
  <si>
    <t>FR: Un héritage épique vous attend
DE: Ein episches Vermächtnis erwartet dich</t>
  </si>
  <si>
    <t>CCX Campaign Request 11449 Tales of the Shire: A The Lord of The Rings™ Game (Launch - wk 2)</t>
  </si>
  <si>
    <t>Tales of the Shire: A The Lord of The Rings™ Game (Launch - wk 2)</t>
  </si>
  <si>
    <t>9PKKJBVPP4GW</t>
  </si>
  <si>
    <t xml:space="preserve">Tales of the Shire	</t>
  </si>
  <si>
    <t>A The Lord of the Rings Game</t>
  </si>
  <si>
    <t>FR: A The Lord of the Rings Game
DE: A The Lord of the Rings Game</t>
  </si>
  <si>
    <t>10716 Demon Slayer 2 Launch</t>
  </si>
  <si>
    <t>Demon Slayer 2 Launch</t>
  </si>
  <si>
    <t>9P95J9QZ0SW4</t>
  </si>
  <si>
    <t xml:space="preserve">Kimetsu no Yaiba </t>
  </si>
  <si>
    <t>Pre-Order for Early Access!</t>
  </si>
  <si>
    <t>FR: Demon Slayer 2 The Hinokami Chronicles
DE: Demon Slayer 2 The Hinokami Chronicles</t>
  </si>
  <si>
    <t>CCX Campaign Request 11418 Ultimate Game Sale Wk 2 [Campsite vs Dynamic Collection Experiment]</t>
  </si>
  <si>
    <t>7/16/2025 9PM</t>
  </si>
  <si>
    <t>4x/ Daily</t>
  </si>
  <si>
    <t>CCX Campaign Request 11602 Ultimate Add-on Sale</t>
  </si>
  <si>
    <t>Ultimate Add-on Sale</t>
  </si>
  <si>
    <t>Collection Task 11771 MSOX | GAMES | SALE | NEW | Ultimate Add-on Sale</t>
  </si>
  <si>
    <t>CCX Campaign Request 11592 Deepest Discounts Sale</t>
  </si>
  <si>
    <t>Deepest Discounts Sale</t>
  </si>
  <si>
    <t>Collection Task 11770 MSOX | GAMES | SALE | NEW | VANITY YES | WW | Deepest Discounts Sale | LIVE 8/1-8/7 | QC 7/25</t>
  </si>
  <si>
    <t>Deep Discounts Sale</t>
  </si>
  <si>
    <t>CCX Campaign Request 11634 Fortnite | Fantastic Four Collab with movie | Rest of Duration</t>
  </si>
  <si>
    <t>Fortnite | Fantastic Four Collab with movie | Rest of Duration</t>
  </si>
  <si>
    <t>Fantastic Four</t>
  </si>
  <si>
    <t>[Iris] Real Time Signal - MSA Age Group for NGP != Child (e.g. Opted Out)
[Iris] Real Time Signal - XBL Content Restrictions - Restrict Promotional Content = False
[Iris] Real Time Signal - Locale Country = US, BR, UK, FR, DE, CA, AU, MX, PL, ES, JP, IT
Own BT5P2X999VH2</t>
  </si>
  <si>
    <t>CCX Campaign Request 11681 Borderlands 4 | Pre-order Incentive + Character Gameplay Reveal | Week 2</t>
  </si>
  <si>
    <t>Borderlands 4 | Pre-order Incentive + Character Gameplay Reveal | Week 2</t>
  </si>
  <si>
    <t>9NVSKL161M60</t>
  </si>
  <si>
    <t>Gilded Glory Pack with pre-order</t>
  </si>
  <si>
    <t>[Iris] Real Time Signal - MSA Age Group for NGP != Child (e.g. Opted Out)
[Iris] Real Time Signal - XBL Content Restrictions - Restrict Promotional Content = False
[Iris] Real Time Signal - Locale Country =!MEA
[Iris] Real Time Signal - Locale Country = US, BR, UK, FR, DE, CA, AU, MX, PL, ES, JP, IT</t>
  </si>
  <si>
    <t>CCX Campaign Request 11541 Mafia: The Old Country | Pre-order before launch</t>
  </si>
  <si>
    <t>Mafia: The Old Country | Pre-order before launch</t>
  </si>
  <si>
    <t>9P04M5QB8JZ6</t>
  </si>
  <si>
    <t>Pre-order to get the Soldato Pack</t>
  </si>
  <si>
    <t>CCX Campaign Request 11269 Rainbow Six Siege - Rengoku Event</t>
  </si>
  <si>
    <t>Rainbow Six Siege - Rengoku Event</t>
  </si>
  <si>
    <t>9PB3RHWXB9MR</t>
  </si>
  <si>
    <t>Tom Clancy's Rainbow Six Siege X</t>
  </si>
  <si>
    <t>Limited-time event</t>
  </si>
  <si>
    <t>Rengoku Event</t>
  </si>
  <si>
    <t>[Iris] Real Time Signal - MSA Age Group for NGP != Child (e.g. Opted Out)
[Iris] Real Time Signal - XBL Content Restrictions - Restrict Promotional Content = False
[Iris] Real Time Signal - Locale Country = US, BR, UK, FR, DE, CA, AU, MX, PL, ES, JP, IT
Own 9PB3RHWXB9MR</t>
  </si>
  <si>
    <t>Mill to confirm ID</t>
  </si>
  <si>
    <t>CCX Campaign Request 11665 [SANTIAGO] Pre-Order goes live</t>
  </si>
  <si>
    <t>[SANTIAGO] Pre-Order goes live</t>
  </si>
  <si>
    <t>9NGCN2R5QB79</t>
  </si>
  <si>
    <t xml:space="preserve">Battlefield™ 6 </t>
  </si>
  <si>
    <t>Pre-order and get the Tombstone Pack</t>
  </si>
  <si>
    <t>FR: Précommandez et obtenez le Tombstone Pack
DE: Jetzt vorbestellen und das Tombstone Pack sichern</t>
  </si>
  <si>
    <t>CCX Campaign Request 11633 Fortnite | Fantastic Four Collab with movie</t>
  </si>
  <si>
    <t>Fortnite | Fantastic Four Collab with movie</t>
  </si>
  <si>
    <t>COMING JULY 21</t>
  </si>
  <si>
    <t>9N9J9NXPZR5C (cross-gen SKU)</t>
  </si>
  <si>
    <t>Play now on Xbox and PC</t>
  </si>
  <si>
    <t>CCX Campaign Request 11615 DotW - Fortnite Packs</t>
  </si>
  <si>
    <t>DotW - Fortnite Packs</t>
  </si>
  <si>
    <t>ms-windows-store://collection/?CollectionId=CampsiteChannel.Games.Sale.2025.FortniteSummerPacks0716</t>
  </si>
  <si>
    <t>Fortnite Packs</t>
  </si>
  <si>
    <t>Xbox deals of the week - Save up to 24%</t>
  </si>
  <si>
    <t>Collection Task 11610 MSOX | GAMES | NEW | SALE | Fortnite Summer Packs | Publish - 7/16</t>
  </si>
  <si>
    <t>USE DotW Imagery and messaging. Use collection as destination</t>
  </si>
  <si>
    <t>CCX Campaign Request 11333 SUBNAUTICA 2 | Pre-Order launch re-promo wk 1 - XPA + console exclusive [contract]</t>
  </si>
  <si>
    <t>SUBNAUTICA 2 | Pre-Order launch re-promo wk 1 - XPA + console exclusive [contract]</t>
  </si>
  <si>
    <t xml:space="preserve">9PJPCB188SVG </t>
  </si>
  <si>
    <t>Subnautica 2</t>
  </si>
  <si>
    <t>A new world awaits</t>
  </si>
  <si>
    <t>DELAYED</t>
  </si>
  <si>
    <t>CCX Campaign Request 11606 WWE 2K25 | DLC Pack 3 Launch</t>
  </si>
  <si>
    <t>WWE 2K25 | DLC Pack 3 Launch</t>
  </si>
  <si>
    <t>9NRFWH6J7GK0</t>
  </si>
  <si>
    <t>WWE 2K25 DLC</t>
  </si>
  <si>
    <t>Fearless Pack</t>
  </si>
  <si>
    <t>CCX Campaign Request 9429 Destiny 2 expansion: Edge of Fate Launch repromo (7/22 - 7/28)</t>
  </si>
  <si>
    <t>Destiny 2 expansion: Edge of Fate Launch repromo (7/22 - 7/28)</t>
  </si>
  <si>
    <t xml:space="preserve">9P2HZ0Z1FTHV </t>
  </si>
  <si>
    <t xml:space="preserve">Destiny 2: The Edge of Fate	</t>
  </si>
  <si>
    <t>Explore the hidden corners of Sol</t>
  </si>
  <si>
    <t>DE: Explorez les recoins secrets de Sol
FR: Entdecke die Geheimnisse von Sol</t>
  </si>
  <si>
    <t>CCX Campaign Request 11138 Civilization VII | Collection 2 DLC Launch</t>
  </si>
  <si>
    <t>Civilization VII | Collection 2 DLC Launch</t>
  </si>
  <si>
    <t>9p4cd5gw5xvq</t>
  </si>
  <si>
    <t>Civilization VII</t>
  </si>
  <si>
    <t>Right to Rule Collection</t>
  </si>
  <si>
    <t>CCX Campaign Request 10007 Descenders Next -Launch</t>
  </si>
  <si>
    <t>Descenders Next -Launch</t>
  </si>
  <si>
    <t>9N66JJQFX3RX</t>
  </si>
  <si>
    <t>Descenders Next</t>
  </si>
  <si>
    <t>Hit the slopes</t>
  </si>
  <si>
    <t>FR: C’est le moment de dévaler les pistes
DE:	Es ist Zeit für die Piste</t>
  </si>
  <si>
    <t>CCX Campaign Request 11585 Dungeons &amp; Dragons Neverwinter Nights 2 Enhanced Edition Launch</t>
  </si>
  <si>
    <t>Dungeons &amp; Dragons Neverwinter Nights 2 Enhanced Edition Launch</t>
  </si>
  <si>
    <t>9ns7klp387h6</t>
  </si>
  <si>
    <t>Dungeons &amp; Dragons Neverwinter Nights 2</t>
  </si>
  <si>
    <t xml:space="preserve">Return to the city of Neverwinter </t>
  </si>
  <si>
    <t>10471 Helldivers 2 and Nacho launch (8/26-9/1)</t>
  </si>
  <si>
    <t>Published/Booked</t>
  </si>
  <si>
    <t>11786 Black Myth Wukong Launch - Week 2</t>
  </si>
  <si>
    <t>12013 METAL GEAR SOLID Δ: SNAKE EATER -Launch</t>
  </si>
  <si>
    <t>METAL GEAR SOLID Δ: SNAKE EATER</t>
  </si>
  <si>
    <t>9nx56n49h8v0</t>
  </si>
  <si>
    <t>A Legendary Soldier Returns</t>
  </si>
  <si>
    <t>Ready for Review (M2)</t>
  </si>
  <si>
    <t>11829 Keep on Gaming Sale Wk 2</t>
  </si>
  <si>
    <t>11331 Summer Spotlight - Week 3 (Aug 26 - Sep 1)</t>
  </si>
  <si>
    <t>Box Art - Week 3 (8.26 - 9.1)</t>
  </si>
  <si>
    <t>CCX Campaign Request 12025 Gears of War - Reloaded Game Launch</t>
  </si>
  <si>
    <t>9P8PS6993LSL</t>
  </si>
  <si>
    <t>Gears of War: Reloaded</t>
  </si>
  <si>
    <t>Experience the iconic original that started it all</t>
  </si>
  <si>
    <t>CCX Campaign Request 12143 NBA 2K26 | Early Access Launch (Series X|S)</t>
  </si>
  <si>
    <t>Xbox Series X|S: 9P69BPSQT525</t>
  </si>
  <si>
    <t>CCX Campaign Request 12135 Fortnite Festival | Season 10 Featuring Gorillaz</t>
  </si>
  <si>
    <t xml:space="preserve">Fortnite Festival	</t>
  </si>
  <si>
    <t>9MZL842T57QN</t>
  </si>
  <si>
    <t>Fortnite Festival</t>
  </si>
  <si>
    <t>Season 10</t>
  </si>
  <si>
    <t>CCX Campaign Request 11940 Cronos: The New Dawn - Preorder (last chance)</t>
  </si>
  <si>
    <t xml:space="preserve">Cronos: The New Dawn </t>
  </si>
  <si>
    <t>9P7TFLQ7CTXN</t>
  </si>
  <si>
    <t>A new breed of survival horror emerges</t>
  </si>
  <si>
    <t>using this ID 9NLBS5F4R5RB</t>
  </si>
  <si>
    <r>
      <rPr>
        <b/>
        <sz val="12"/>
        <color rgb="FF000000"/>
        <rFont val="Calibri"/>
        <family val="2"/>
        <scheme val="minor"/>
      </rPr>
      <t xml:space="preserve">Surface </t>
    </r>
    <r>
      <rPr>
        <i/>
        <sz val="12"/>
        <color rgb="FF000000"/>
        <rFont val="Calibri"/>
        <family val="2"/>
        <scheme val="minor"/>
      </rPr>
      <t>(choose from dropdown)</t>
    </r>
  </si>
  <si>
    <t>EN TItle</t>
  </si>
  <si>
    <t>CCX Campaign Request 11417 Ultimate Game Sale Wk 1</t>
  </si>
  <si>
    <t>Ultimate Game Sale Wk 1</t>
  </si>
  <si>
    <t>Task 397987 PC + Console Games: EXP: Griffin Consolidated Home Spotlight | Ultimate Game Sale | 7/18 - 7/31</t>
  </si>
  <si>
    <t>CCX Campaign Request 11458 EA SPORTS College Football 26 | Launch Reheat</t>
  </si>
  <si>
    <t>Get College Football 26</t>
  </si>
  <si>
    <t>CCX Campaign Request 11352 Tony Hawks Pro Skater 3 and 4 - Game Launch Repromotion</t>
  </si>
  <si>
    <t>Tony Hawks Pro Skater 3 and 4</t>
  </si>
  <si>
    <t xml:space="preserve">9N9J9NXPZR5C </t>
  </si>
  <si>
    <t>CCX Campaign Request 11120 Codename [Bounce] | Announce and Pre-order | Week 2</t>
  </si>
  <si>
    <t>Codename [Bounce] | Announce and Pre-order | Week 2</t>
  </si>
  <si>
    <t>Xbox Series X|S: 9P69BPSQT525 &amp; Xbox One: 9MZMH0JSHJQL</t>
  </si>
  <si>
    <t>CCX Campaign Request 11557 Fortnite | Mid Season Event | Superman | Week 2</t>
  </si>
  <si>
    <t>Fortnite | Mid Season Event | Superman | Week 2</t>
  </si>
  <si>
    <t>Unlock Superman now</t>
  </si>
  <si>
    <t>FR: Débloquez Superman maintenant
DE: Schalte Superman jetzt frei</t>
  </si>
  <si>
    <t>CCX Campaign Request 11335 Marvel Rivals | Season 3 Launch re-promo (1st full week)</t>
  </si>
  <si>
    <t>Marvel Rivals | Season 3 Launch re-promo (1st full week)</t>
  </si>
  <si>
    <t>Marvel Rivals Season 3</t>
  </si>
  <si>
    <t>398461-Marvel-Rivals</t>
  </si>
  <si>
    <t>CCX Campaign Request 9426 Destiny 2 expansion: Edge of Fate launch (7/15 - 7/21)</t>
  </si>
  <si>
    <t>Destiny 2 expansion: Edge of Fate launch (7/15 - 7/21)</t>
  </si>
  <si>
    <t>CCX Campaign Request 11235 Ready or Not - Launch</t>
  </si>
  <si>
    <t>Ready or Not - Launch</t>
  </si>
  <si>
    <t>9nbr63pt4fzc</t>
  </si>
  <si>
    <t>Ready or Not</t>
  </si>
  <si>
    <t>Feel the weight of the badge</t>
  </si>
  <si>
    <t>FR: Ressentez le poids de l’insigne
DE: Fühle das Gewicht deiner Dienstmarke</t>
  </si>
  <si>
    <t>CCX Campaign Request 11326 Shadow Labyrinth | Game Launch</t>
  </si>
  <si>
    <t>Shadow Labyrinth | Game Launch</t>
  </si>
  <si>
    <t>9NXXNG1062M1</t>
  </si>
  <si>
    <t>Shadow Labyrinth</t>
  </si>
  <si>
    <t>Consume your enemies</t>
  </si>
  <si>
    <t>FR: Consommez vos ennemis
DE: Verschlinge deine Feinde</t>
  </si>
  <si>
    <t>Key Art</t>
  </si>
  <si>
    <t>CCX Campaign Request 11320 EA SPORTS College Football 26 | Launch</t>
  </si>
  <si>
    <t>Task 398457 *RUSH* GAMES: Image Cuts: EA SPORTS College Football 26</t>
  </si>
  <si>
    <t>CCX Campaign Request 11351 Tony Hawks Pro Skater 3 and 4 - Game Launch Promotion</t>
  </si>
  <si>
    <t>Tony Hawks Pro Skater 3 and 4 - Game Launch Promotion</t>
  </si>
  <si>
    <t>Play now</t>
  </si>
  <si>
    <t>Deliverable 395917 9012000_XPA_Sustain_FY25_TRA | XGPM XPA (FY26)</t>
  </si>
  <si>
    <t>msxbox://gallery/?list=CampsiteChannel.GarrisonStore.Sale.2025.DealsUnlockedPC0610</t>
  </si>
  <si>
    <t>CCX Campaign Request 11337 Mecha BREAK | Game Launch re-promo [XBOX CONTRACTUAL OBLGATION]</t>
  </si>
  <si>
    <t>Mecha BREAK | Game Launch re-promo [XBOX CONTRACTUAL OBLGATION]</t>
  </si>
  <si>
    <t>A new sci-fi universe awaits</t>
  </si>
  <si>
    <t>CCX Campaign Request 11334 Marvel Rivals | Season 3 Launch!</t>
  </si>
  <si>
    <t>Marvel Rivals | Season 3 Launch!</t>
  </si>
  <si>
    <t>Phoenix and Blade have officially joined Marvel Rivals</t>
  </si>
  <si>
    <t>Task 398461 EMBARGO *rush*GAMES: Image Cuts: Marvel Rival</t>
  </si>
  <si>
    <t>CCX Campaign Request 11382 Roblox - The Hatch (7/8-7/14) - Console</t>
  </si>
  <si>
    <t>Roblox - The Hatch (7/8-7/14) - Console</t>
  </si>
  <si>
    <t>CCX Campaign Request 11550 Ready or Not - Pre-order</t>
  </si>
  <si>
    <t>Ready or Not Pre-order</t>
  </si>
  <si>
    <t>CCX Campaign Request 11578 DotW - AC Shadows Standard - PC</t>
  </si>
  <si>
    <t>Assassin's Creed Shadows</t>
  </si>
  <si>
    <t>9N86L7WK9QF7</t>
  </si>
  <si>
    <t>PC deal of the week - Save up to 25%</t>
  </si>
  <si>
    <t>CCX Campaign Request 11336 Shadow Labyrinth | Last chance to pre-order!</t>
  </si>
  <si>
    <t>Shadow Labyrinth | Last chance to pre-order!</t>
  </si>
  <si>
    <t xml:space="preserve">9NR94WMMTM3W </t>
  </si>
  <si>
    <t>Consume darkness. Pre-order now.</t>
  </si>
  <si>
    <t xml:space="preserve">FR:Absorbez les ténèbres. Précommandez maintenant.
DE:Tauche ein in die Dunkelheit. Jetzt vorbestellen.
</t>
  </si>
  <si>
    <t>Task 397913 GAMES: Image Cuts: Shadow Labyrinth</t>
  </si>
  <si>
    <t>CCX Campaign Request 11344 Call of Duty - Mid Season 4.5 (Placeholder)</t>
  </si>
  <si>
    <t>7/2 - 10:00AM PST</t>
  </si>
  <si>
    <t>7/13 - 11:59PM PST</t>
  </si>
  <si>
    <t>Play Season 04 Reloaded</t>
  </si>
  <si>
    <t>COD 4.5</t>
  </si>
  <si>
    <r>
      <rPr>
        <sz val="10.5"/>
        <color rgb="FF000000"/>
        <rFont val="Segoe UI"/>
      </rPr>
      <t xml:space="preserve">[Iris] Real Time Signal - XBL Content Restrictions - Max Age Rating &gt;= 18
[Iris] Real Time Signal - MSA Age Group for NGP != Child (e.g. Opted Out)
[Iris] Real Time Signal - XBL Content Restrictions - Restrict Promotional Content = False
Xbox Personalized Purchase Upsell Consent = Opted-In
[Iris] Real Time Signal - Locale Country != Russia, Kuwait, Qatar
Active Players:
</t>
    </r>
    <r>
      <rPr>
        <sz val="10.5"/>
        <color rgb="FFFF0000"/>
        <rFont val="Segoe UI"/>
      </rPr>
      <t xml:space="preserve">[Iris] Real Time Signal - Locale Country != Russia
</t>
    </r>
    <r>
      <rPr>
        <sz val="10.5"/>
        <color rgb="FF000000"/>
        <rFont val="Segoe UI"/>
      </rPr>
      <t>Users Who've Played &gt;= 4hrs of Application X (ApplicationId) in Last 90 Days [TitleID] &lt;C&gt; Call of Duty Warzone (2001700854)</t>
    </r>
  </si>
  <si>
    <r>
      <rPr>
        <sz val="12"/>
        <color rgb="FF000000"/>
        <rFont val="Calibri"/>
      </rPr>
      <t xml:space="preserve">Takeover, 2xDaily
dedupe callofduty
</t>
    </r>
    <r>
      <rPr>
        <sz val="11"/>
        <color rgb="FF000000"/>
        <rFont val="Calibri"/>
      </rPr>
      <t xml:space="preserve">
Check Country Locale aginst market availability in T1-T2 markets.</t>
    </r>
  </si>
  <si>
    <t>https://dev.azure.com/CCXStoreFrontCampaigns/CCX%20StoreFront%20Requests/_workitems/edit/10983</t>
  </si>
  <si>
    <t>Mecha BREAK | Game Launch [XBOX CONTRACTUAL OBLGATION]</t>
  </si>
  <si>
    <t xml:space="preserve">9N1BZS0V3K0C </t>
  </si>
  <si>
    <t>https://dev.azure.com/CCXStoreFrontCampaigns/CCX%20StoreFront%20Requests/_workitems/edit/11360</t>
  </si>
  <si>
    <t>Palworld Tides of Terraria</t>
  </si>
  <si>
    <t>9nkv34xdw014</t>
  </si>
  <si>
    <t>Tides of Terraria update is now live</t>
  </si>
  <si>
    <t>FR: La mise à jour Tides of Terraria est désormais disponible
DE: Tides of Terraria-Update ist jetzt live</t>
  </si>
  <si>
    <t>https://dev.azure.com/CCXStoreFrontCampaigns/CCX%20StoreFront%20Requests/_workitems/edit/11247</t>
  </si>
  <si>
    <t>Tony Hawks Pro Skater 3 and 4 - Preorder Promotion (T-1 wks)</t>
  </si>
  <si>
    <t>Pre-order to play the demo</t>
  </si>
  <si>
    <t>FR: Précommandez pour jouer à la version de démo
DE:Bestelle vor und spiele die Demo</t>
  </si>
  <si>
    <t>https://dev.azure.com/CCXStoreFrontCampaigns/CCX%20StoreFront%20Requests/_workitems/edit/11234</t>
  </si>
  <si>
    <t>Fortnite Reload | Squid Game IP Collab | Week 2</t>
  </si>
  <si>
    <t>Squid Game Map</t>
  </si>
  <si>
    <t>https://dev.azure.com/CCXStoreFrontCampaigns/CCX%20StoreFront%20Requests/_workitems/edit/11359</t>
  </si>
  <si>
    <t>Dead by Daylight - Five Nights at Freddy's</t>
  </si>
  <si>
    <t>Base Game: c0n22p73qz60; DLC: 9P62QQ2JJ9RD</t>
  </si>
  <si>
    <t>Five Nights at Freddy's</t>
  </si>
  <si>
    <t>https://dev.azure.com/CCXStoreFrontCampaigns/CCX%20StoreFront%20Requests/_workitems/edit/11410</t>
  </si>
  <si>
    <t>Delta Force | Pre-Order Launch Re-Promo week 1</t>
  </si>
  <si>
    <t xml:space="preserve">9PC589BV8BK6 </t>
  </si>
  <si>
    <t>Rule the war. Extract with loot.</t>
  </si>
  <si>
    <t>DE: Herrsche über den Krieg. Extrahiere mit Beute.
FR: Règne sur la guerre. Extrais ton butin.</t>
  </si>
  <si>
    <t>https://dev.azure.com/CCXStoreFrontCampaigns/CCX%20StoreFront%20Requests/_workitems/edit/11073</t>
  </si>
  <si>
    <t>Warframe - Isleweaver Game Update (7/1/25 - 7/7/25)</t>
  </si>
  <si>
    <t xml:space="preserve">9P933XBML72Q  </t>
  </si>
  <si>
    <t>Play the Isleweaver update</t>
  </si>
  <si>
    <t>FR:	Jouez à Isleweaver
DE:	Spiele jetzt die Isleweaver-Update</t>
  </si>
  <si>
    <t>Campaign Name: XboxAppMobile-HomeSpotlight</t>
  </si>
  <si>
    <t>Guidance for Campaign Assets &amp; character counts</t>
  </si>
  <si>
    <t>Include in targeting</t>
  </si>
  <si>
    <t>Targeting matrix</t>
  </si>
  <si>
    <t>Creative Description</t>
  </si>
  <si>
    <t>Title/Headline (WW)</t>
  </si>
  <si>
    <t>Subheadline/ Subtitle (WW)</t>
  </si>
  <si>
    <t>ESRB</t>
  </si>
  <si>
    <r>
      <rPr>
        <b/>
        <sz val="12"/>
        <color rgb="FF000000"/>
        <rFont val="Calibri"/>
        <family val="2"/>
      </rPr>
      <t xml:space="preserve">Language
</t>
    </r>
    <r>
      <rPr>
        <sz val="11"/>
        <color rgb="FF000000"/>
        <rFont val="Calibri"/>
        <family val="2"/>
      </rPr>
      <t>(Default is WW)</t>
    </r>
  </si>
  <si>
    <t>Final Targeting</t>
  </si>
  <si>
    <t>Frequency/Priority</t>
  </si>
  <si>
    <t>Creative Name (Campaign + CHA/CTR) - OPTIONAL</t>
  </si>
  <si>
    <t>Line name (Store Merchandising Team)</t>
  </si>
  <si>
    <t>Product ID / Xbox Title ID/ Iris Campaign IDs</t>
  </si>
  <si>
    <t>June_2025</t>
  </si>
  <si>
    <t>6/25</t>
  </si>
  <si>
    <t>7/31</t>
  </si>
  <si>
    <t>WW Xbox Markets
No Russia</t>
  </si>
  <si>
    <t>RU</t>
  </si>
  <si>
    <t>WW</t>
  </si>
  <si>
    <t xml:space="preserve">Locales != Russia
</t>
  </si>
  <si>
    <t>Regular /4xDaily
Fallback /none</t>
  </si>
  <si>
    <t>XboxMobileApp - Home | Little Nightmares III | 6/25/25| &lt;ADO Task #&gt;</t>
  </si>
  <si>
    <t>Fallback creative needs its own line</t>
  </si>
  <si>
    <t>Dedupe - Game Titles, Multiple Titles, Campaigns (include Iris campaign #)</t>
  </si>
  <si>
    <t>CCX Campaign Request 10853 Rematch - Launch (wk 2)</t>
  </si>
  <si>
    <t>Rematch  - Launch (wk 2)</t>
  </si>
  <si>
    <t>Rematch-694x758-01</t>
  </si>
  <si>
    <t>WW Xbox Markets
No Russia
No China</t>
  </si>
  <si>
    <t>9P34K0W5PVJ3</t>
  </si>
  <si>
    <t xml:space="preserve">Locales != Russia, China
</t>
  </si>
  <si>
    <t>XboxMobileApp - Home | Rematch| 06/25/25 | &lt;ADO Task #&gt;</t>
  </si>
  <si>
    <t>Task 397559 *rush* GAMES: Image Cuts: REMATCH</t>
  </si>
  <si>
    <t>CCX Campaign Request 10711 Little Nightmares III | Pre-Order Launch</t>
  </si>
  <si>
    <t>Little Nightmares III | Pre-Order Launch</t>
  </si>
  <si>
    <t xml:space="preserve">LittleNightmaresIII-694x758-01.jpg
</t>
  </si>
  <si>
    <t>Little Nightmares III</t>
  </si>
  <si>
    <t>Pre-Order Now</t>
  </si>
  <si>
    <t>ROW: 9P1F1NZBPT80
JP: 9P8PN99Q2W52</t>
  </si>
  <si>
    <t>Task 397558 *rush* GAMES: Image Cuts: Little Nightmares III</t>
  </si>
  <si>
    <t>CCX Campaign Request 10639 EDENS ZERO Pre-Order (targeting)</t>
  </si>
  <si>
    <t>EDENS ZERO Pre-Order (targeting)</t>
  </si>
  <si>
    <t>EDENS ZERO</t>
  </si>
  <si>
    <t>RU, MEA</t>
  </si>
  <si>
    <t>9P2R10RPFR28</t>
  </si>
  <si>
    <t>Locales != Russia, UAE, SA</t>
  </si>
  <si>
    <t>XboxMobileApp - Home | EDENS ZERO | 6/25/25| &lt;ADO Task #&gt;</t>
  </si>
  <si>
    <t>Task 397557 *rush* GAMES: Image Cuts: EDENS ZERO</t>
  </si>
  <si>
    <t>CCX Campaign Request 11061 Palworld Tides of Terraria</t>
  </si>
  <si>
    <t>Palworld: Tides of Terraria</t>
  </si>
  <si>
    <t>XboxMobileApp - Home | Palworld Tides of Terraria | 6/25/25| &lt;ADO Task #&gt;</t>
  </si>
  <si>
    <t>Xbox Mobile Games - Boards</t>
  </si>
  <si>
    <t>Tony Hawks Pro Skater 3 and 4 - Preorder Promotion (T-2 wks)</t>
  </si>
  <si>
    <t>7/1</t>
  </si>
  <si>
    <t>Tony Hawk's™ Pro Skater™ 3 + 4</t>
  </si>
  <si>
    <t>18+
Locales != Russia, Saudi Arabia, United Arab Emirates</t>
  </si>
  <si>
    <t>XboxMobileApp - Home | Tony Hawk Pro Skater 3 and 4 | 6/25/25| &lt;ADO Task #&gt;</t>
  </si>
  <si>
    <t>CCX Campaign Request 11234 Fortnite Reload | Squid Game IP Collab | Week 2</t>
  </si>
  <si>
    <t>Fortnite Reload | Squid Game IP Collab</t>
  </si>
  <si>
    <t>18+
Locales != Russia</t>
  </si>
  <si>
    <t>Regular</t>
  </si>
  <si>
    <t>Date Everything!</t>
  </si>
  <si>
    <t>Phoenix (1068x600, 694x758)</t>
  </si>
  <si>
    <t>DateEverything-694x758-01.jpg</t>
  </si>
  <si>
    <t>6/17/25</t>
  </si>
  <si>
    <t>Home is where the heart is</t>
  </si>
  <si>
    <t>M</t>
  </si>
  <si>
    <t>9N0CCPMBLJQ8</t>
  </si>
  <si>
    <t>XboxMobileApp - Home | Date Everything| 06/17/25 | &lt;ADO Task #&gt;</t>
  </si>
  <si>
    <t>Warhammer 40,000: Space Marine - Master Crafted Edition</t>
  </si>
  <si>
    <t>Wrhmmr40000SpceMrneMstrCrftdEd-694x758-01</t>
  </si>
  <si>
    <t>Warhammer 40,000: Space Marine</t>
  </si>
  <si>
    <t>9nds24hs4n02</t>
  </si>
  <si>
    <t>XboxMobileApp - Home | Warhammer 40,000 | 06/17/25| &lt;ADO Task #&gt;</t>
  </si>
  <si>
    <t>6/19/25</t>
  </si>
  <si>
    <t>Online.Football.Action.</t>
  </si>
  <si>
    <t>XboxMobileApp - Home | Rematch| 06/17/25 | &lt;ADO Task #&gt;</t>
  </si>
  <si>
    <t>Tony Hawk's™ Pro Skater™ 3 + 4 - Cross-Gen Edition [Pre-Order]</t>
  </si>
  <si>
    <t>Pheonix (1068x600, 694x758)</t>
  </si>
  <si>
    <t>TonyHawksProSkater3And4-694x758-01.jpg</t>
  </si>
  <si>
    <t>Preorder, play demo</t>
  </si>
  <si>
    <t>9N9J9NXPZR5C</t>
  </si>
  <si>
    <t>XboxMobileApp - Home | Tony Hawk's Pre-Skater 3 + 4 | 06/17/2025| &lt;ADO Task #&gt;</t>
  </si>
  <si>
    <t>Avowed</t>
  </si>
  <si>
    <t>Avowed-694x758-01.jpg</t>
  </si>
  <si>
    <t>Forge your destiny</t>
  </si>
  <si>
    <t>9NHRDQVFPQ34</t>
  </si>
  <si>
    <t>XboxMobileApp - Home | Avowed| 06/17/25 | &lt;ADO Task #&gt;</t>
  </si>
  <si>
    <t>Balatro</t>
  </si>
  <si>
    <t>Balatro-694x758-01.jpg</t>
  </si>
  <si>
    <t>9PK087LNGJC5</t>
  </si>
  <si>
    <t>XboxMobileApp - Home | Balatro| 06/17/25 | &lt;ADO Task #&gt;</t>
  </si>
  <si>
    <t>Atomfall</t>
  </si>
  <si>
    <t>Atomfall-694x758-01.jpg</t>
  </si>
  <si>
    <t>A survival game inspired by real events</t>
  </si>
  <si>
    <t>9NC4WDL5KZBL</t>
  </si>
  <si>
    <t>XboxMobileApp - Home | Atomfall | 06/17/25 | &lt;ADO Task #&gt;</t>
  </si>
  <si>
    <t>South of Midnight</t>
  </si>
  <si>
    <t>Mobile spotlight (694x758 &amp; 1068x600)</t>
  </si>
  <si>
    <t>SouthOfMidnight-694x758-01.jpg</t>
  </si>
  <si>
    <t>Unravel the past</t>
  </si>
  <si>
    <t>9NJCVGS6T30K</t>
  </si>
  <si>
    <t>XboxMobileApp - Home | South of Midnight| 06/17/25 | &lt;ADO Task #&gt;</t>
  </si>
  <si>
    <t>BluePrince-694x758-01.jpg</t>
  </si>
  <si>
    <t>Locales != Russia</t>
  </si>
  <si>
    <t>XboxMobileApp - Home | Blue Prince| 06/17/25 | &lt;ADO Task #&gt;</t>
  </si>
  <si>
    <t>The Elder Scrolls IV</t>
  </si>
  <si>
    <t>TheElderScrollsIV-694x758-01.jpg</t>
  </si>
  <si>
    <t>Stop the forces of Oblivion</t>
  </si>
  <si>
    <t>9NQR437K7PQH</t>
  </si>
  <si>
    <t>XboxMobileApp - Home | The Elder Scrolls IV| 06/17/25 | &lt;ADO Task #&gt;</t>
  </si>
  <si>
    <t>Clair Obscur: Expedition 33</t>
  </si>
  <si>
    <t>Expedition33-694x758-01.jpg</t>
  </si>
  <si>
    <t>9PPT8K6GQHRZ</t>
  </si>
  <si>
    <t>XboxMobileApp - Home | Expedition 33| 06/17/25 | &lt;ADO Task #&gt;</t>
  </si>
  <si>
    <t>Frag Punk</t>
  </si>
  <si>
    <t>Task 396331 GAMES: Image Cuts: FragPunk</t>
  </si>
  <si>
    <t>9MW715J1P29D</t>
  </si>
  <si>
    <t>XboxMobileApp - Home | FragPunk | 06/17/25 | &lt;ADO Task #&gt;</t>
  </si>
  <si>
    <t>DOOM: The Dark Ages</t>
  </si>
  <si>
    <t>DOOMTheDarkAges-694x758-01.jpg</t>
  </si>
  <si>
    <t>9PH9X0760B0T</t>
  </si>
  <si>
    <t>XboxMobileApp - Home | DOOM: The Dark Ages | 06/17/25 | &lt;ADO Task #&gt;</t>
  </si>
  <si>
    <t>The Alters</t>
  </si>
  <si>
    <t>TheAlters-694x758-01.jpg</t>
  </si>
  <si>
    <t>Survival has never been so personal</t>
  </si>
  <si>
    <t>9N0P25WJHM8C</t>
  </si>
  <si>
    <t>XboxMobileApp - Home | The Alters| 06/17/25 | &lt;ADO Task #&gt;</t>
  </si>
  <si>
    <t>EA SPORTS College Football 25</t>
  </si>
  <si>
    <t>CollegeFootball25</t>
  </si>
  <si>
    <t>11/01/24 10:00 AM</t>
  </si>
  <si>
    <t>6/30/2026</t>
  </si>
  <si>
    <t>9NSDM7MBGG8L</t>
  </si>
  <si>
    <t>XboxMobileApp - Home | College Football 25 | 11/1/24| &lt;ADO Task #&gt;</t>
  </si>
  <si>
    <t>Star Wars Outlaws</t>
  </si>
  <si>
    <t>StarWars</t>
  </si>
  <si>
    <t>9NLHVWSFB0FC</t>
  </si>
  <si>
    <t xml:space="preserve">18+
Locales != Russia
</t>
  </si>
  <si>
    <t>XboxMobileApp - Home | Star Wars Outlaws | 11/1/24| &lt;ADO Task #&gt;</t>
  </si>
  <si>
    <t>EA SPORTS Madden NFL 25</t>
  </si>
  <si>
    <t>Madden25</t>
  </si>
  <si>
    <t>9P1RKDK0R4CM</t>
  </si>
  <si>
    <t>XboxMobileApp - Home | Madden NFL 25 | 11/1/24| &lt;ADO Task #&gt;</t>
  </si>
  <si>
    <t>NBA 2K25</t>
  </si>
  <si>
    <t>NBA2K25</t>
  </si>
  <si>
    <t>9PL2XQ4GF10R</t>
  </si>
  <si>
    <t>XboxMobileApp - Home | NBA 2K25 | 11/1/24| &lt;ADO Task #&gt;</t>
  </si>
  <si>
    <t>EA SPORTS FC™ 25</t>
  </si>
  <si>
    <t>EAFC25</t>
  </si>
  <si>
    <t>EA SPORTS FC 25</t>
  </si>
  <si>
    <t>9MVK78MGD737</t>
  </si>
  <si>
    <t>XboxMobileApp - Home | FC 25 | 11/1/24| &lt;ADO Task #&gt;</t>
  </si>
  <si>
    <t>Dragon Age™: The Veilguard</t>
  </si>
  <si>
    <t>DragonAge</t>
  </si>
  <si>
    <t>Dragon Age: The Veilguard</t>
  </si>
  <si>
    <t>WW Xbox Markets
No Russia, SA, UAE</t>
  </si>
  <si>
    <t>9NPMGMPW7DBC</t>
  </si>
  <si>
    <t>XboxMobileApp - Home | Dragon Age Veilguard| 11/1/24| &lt;ADO Task #&gt;</t>
  </si>
  <si>
    <t>XboxMobileApp - Home | ******* | 11/1/24| &lt;ADO Task #&gt;</t>
  </si>
  <si>
    <t>Metaphor:ReFantazio</t>
  </si>
  <si>
    <t>MetaphorReFantazio-694x758-01.jpg</t>
  </si>
  <si>
    <t>2/20/2025</t>
  </si>
  <si>
    <t>9N5DV8310XP7</t>
  </si>
  <si>
    <t>XboxMobileApp - Home | Metaphor ReFantazio | 02/20/25 | &lt;ADO Task #&gt;</t>
  </si>
  <si>
    <t>Like a Dragon: Pirate Yakuza in Hawaii</t>
  </si>
  <si>
    <t>LikeADragonPirateYakuzaHawaii-694x758-01.jpg</t>
  </si>
  <si>
    <t>9NS00HQCZ0CJ</t>
  </si>
  <si>
    <t>XboxMobileApp - Home | Like a Dragon Pirate Yakuza in Hawaii | 02/20/25| &lt;ADO Task #&gt;</t>
  </si>
  <si>
    <t>Cuisineer</t>
  </si>
  <si>
    <t>Cuisineer-694x758-01.jpg</t>
  </si>
  <si>
    <t>9NF6JPN1BW9L</t>
  </si>
  <si>
    <t>XboxMobileApp - Home | Cuisineer | 02/20/25 | &lt;ADO Task #&gt;</t>
  </si>
  <si>
    <t xml:space="preserve">Cohort </t>
  </si>
  <si>
    <t>Tue</t>
  </si>
  <si>
    <t>Wed</t>
  </si>
  <si>
    <t>Thu</t>
  </si>
  <si>
    <t>Fri</t>
  </si>
  <si>
    <t>Sat</t>
  </si>
  <si>
    <t>Sun</t>
  </si>
  <si>
    <t>Mon</t>
  </si>
  <si>
    <t>Priority content is Identified and campaign details are gatherd</t>
  </si>
  <si>
    <t>Campaign plans finalize and submited to production</t>
  </si>
  <si>
    <t>Campaigns Live   -&gt;</t>
  </si>
  <si>
    <t>Campaigns Live</t>
  </si>
  <si>
    <t>Last updated: 2/3/2020 | v 1.2</t>
  </si>
  <si>
    <t>Character count added to right of name output field</t>
  </si>
  <si>
    <t>Campaign Naming Tool</t>
  </si>
  <si>
    <r>
      <t xml:space="preserve">This tool serves as a standardized naming convention for all lifecycle campaigns. Please take 10 seconds before submitting your 1-pager to fill this out and use across all tools and trackers
Instructions: </t>
    </r>
    <r>
      <rPr>
        <sz val="11"/>
        <color theme="1"/>
        <rFont val="Segoe UI"/>
        <family val="2"/>
      </rPr>
      <t>Please select a value and/or populate each field below. Field #6 is free form; for multi-word names, do not separate with a space, comma, hyphen, or other delimiters. 
If embedding file name into .xls cell right-click, paste. Select "Paste Special" and select "Values."</t>
    </r>
  </si>
  <si>
    <t>Example of file name output = 3073000_wwwwwwwww_20_02_GUR_UL22_CHA1_02</t>
  </si>
  <si>
    <t>Campaign name</t>
  </si>
  <si>
    <t>_</t>
  </si>
  <si>
    <t>CTR</t>
  </si>
  <si>
    <t>CHA1</t>
  </si>
  <si>
    <t>CHA2</t>
  </si>
  <si>
    <t>CHA3</t>
  </si>
  <si>
    <t>CHA4</t>
  </si>
  <si>
    <t>(Not to exceed 50 characters)</t>
  </si>
  <si>
    <r>
      <rPr>
        <b/>
        <sz val="11"/>
        <color theme="1"/>
        <rFont val="Segoe UI Semibold"/>
        <family val="2"/>
      </rPr>
      <t>1</t>
    </r>
    <r>
      <rPr>
        <sz val="11"/>
        <color theme="1"/>
        <rFont val="Calibri"/>
        <family val="2"/>
        <scheme val="minor"/>
      </rPr>
      <t xml:space="preserve">
</t>
    </r>
    <r>
      <rPr>
        <sz val="8"/>
        <color theme="1"/>
        <rFont val="Segoe UI"/>
        <family val="2"/>
      </rPr>
      <t>Free form</t>
    </r>
  </si>
  <si>
    <t>Campaign ID</t>
  </si>
  <si>
    <r>
      <t xml:space="preserve">2
</t>
    </r>
    <r>
      <rPr>
        <sz val="8"/>
        <color theme="1"/>
        <rFont val="Segoe UI"/>
        <family val="2"/>
      </rPr>
      <t>Free form</t>
    </r>
  </si>
  <si>
    <t>Friendly name (no spaces)</t>
  </si>
  <si>
    <t>PCHomeFallback</t>
  </si>
  <si>
    <t>Example: testfilename</t>
  </si>
  <si>
    <r>
      <t xml:space="preserve">3
</t>
    </r>
    <r>
      <rPr>
        <sz val="8"/>
        <color theme="1"/>
        <rFont val="Segoe UI"/>
        <family val="2"/>
      </rPr>
      <t>Drop-down</t>
    </r>
  </si>
  <si>
    <t>Fiscal Year</t>
  </si>
  <si>
    <t>FY25</t>
  </si>
  <si>
    <r>
      <t xml:space="preserve">4
</t>
    </r>
    <r>
      <rPr>
        <sz val="8"/>
        <color theme="1"/>
        <rFont val="Segoe UI"/>
        <family val="2"/>
      </rPr>
      <t>Drop-down</t>
    </r>
  </si>
  <si>
    <t>Launch Month</t>
  </si>
  <si>
    <t>July</t>
  </si>
  <si>
    <t>Line of business</t>
  </si>
  <si>
    <t>Game Pass PC ENG</t>
  </si>
  <si>
    <r>
      <t xml:space="preserve">6
</t>
    </r>
    <r>
      <rPr>
        <sz val="8"/>
        <color theme="1"/>
        <rFont val="Segoe UI"/>
        <family val="2"/>
      </rPr>
      <t>Drop-down</t>
    </r>
  </si>
  <si>
    <t>Offer</t>
  </si>
  <si>
    <t>MESSAGING ONLY</t>
  </si>
  <si>
    <r>
      <t xml:space="preserve">5
</t>
    </r>
    <r>
      <rPr>
        <sz val="8"/>
        <color theme="1"/>
        <rFont val="Segoe UI"/>
        <family val="2"/>
      </rPr>
      <t>Control</t>
    </r>
  </si>
  <si>
    <t>Targeting</t>
  </si>
  <si>
    <t>Control</t>
  </si>
  <si>
    <t>Challenger 1</t>
  </si>
  <si>
    <t>Challenger 2</t>
  </si>
  <si>
    <t>Challenger 3</t>
  </si>
  <si>
    <t>Challenger 4</t>
  </si>
  <si>
    <t>Campaign Type</t>
  </si>
  <si>
    <t>Abbreviation</t>
  </si>
  <si>
    <t>Fiscal year</t>
  </si>
  <si>
    <t>Month</t>
  </si>
  <si>
    <t>Short Month</t>
  </si>
  <si>
    <t>Line of Business</t>
  </si>
  <si>
    <t>Acronynm</t>
  </si>
  <si>
    <t xml:space="preserve">Gold Tile on Home </t>
  </si>
  <si>
    <t>GTH</t>
  </si>
  <si>
    <t>FY23</t>
  </si>
  <si>
    <t>January</t>
  </si>
  <si>
    <t>01</t>
  </si>
  <si>
    <t>Control or Challenger</t>
  </si>
  <si>
    <t>Guide for Gold with glyph</t>
  </si>
  <si>
    <t>GGG</t>
  </si>
  <si>
    <t>FY24</t>
  </si>
  <si>
    <t>February</t>
  </si>
  <si>
    <t>02</t>
  </si>
  <si>
    <t>Gold Retention</t>
  </si>
  <si>
    <t>GOR</t>
  </si>
  <si>
    <t>Sku Title</t>
  </si>
  <si>
    <t>Offering Name</t>
  </si>
  <si>
    <t>Short</t>
  </si>
  <si>
    <t>Gold Lounge XGP Featured tile</t>
  </si>
  <si>
    <t>GLF</t>
  </si>
  <si>
    <t>March</t>
  </si>
  <si>
    <t>03</t>
  </si>
  <si>
    <t>Gold Engagement</t>
  </si>
  <si>
    <t>GOE</t>
  </si>
  <si>
    <t>NA</t>
  </si>
  <si>
    <t>ME</t>
  </si>
  <si>
    <t>Top of Home</t>
  </si>
  <si>
    <t>TOH</t>
  </si>
  <si>
    <t>FY26</t>
  </si>
  <si>
    <t>April</t>
  </si>
  <si>
    <t>04</t>
  </si>
  <si>
    <t>Gold Acquisition</t>
  </si>
  <si>
    <t>GOA</t>
  </si>
  <si>
    <t>Ultimate 5 Days</t>
  </si>
  <si>
    <t>5 Day Xbox Game Pass Ultimate Promo Evergreen (Hidden 5/14/19)</t>
  </si>
  <si>
    <t>UL1</t>
  </si>
  <si>
    <t>Game Pass Twist</t>
  </si>
  <si>
    <t>GPT</t>
  </si>
  <si>
    <t>FY27</t>
  </si>
  <si>
    <t>May</t>
  </si>
  <si>
    <t>05</t>
  </si>
  <si>
    <t>Gold Awareness/DemGen</t>
  </si>
  <si>
    <t>GOD</t>
  </si>
  <si>
    <t>Ultimate 14 Day Free Trial</t>
  </si>
  <si>
    <t>14 Day Free Xbox Game Pass Ultimate Trial</t>
  </si>
  <si>
    <t>UL2</t>
  </si>
  <si>
    <t>FY28</t>
  </si>
  <si>
    <t>June</t>
  </si>
  <si>
    <t>06</t>
  </si>
  <si>
    <t>Game Pass Console Acquisition</t>
  </si>
  <si>
    <t>GPA</t>
  </si>
  <si>
    <t>Ultimate 1 Month</t>
  </si>
  <si>
    <t>1 Month Xbox Game Pass Ultimate (evergreen)</t>
  </si>
  <si>
    <t>UL3</t>
  </si>
  <si>
    <t>Home Store Slot 4 (Game Pass branding)</t>
  </si>
  <si>
    <t>HS4</t>
  </si>
  <si>
    <t>FY29</t>
  </si>
  <si>
    <t>07</t>
  </si>
  <si>
    <t>Game Pass Console Ret</t>
  </si>
  <si>
    <t>GPR</t>
  </si>
  <si>
    <t>1 Month Xbox Game Pass Ultimate @ 33% off</t>
  </si>
  <si>
    <t>UL4</t>
  </si>
  <si>
    <t>Store Games - Slot 6 (Game Pass branding)</t>
  </si>
  <si>
    <t>SG6</t>
  </si>
  <si>
    <t>FY30</t>
  </si>
  <si>
    <t>August</t>
  </si>
  <si>
    <t>08</t>
  </si>
  <si>
    <t>Game Pass Console Awareness/DemGen</t>
  </si>
  <si>
    <t>GPD</t>
  </si>
  <si>
    <t>1 Month Xbox Game Pass Ultimate for $1 (PermaTIO)</t>
  </si>
  <si>
    <t>UL5</t>
  </si>
  <si>
    <t>Guide for Game Pass no glyph</t>
  </si>
  <si>
    <t>GGP</t>
  </si>
  <si>
    <t>FY31</t>
  </si>
  <si>
    <t>September</t>
  </si>
  <si>
    <t>09</t>
  </si>
  <si>
    <t>Game Pass Console Engagement</t>
  </si>
  <si>
    <t>GPE</t>
  </si>
  <si>
    <t>1 Month Xbox Game Pass Ultimate for $1 (PromoTIO)</t>
  </si>
  <si>
    <t>UL6</t>
  </si>
  <si>
    <t xml:space="preserve">Xbox Console Search Results </t>
  </si>
  <si>
    <t>XCS</t>
  </si>
  <si>
    <t>October</t>
  </si>
  <si>
    <t>10</t>
  </si>
  <si>
    <t>Ultimate ACQ</t>
  </si>
  <si>
    <t>GUA</t>
  </si>
  <si>
    <t>1M +2M for $1 XGP Ultimate Promo</t>
  </si>
  <si>
    <t>UL7</t>
  </si>
  <si>
    <t xml:space="preserve">Xbox Console Search Suggestions </t>
  </si>
  <si>
    <t>XSS</t>
  </si>
  <si>
    <t>November</t>
  </si>
  <si>
    <t>11</t>
  </si>
  <si>
    <t>Ultimate ENG</t>
  </si>
  <si>
    <t>GUE</t>
  </si>
  <si>
    <t>1 month of Xbox Game Pass Ultimate for 50% off</t>
  </si>
  <si>
    <t>UL22</t>
  </si>
  <si>
    <t>BDE - Main</t>
  </si>
  <si>
    <t>BDE</t>
  </si>
  <si>
    <t>December</t>
  </si>
  <si>
    <t>12</t>
  </si>
  <si>
    <t>Ultimate RET</t>
  </si>
  <si>
    <t>GUR</t>
  </si>
  <si>
    <t>Ultimate 3 Months</t>
  </si>
  <si>
    <t>3 Months Xbox Game Pass Ultimate (Evergreen - HIDDEN)</t>
  </si>
  <si>
    <t>UL8</t>
  </si>
  <si>
    <t>Billboard (TBD Name)</t>
  </si>
  <si>
    <t>BLL</t>
  </si>
  <si>
    <t>Ultimate Awareness/Demand Gen</t>
  </si>
  <si>
    <t>GUD</t>
  </si>
  <si>
    <t>3 Months Xbox Game Pass Ultimate for 55% off  (HUP)</t>
  </si>
  <si>
    <t>UL9</t>
  </si>
  <si>
    <t>Collection(TBD Name)</t>
  </si>
  <si>
    <t>CLL</t>
  </si>
  <si>
    <t>Valencia ACQ</t>
  </si>
  <si>
    <t>GVA</t>
  </si>
  <si>
    <t>3 Month Xbox Game Pass Ultimate @ 33% off</t>
  </si>
  <si>
    <t>UL10</t>
  </si>
  <si>
    <t>Valencia ENG</t>
  </si>
  <si>
    <t>GVE</t>
  </si>
  <si>
    <t>3 Month Xbox Game Pass Ultimate @ 44% off</t>
  </si>
  <si>
    <t>UL11</t>
  </si>
  <si>
    <t>Valencia RET</t>
  </si>
  <si>
    <t>GVR</t>
  </si>
  <si>
    <t>3 Month Xbox Game Pass Ultimate @ 67% off</t>
  </si>
  <si>
    <t>UL12</t>
  </si>
  <si>
    <t>Valencia Awareness/Demand Gen</t>
  </si>
  <si>
    <t>GVD</t>
  </si>
  <si>
    <t>3 Month Xbox Game Pass Ultimate @ 50% off</t>
  </si>
  <si>
    <t>UL13</t>
  </si>
  <si>
    <t>Game Pass PC ACQ</t>
  </si>
  <si>
    <t>PCA</t>
  </si>
  <si>
    <t>3 Months Xbox Game Pass Ultimate for $3</t>
  </si>
  <si>
    <t>UL14</t>
  </si>
  <si>
    <t>PCE</t>
  </si>
  <si>
    <t>UL15</t>
  </si>
  <si>
    <t>Game Pass PC RET</t>
  </si>
  <si>
    <t>PCR</t>
  </si>
  <si>
    <t>3 Month Xbox Game Pass Ultimate for $1 (Evergreen Pack-In SKU) (HIDDEN 5/23)</t>
  </si>
  <si>
    <t>UL16</t>
  </si>
  <si>
    <t>Game Pass PC Awareness/demand gen</t>
  </si>
  <si>
    <t>PCD</t>
  </si>
  <si>
    <t>3 Months Xbox Game Pass Ultimate for $1 (SuperTIO)</t>
  </si>
  <si>
    <t>UL17</t>
  </si>
  <si>
    <t>Transactions</t>
  </si>
  <si>
    <t>TRA</t>
  </si>
  <si>
    <t>Ultimate 6 Months</t>
  </si>
  <si>
    <t>6 Months Xbox Game Pass Ultimate (Evergreen - HIDDEN)</t>
  </si>
  <si>
    <t>UL18</t>
  </si>
  <si>
    <t>Other</t>
  </si>
  <si>
    <t>OTH</t>
  </si>
  <si>
    <t>Ultimate 24 Months</t>
  </si>
  <si>
    <t>24 Months Xbox Game Pass Ultimate (Evergreen - HIDDEN)</t>
  </si>
  <si>
    <t>UL19</t>
  </si>
  <si>
    <t>Ultimate 12 Months</t>
  </si>
  <si>
    <t>12 Months Xbox Game Pass Ultimate (Evergreen - HIDDEN)</t>
  </si>
  <si>
    <t>UL20</t>
  </si>
  <si>
    <t>2 months for $2</t>
  </si>
  <si>
    <t>UL21</t>
  </si>
  <si>
    <t>PC 1 Month</t>
  </si>
  <si>
    <t>1 Month Xbox PC Game Pass (evergreen)</t>
  </si>
  <si>
    <t>PC1</t>
  </si>
  <si>
    <t>1 Month Xbox Game Pass for PC for $1 (PromoTIO)</t>
  </si>
  <si>
    <t>PC2</t>
  </si>
  <si>
    <t>1 Month Xbox Game Pass for PC for $1 (PermaTIO)</t>
  </si>
  <si>
    <t>PC3</t>
  </si>
  <si>
    <t>PC 5 Day</t>
  </si>
  <si>
    <t>5 Day Xbox PC Game Pass  Promo (HIDDEN 5/14/19)</t>
  </si>
  <si>
    <t>PC4</t>
  </si>
  <si>
    <t>PC 12 Months</t>
  </si>
  <si>
    <t>12 month Xbox Game Pass for PC (Evergreen)</t>
  </si>
  <si>
    <t>PC5</t>
  </si>
  <si>
    <t>PC6</t>
  </si>
  <si>
    <t>PC 3 Months</t>
  </si>
  <si>
    <t>3 month Xbox Game Pass for PC (Evergreen - HIDDEN)</t>
  </si>
  <si>
    <t>PC7</t>
  </si>
  <si>
    <t>PC8</t>
  </si>
  <si>
    <t>3 Month Xbox Game Pass for PC for $15 (Beta)</t>
  </si>
  <si>
    <t>PC9</t>
  </si>
  <si>
    <t>3 Month Xbox Game Pass for PC @ 50% off (Beta)</t>
  </si>
  <si>
    <t>PC10</t>
  </si>
  <si>
    <t>3 Month Xbox Game Pass for PC @ 66% off (Beta)</t>
  </si>
  <si>
    <t>PC11</t>
  </si>
  <si>
    <t>3 Month Xbox Game Pass for PC for $1 (Beta)</t>
  </si>
  <si>
    <t>PC12</t>
  </si>
  <si>
    <t>PC 6 Months</t>
  </si>
  <si>
    <t>6 Months Xbox Game Pass for PC (Evergreen)</t>
  </si>
  <si>
    <t>PC13</t>
  </si>
  <si>
    <t>PC 1 Day</t>
  </si>
  <si>
    <t>1 Day PC Game Pass Evergreen (Japan Test)</t>
  </si>
  <si>
    <t>PC14</t>
  </si>
  <si>
    <t>Console 1 Month</t>
  </si>
  <si>
    <t>1 Month Xbox Game Pass (Evergreen)</t>
  </si>
  <si>
    <t>GP1</t>
  </si>
  <si>
    <t>1 month for $3</t>
  </si>
  <si>
    <t>GP2</t>
  </si>
  <si>
    <t>1 Month for $5 Xbox Game Pass</t>
  </si>
  <si>
    <t>GP3</t>
  </si>
  <si>
    <t>1 Month for $1 Xbox Game Pass</t>
  </si>
  <si>
    <t>GP4</t>
  </si>
  <si>
    <t>2 Months for $2</t>
  </si>
  <si>
    <t>GP5</t>
  </si>
  <si>
    <t>1+1 Month Xbox Game Pass (GA Launch Markets - Currently Inactive)</t>
  </si>
  <si>
    <t>GP6</t>
  </si>
  <si>
    <t>Xbox Game Pass 7-Day Free Trial</t>
  </si>
  <si>
    <t>7-day trial</t>
  </si>
  <si>
    <t>GP7</t>
  </si>
  <si>
    <t>Console 3 Months</t>
  </si>
  <si>
    <t>3 Month Xbox Game Pass @ 67%  Off</t>
  </si>
  <si>
    <t>GP8</t>
  </si>
  <si>
    <t>3 Month Xbox Game Pass @ 50% Off</t>
  </si>
  <si>
    <t>GP9</t>
  </si>
  <si>
    <t>GP10</t>
  </si>
  <si>
    <t>3Month + 3Month Xbox Game Pass</t>
  </si>
  <si>
    <t>GP11</t>
  </si>
  <si>
    <t>3 Month Xbox Game Pass for $3</t>
  </si>
  <si>
    <t>GP12</t>
  </si>
  <si>
    <t>GP13</t>
  </si>
  <si>
    <t>3 Month Xbox Game Pass @ 33% Off</t>
  </si>
  <si>
    <t>GP14</t>
  </si>
  <si>
    <t>3 Month Xbox Game Pass (Evergreen) - HIDDEN</t>
  </si>
  <si>
    <t>GP15</t>
  </si>
  <si>
    <t>GP16</t>
  </si>
  <si>
    <t>3 Month Xbox Game Pass @ 16% Off</t>
  </si>
  <si>
    <t>GP17</t>
  </si>
  <si>
    <t>3 Month Xbox Game Pass for $1</t>
  </si>
  <si>
    <t>GP18</t>
  </si>
  <si>
    <t>3 Month Xbox Game Pass for $1 (Evergreen Pack-In SKU) HIDDEN</t>
  </si>
  <si>
    <t>GP19</t>
  </si>
  <si>
    <t>Console 12 Months</t>
  </si>
  <si>
    <t>12 Month Xbox Game Pass (Hidden via Group) + HIDDEN 5/14/19</t>
  </si>
  <si>
    <t>GP20</t>
  </si>
  <si>
    <t>GP21</t>
  </si>
  <si>
    <t>12 Month Xbox Game Pass for $89</t>
  </si>
  <si>
    <t>GP22</t>
  </si>
  <si>
    <t>12 Month Xbox Game Pass for $79</t>
  </si>
  <si>
    <t>GP23</t>
  </si>
  <si>
    <t>12 Month Xbox Game Pass for $69</t>
  </si>
  <si>
    <t>GP24</t>
  </si>
  <si>
    <t>12 Month at 17% off</t>
  </si>
  <si>
    <t>GP25</t>
  </si>
  <si>
    <t>Xbox Game Pass 14-Day Free Trial</t>
  </si>
  <si>
    <t>Retarget 14-day trial</t>
  </si>
  <si>
    <t>GP26</t>
  </si>
  <si>
    <t>GP27</t>
  </si>
  <si>
    <t>14 Day Free Xbox Game Pass Trial</t>
  </si>
  <si>
    <t>GP28</t>
  </si>
  <si>
    <t>Console 6 Months</t>
  </si>
  <si>
    <t>6Month+3Month Game Pass</t>
  </si>
  <si>
    <t>GP29</t>
  </si>
  <si>
    <t>6 Month Xbox Game Pass (Evergreen) HIDDEN</t>
  </si>
  <si>
    <t>GP30</t>
  </si>
  <si>
    <t>6 Month @ 50% Off</t>
  </si>
  <si>
    <t>GP31</t>
  </si>
  <si>
    <t>6 Month Xbox Game Pass @ 25% Off</t>
  </si>
  <si>
    <t>GP32</t>
  </si>
  <si>
    <t>6 Month Xbox Game Pass @ 33% Off</t>
  </si>
  <si>
    <t>GP33</t>
  </si>
  <si>
    <t>Xbox Game Pass 1 Month Free Trial</t>
  </si>
  <si>
    <t>1 Month Free Xbox Game Pass Trial</t>
  </si>
  <si>
    <t>GP34</t>
  </si>
  <si>
    <t>Console 1 Day</t>
  </si>
  <si>
    <t>1 Day XGP for Console Promo Evergreen (Japan Test)</t>
  </si>
  <si>
    <t>GP35</t>
  </si>
  <si>
    <t>Xbox Live Gold 1 Month</t>
  </si>
  <si>
    <t>Xbox Live Online 1 Month Gold (Evergreen)</t>
  </si>
  <si>
    <t>GO1</t>
  </si>
  <si>
    <t>ARCHIVED_ _ Xbox Live Online Discount 2 Month for $2 Gold</t>
  </si>
  <si>
    <t>GO2</t>
  </si>
  <si>
    <t>LEGACY 360 _ _ Xbox Live Online Discount 2 Month for $2 Gold</t>
  </si>
  <si>
    <t>GO3</t>
  </si>
  <si>
    <t>Xbox Live Online Discount 1 + 1 Bonus Months Gold</t>
  </si>
  <si>
    <t>GO4</t>
  </si>
  <si>
    <t>Xbox Live Online Discount 1 Month at 40% Off Gold</t>
  </si>
  <si>
    <t>GO5</t>
  </si>
  <si>
    <t>Xbox Live Gold 1 Month for $3</t>
  </si>
  <si>
    <t>GO6</t>
  </si>
  <si>
    <t>GO7</t>
  </si>
  <si>
    <t>Xbox Live Online Discount 1 Month at 50% Off Gold</t>
  </si>
  <si>
    <t>GO8</t>
  </si>
  <si>
    <t>Xbox Live Online Discount 1 Month for $2 Gold</t>
  </si>
  <si>
    <t>GO9</t>
  </si>
  <si>
    <t>Xbox Live Online Discount 2 Month for $2 Gold NEW Modern</t>
  </si>
  <si>
    <t>GO10</t>
  </si>
  <si>
    <t>Xbox Live Online Discount 1 Month for $1 Gold</t>
  </si>
  <si>
    <t>GO11</t>
  </si>
  <si>
    <t>Xbox Live Gold 3 Months</t>
  </si>
  <si>
    <t>Xbox Live Online 3 Month Gold (Evergreen)</t>
  </si>
  <si>
    <t>GO12</t>
  </si>
  <si>
    <t>Xbox Live Online Discount 3 + 1 Bonus Months Gold</t>
  </si>
  <si>
    <t>GO13</t>
  </si>
  <si>
    <t>Xbox Live Online Discount 3 Months at 25% Off Gold (2)</t>
  </si>
  <si>
    <t>GO14</t>
  </si>
  <si>
    <t>Xbox Live Online Discount 3 Months at 25% Off Gold</t>
  </si>
  <si>
    <t>GO15</t>
  </si>
  <si>
    <t>ARCHIVED_ _ Xbox Live Online Discount 3 Months at 60% Off Gold</t>
  </si>
  <si>
    <t>GO16</t>
  </si>
  <si>
    <t>ARCHIVED_ _ Xbox Live Online Discount 3 Months at 50% Off Gold</t>
  </si>
  <si>
    <t>GO17</t>
  </si>
  <si>
    <t>ARCHIVED_ _ Xbox Live Online Discount 3 Months at 50% Off Gold (2)</t>
  </si>
  <si>
    <t>GO18</t>
  </si>
  <si>
    <t>ARCHIVED_ _ Xbox Live Online Discount 3 Months at 60% Off Gold (2) EOL</t>
  </si>
  <si>
    <t>GO19</t>
  </si>
  <si>
    <t>Xbox Live Online Discount 3 + 3 Bonus Months Gold</t>
  </si>
  <si>
    <t>GO20</t>
  </si>
  <si>
    <t>Xbox Live Online Discount 3 Months at 60% Off Gold (Replacing 3M for 1M Price)</t>
  </si>
  <si>
    <t>GO21</t>
  </si>
  <si>
    <t>Xbox Live Online Discount 3 Months at 40% Off Gold</t>
  </si>
  <si>
    <t>GO22</t>
  </si>
  <si>
    <t>Xbox Live Online Discount 3 Months at 50% Off Gold (Modern)</t>
  </si>
  <si>
    <t>GO23</t>
  </si>
  <si>
    <t>Xbox Live Online 3 Month Gold + Extra 1 Month</t>
  </si>
  <si>
    <t>GO24</t>
  </si>
  <si>
    <t>Xbox Live Gold 6 Months</t>
  </si>
  <si>
    <t>Xbox Live Online 6 Month Gold (Evergreen) HIDDEN</t>
  </si>
  <si>
    <t>GO25</t>
  </si>
  <si>
    <t>LEGACY_ _ Xbox Live Online Discount 6 Months at 40% Off Gold</t>
  </si>
  <si>
    <t>GO26</t>
  </si>
  <si>
    <t>Xbox Live Online Discount 6 Months at 40% Off Gold</t>
  </si>
  <si>
    <t>GO27</t>
  </si>
  <si>
    <t>Xbox Live Online Discount 6 Months at 25% Off Gold</t>
  </si>
  <si>
    <t>GO28</t>
  </si>
  <si>
    <t>Xbox Live Gold 12 Months</t>
  </si>
  <si>
    <t>Xbox Live Online 12 Month Gold (Evergreen)</t>
  </si>
  <si>
    <t>GO29</t>
  </si>
  <si>
    <t>Xbox Live Online Discount 12 + 1 Bonus Months Gold</t>
  </si>
  <si>
    <t>GO30</t>
  </si>
  <si>
    <t>Xbox Live Online Discount 12 Months at 10% Off Gold</t>
  </si>
  <si>
    <t>GO31</t>
  </si>
  <si>
    <t>Xbox Live Online Discount 12 + 2 Bonus Months Gold</t>
  </si>
  <si>
    <t>GO32</t>
  </si>
  <si>
    <t>Xbox Live Online Discount 12 Months at 25% Off Gold</t>
  </si>
  <si>
    <t>GO33</t>
  </si>
  <si>
    <t>Xbox Live Online Discount 12 + 3 Bonus Months Gold</t>
  </si>
  <si>
    <t>GO34</t>
  </si>
  <si>
    <t>Xbox Live Online Discount 12 Months at 33% Off Gold</t>
  </si>
  <si>
    <t>GO35</t>
  </si>
  <si>
    <t>Xbox Live Online Discount 12 Months at 20% Off Gold</t>
  </si>
  <si>
    <t>GO36</t>
  </si>
  <si>
    <t>Xbox Live Online Discount 12 Months at 40% Off Gold</t>
  </si>
  <si>
    <t>GO37</t>
  </si>
  <si>
    <t>Xbox Live Gold 1 Month Free Trial</t>
  </si>
  <si>
    <t>Xbox Live Online 1 Month Trial With Renewal Gold</t>
  </si>
  <si>
    <t>GO38</t>
  </si>
  <si>
    <t>GO39</t>
  </si>
  <si>
    <t>GO40</t>
  </si>
  <si>
    <t>GO41</t>
  </si>
  <si>
    <t>GO42</t>
  </si>
  <si>
    <t>GO43</t>
  </si>
  <si>
    <t>GO44</t>
  </si>
  <si>
    <t>Xbox Live Gold 24 Months</t>
  </si>
  <si>
    <t>Xbox Live Online 24 Month Gold</t>
  </si>
  <si>
    <t>GO45</t>
  </si>
  <si>
    <t>Xbox Live Online Discount 24 Months at 25% Off Gold</t>
  </si>
  <si>
    <t>GO46</t>
  </si>
  <si>
    <t>Xbox Live Online Discount 24 Months at 15% Off Gold</t>
  </si>
  <si>
    <t>GO47</t>
  </si>
  <si>
    <t>Xbox Live Online Discount 24 Months at 20% Off Gold</t>
  </si>
  <si>
    <t>GO48</t>
  </si>
  <si>
    <t>Xbox Live Online Discount 24 Months at 33% Off Gold</t>
  </si>
  <si>
    <t>GO49</t>
  </si>
  <si>
    <t>Xbox Live Gold 3 Month</t>
  </si>
  <si>
    <t>Xbox Live Online Discount 3 Months at $5 Off No Renewal Gold</t>
  </si>
  <si>
    <t>GO50</t>
  </si>
  <si>
    <t>Xbox Live Online Discount 3 Months at 25% Off No Renewal Gold</t>
  </si>
  <si>
    <t>GO51</t>
  </si>
  <si>
    <t>Xbox Live Gold 12 Month</t>
  </si>
  <si>
    <t>Xbox Live Online Discount 12 Months at 30% Off No Renewal Gold</t>
  </si>
  <si>
    <t>GO52</t>
  </si>
  <si>
    <t>Xbox Live Online Discount 12 Months at $15 Off No Renewal Gold</t>
  </si>
  <si>
    <t>GO53</t>
  </si>
  <si>
    <t>Xbox Live Gold 3 Day</t>
  </si>
  <si>
    <t>(EOL) Xbox Live Online 3 Day No Renewal Gold</t>
  </si>
  <si>
    <t>GO54</t>
  </si>
  <si>
    <t>Xbox Live Gold 1 Day</t>
  </si>
  <si>
    <t>GF Test Offer (Only US and CA)</t>
  </si>
  <si>
    <t>GO55</t>
  </si>
  <si>
    <t>EA Access 1 Month</t>
  </si>
  <si>
    <t>One Month Subscription</t>
  </si>
  <si>
    <t>EA1</t>
  </si>
  <si>
    <t>1 Month for $1 (Ultimate partnership)</t>
  </si>
  <si>
    <t>EA2</t>
  </si>
  <si>
    <t>1Month @ .99 Introductory offer</t>
  </si>
  <si>
    <t>EA3</t>
  </si>
  <si>
    <t>EA Access 12 Month</t>
  </si>
  <si>
    <t>EA Access - 12 month Online CC Offer</t>
  </si>
  <si>
    <t>EA4</t>
  </si>
  <si>
    <t>EA Access 1 Month Free Trial</t>
  </si>
  <si>
    <t>1 Month Trial (Ultimate partnership)</t>
  </si>
  <si>
    <t>EA5</t>
  </si>
  <si>
    <t>7 Day Trial - Renews Monthly</t>
  </si>
  <si>
    <t>7 Day Trial - Renews Monthly (hidden 1/15/19)</t>
  </si>
  <si>
    <t>EA6</t>
  </si>
  <si>
    <t>7 Day Trial - Renews Yearly</t>
  </si>
  <si>
    <t>7 Day Trial - Renews Yearly (hidden 1/15/19)</t>
  </si>
  <si>
    <t>EA7</t>
  </si>
  <si>
    <t>CC Limit Loc/Max</t>
  </si>
  <si>
    <t>CC</t>
  </si>
  <si>
    <t>Title (ALT 1)</t>
  </si>
  <si>
    <t>Subtitle (ALT 1)</t>
  </si>
  <si>
    <t>Title (Turkey)</t>
  </si>
  <si>
    <t xml:space="preserve">in WWWWs
</t>
  </si>
  <si>
    <t>40/50 (TOH - wrapped)</t>
  </si>
  <si>
    <t>20/25 (ToH)</t>
  </si>
  <si>
    <t>No Russia</t>
  </si>
  <si>
    <t>Alternative Title 1 or N/A</t>
  </si>
  <si>
    <t>Alternative Subheadline 1 or N/A</t>
  </si>
  <si>
    <t>Headline (no offer)</t>
  </si>
  <si>
    <t>Suheadline (no offer)</t>
  </si>
  <si>
    <t>Turkey</t>
  </si>
  <si>
    <t xml:space="preserve">Required fields: </t>
  </si>
  <si>
    <t>Campaign Level</t>
  </si>
  <si>
    <t>•</t>
  </si>
  <si>
    <t>Campaign Owning Group</t>
  </si>
  <si>
    <t>OKR</t>
  </si>
  <si>
    <t>Interaction/Line level</t>
  </si>
  <si>
    <t>Outcome</t>
  </si>
  <si>
    <t>Focused Product</t>
  </si>
  <si>
    <t>Focused Product Group</t>
  </si>
  <si>
    <t>Phase</t>
  </si>
  <si>
    <t>Format</t>
  </si>
  <si>
    <t xml:space="preserve">Temporary Guidance: </t>
  </si>
  <si>
    <t>Field</t>
  </si>
  <si>
    <t>Game Pass ACQ Campaigns</t>
  </si>
  <si>
    <t>Game Pass RET Campaigns</t>
  </si>
  <si>
    <t>Game Pass ENG</t>
  </si>
  <si>
    <t>ENG</t>
  </si>
  <si>
    <t>Gaming</t>
  </si>
  <si>
    <t>Game Pass Growth</t>
  </si>
  <si>
    <t>Gaming Platform Usage</t>
  </si>
  <si>
    <t>Game Paid Subscriptions</t>
  </si>
  <si>
    <t>Game Pass Game Play Hours</t>
  </si>
  <si>
    <t>Gaming Platform Active Users</t>
  </si>
  <si>
    <t>Focused Product Root</t>
  </si>
  <si>
    <t>Game Pass</t>
  </si>
  <si>
    <t>Xbox Console</t>
  </si>
  <si>
    <t>Experiment = Control tower or Iris A/B
Evergreen = all evergreen campaigns
Other =  One-off campaigns
QC lines = quality test</t>
  </si>
  <si>
    <t>For Store to Update or link a reference</t>
  </si>
  <si>
    <t>Play_Now_Loc.xlsx (sharepoint.com)</t>
  </si>
  <si>
    <t xml:space="preserve">Campaign Name: </t>
  </si>
  <si>
    <t>9/6/24 10:00 AM</t>
  </si>
  <si>
    <t>Roblox</t>
  </si>
  <si>
    <t>No Korea, Russia, Daybreak, Mercator Markets</t>
  </si>
  <si>
    <t>9NBLGGGZM6WM</t>
  </si>
  <si>
    <t>16+
Locales = Argentina, Australia, Austria, Belgium, Brazil, Canada, Chile, Columbia, Czech Republic, Denmark, Finland, France, Germany, Great Britain, Greece, Hong Kong SAR, Hungary, India, Ireland, Israel, Italy, Japan, Mexico, Netherlands, New Zealand, Norway, Poland, Portugal, Saudi Arabia, Singapore, Slovakia, South Africa, Spain, Sweden, Switzerland, Taiwan, Turkey, United Arab Emirates, United States</t>
  </si>
  <si>
    <t>Fallback</t>
  </si>
  <si>
    <t>GarrisonHome | Roblox - Fallback | 9/6/24| &lt;ADO Task #&gt;</t>
  </si>
  <si>
    <t>Game Pass Shared Site - PC Home - All Documents (sharepoint.com)</t>
  </si>
  <si>
    <t>Destiny 2</t>
  </si>
  <si>
    <t>ULT markets only, No RU</t>
  </si>
  <si>
    <t>9P9WJ5FW0GTD</t>
  </si>
  <si>
    <t>16+
Locales = Argentina, Australia, Austria, Belgium, Brazil, Canada, Chile, Columbia, Czech Republic, Denmark, Finland, France, Germany, Great Britain, Greece, Hong Kong SAR, Hungary, India, Ireland, Israel, Italy, Japan, Korea, Mexico, Netherlands, New Zealand, Norway, Poland, Portugal, Saudi Arabia, Singapore, Slovakia, South Africa, Spain, Sweden, Switzerland, Taiwan, Turkey, United Arab Emirates, United States</t>
  </si>
  <si>
    <t>GarrisonHome | Destiny 2 - Fallback | 9/6/24| &lt;ADO Task #&gt;</t>
  </si>
  <si>
    <t>NARAKA: BLADEPOINT</t>
  </si>
  <si>
    <t>No Saudi Arabia, No RU</t>
  </si>
  <si>
    <t>9P8SQQJ5T94B</t>
  </si>
  <si>
    <t>16+
Locales !=Saudi Arabia, Russia</t>
  </si>
  <si>
    <t>GarrisonHome | NARAKA: BLADEPOINT - Fallback | 9/6/24| &lt;ADO Task #&gt;</t>
  </si>
  <si>
    <t>Phantasy Star Online 2 New Genesis</t>
  </si>
  <si>
    <t>Locales = Argentina, Australia, Austria, Brazil, Canada, Chile, Columbia, Czech Republic, Denmark, Finland, France, Germany, Great Britain, Greece, Hong Kong SAR, Hungary, India, Ireland, Israel, Italy, Mexico, New Zealand, Norway, Poland, Portugal, Saudi Arabia, Singapore, Slovakia, South Africa, Spain, Sweden, Switzerland, Taiwan, Turkey, United Arab Emirates, United States</t>
  </si>
  <si>
    <t>9P1RSQ5MGPCR</t>
  </si>
  <si>
    <t>18+
Locales = Argentina, Australia, Austria, Brazil, Canada, Chile, Columbia, Czech Republic, Denmark, Finland, France, Germany, Great Britain, Greece, Hong Kong SAR, Hungary, India, Ireland, Israel, Italy, Mexico, New Zealand, Norway, Poland, Portugal, Saudi Arabia, Singapore, Slovakia, South Africa, Spain, Sweden, Switzerland, Taiwan, Turkey, United Arab Emirates, United States</t>
  </si>
  <si>
    <t>GarrisonHome | Phantasy Star Online 2 New Genesis - Fallback | 9/6/24| &lt;ADO Task #&gt;</t>
  </si>
  <si>
    <t>Disney Speedstorm</t>
  </si>
  <si>
    <t>No RU</t>
  </si>
  <si>
    <t>9PMR3T9NSF8W</t>
  </si>
  <si>
    <t>GarrisonHome | Disney Speedstorm - Fallback | 9/6/24| &lt;ADO Task #&gt;</t>
  </si>
  <si>
    <t>Century: Age of Ashes</t>
  </si>
  <si>
    <t>9NRMXFFD3K13</t>
  </si>
  <si>
    <t>16+
Locales != Russia</t>
  </si>
  <si>
    <t>GarrisonHome | Century: Age of Ashes - Fallback | 9/6/24| &lt;ADO Task #&gt;</t>
  </si>
  <si>
    <t>Call of Duty: Warzone</t>
  </si>
  <si>
    <t>9NNFG8BQRCXL</t>
  </si>
  <si>
    <t>GarrisonHome | Call of Duty: Warzone - Fallback | 9/6/24| &lt;ADO Task #&gt;</t>
  </si>
  <si>
    <t>Halo Infinite (F2P version)</t>
  </si>
  <si>
    <t>Halo Infinite</t>
  </si>
  <si>
    <t>9PP5G1F0C2B6</t>
  </si>
  <si>
    <t>GarrisonHome | Halo Infinite - Fallback | 9/6/24| &lt;ADO Task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</si>
</sst>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7">
    <font>
      <sz val="11"/>
      <color theme="1"/>
      <name val="Calibri"/>
      <family val="2"/>
      <scheme val="minor"/>
    </font>
    <font>
      <sz val="11"/>
      <color theme="1"/>
      <name val="Calibri"/>
      <scheme val="minor"/>
    </font>
    <font>
      <sz val="11"/>
      <color theme="1"/>
      <name val="Calibri"/>
      <scheme val="minor"/>
    </font>
    <font>
      <sz val="12"/>
      <color theme="1"/>
      <name val="Segoe UI"/>
      <family val="2"/>
    </font>
    <font>
      <sz val="12"/>
      <color rgb="FF000000"/>
      <name val="Segoe UI"/>
      <family val="2"/>
    </font>
    <font>
      <b/>
      <sz val="11"/>
      <color theme="1"/>
      <name val="Calibri"/>
      <family val="2"/>
      <scheme val="minor"/>
    </font>
    <font>
      <sz val="11"/>
      <color theme="1"/>
      <name val="Calibri"/>
      <family val="2"/>
    </font>
    <font>
      <i/>
      <sz val="11"/>
      <color theme="1"/>
      <name val="Calibri"/>
      <family val="2"/>
      <scheme val="minor"/>
    </font>
    <font>
      <sz val="10"/>
      <color theme="1"/>
      <name val="Segoe UI"/>
      <family val="2"/>
    </font>
    <font>
      <sz val="11"/>
      <color theme="1"/>
      <name val="Segoe UI"/>
      <family val="2"/>
    </font>
    <font>
      <sz val="11"/>
      <color rgb="FF000000"/>
      <name val="Calibri"/>
      <family val="2"/>
      <scheme val="minor"/>
    </font>
    <font>
      <b/>
      <sz val="11"/>
      <color rgb="FF000000"/>
      <name val="Calibri"/>
      <family val="2"/>
      <scheme val="minor"/>
    </font>
    <font>
      <b/>
      <sz val="12"/>
      <color rgb="FF000000"/>
      <name val="Calibri"/>
      <family val="2"/>
      <scheme val="minor"/>
    </font>
    <font>
      <sz val="11"/>
      <color theme="0"/>
      <name val="Calibri"/>
      <family val="2"/>
      <scheme val="minor"/>
    </font>
    <font>
      <sz val="11"/>
      <color theme="1"/>
      <name val="Calibri Light"/>
      <family val="2"/>
      <scheme val="major"/>
    </font>
    <font>
      <sz val="12"/>
      <color theme="1"/>
      <name val="Calibri Light"/>
      <family val="2"/>
      <scheme val="major"/>
    </font>
    <font>
      <b/>
      <sz val="12"/>
      <color theme="1"/>
      <name val="Calibri Light"/>
      <family val="2"/>
      <scheme val="major"/>
    </font>
    <font>
      <b/>
      <sz val="11"/>
      <color theme="0"/>
      <name val="Calibri"/>
      <family val="2"/>
    </font>
    <font>
      <sz val="11"/>
      <color theme="0"/>
      <name val="Calibri Light"/>
      <family val="2"/>
      <scheme val="major"/>
    </font>
    <font>
      <sz val="10"/>
      <color theme="1"/>
      <name val="Calibri"/>
      <family val="2"/>
      <scheme val="minor"/>
    </font>
    <font>
      <i/>
      <sz val="10"/>
      <color theme="1"/>
      <name val="Calibri"/>
      <family val="2"/>
      <scheme val="minor"/>
    </font>
    <font>
      <sz val="20"/>
      <color theme="0"/>
      <name val="Segoe UI Semibold"/>
      <family val="2"/>
    </font>
    <font>
      <sz val="20"/>
      <color theme="1"/>
      <name val="Segoe UI Semibold"/>
      <family val="2"/>
    </font>
    <font>
      <b/>
      <sz val="11"/>
      <color theme="1"/>
      <name val="Segoe UI"/>
      <family val="2"/>
    </font>
    <font>
      <sz val="10"/>
      <color theme="0"/>
      <name val="Segoe UI Semibold"/>
      <family val="2"/>
    </font>
    <font>
      <sz val="9"/>
      <name val="Segoe UI"/>
      <family val="2"/>
    </font>
    <font>
      <b/>
      <sz val="11"/>
      <color theme="1"/>
      <name val="Segoe UI Semibold"/>
      <family val="2"/>
    </font>
    <font>
      <sz val="8"/>
      <color theme="1"/>
      <name val="Segoe UI"/>
      <family val="2"/>
    </font>
    <font>
      <sz val="11"/>
      <color theme="1"/>
      <name val="Segoe UI Semibold"/>
      <family val="2"/>
    </font>
    <font>
      <i/>
      <sz val="10"/>
      <color theme="1"/>
      <name val="Segoe UI"/>
      <family val="2"/>
    </font>
    <font>
      <sz val="8"/>
      <name val="Calibri"/>
      <family val="2"/>
      <scheme val="minor"/>
    </font>
    <font>
      <u/>
      <sz val="11"/>
      <color theme="10"/>
      <name val="Calibri"/>
      <family val="2"/>
      <scheme val="minor"/>
    </font>
    <font>
      <u/>
      <sz val="10"/>
      <color theme="10"/>
      <name val="Calibri"/>
      <family val="2"/>
      <scheme val="minor"/>
    </font>
    <font>
      <u/>
      <sz val="10"/>
      <color rgb="FF0563C1"/>
      <name val="Calibri"/>
      <family val="2"/>
    </font>
    <font>
      <b/>
      <u/>
      <sz val="10"/>
      <color rgb="FF0563C1"/>
      <name val="Calibri"/>
      <family val="2"/>
    </font>
    <font>
      <sz val="11"/>
      <color rgb="FF000000"/>
      <name val="Calibri"/>
      <family val="2"/>
    </font>
    <font>
      <b/>
      <sz val="9"/>
      <color indexed="81"/>
      <name val="Tahoma"/>
      <family val="2"/>
    </font>
    <font>
      <sz val="9"/>
      <color indexed="81"/>
      <name val="Tahoma"/>
      <family val="2"/>
    </font>
    <font>
      <b/>
      <sz val="12"/>
      <color theme="1"/>
      <name val="Calibri"/>
      <family val="2"/>
      <scheme val="minor"/>
    </font>
    <font>
      <b/>
      <sz val="14"/>
      <color rgb="FF000000"/>
      <name val="Calibri"/>
      <family val="2"/>
      <charset val="1"/>
    </font>
    <font>
      <sz val="12"/>
      <color rgb="FF000000"/>
      <name val="Calibri"/>
      <family val="2"/>
      <charset val="1"/>
    </font>
    <font>
      <b/>
      <sz val="12"/>
      <color rgb="FF000000"/>
      <name val="Calibri"/>
      <family val="2"/>
    </font>
    <font>
      <i/>
      <sz val="11"/>
      <color rgb="FF000000"/>
      <name val="Calibri"/>
      <family val="2"/>
      <scheme val="minor"/>
    </font>
    <font>
      <i/>
      <sz val="12"/>
      <color rgb="FF000000"/>
      <name val="Calibri"/>
      <family val="2"/>
      <scheme val="minor"/>
    </font>
    <font>
      <b/>
      <sz val="12"/>
      <color rgb="FFFF0000"/>
      <name val="Calibri Light"/>
      <family val="2"/>
      <scheme val="major"/>
    </font>
    <font>
      <i/>
      <sz val="11"/>
      <color rgb="FF000000"/>
      <name val="Calibri"/>
      <family val="2"/>
    </font>
    <font>
      <sz val="11"/>
      <color rgb="FFFF0000"/>
      <name val="Calibri"/>
      <family val="2"/>
    </font>
    <font>
      <sz val="11"/>
      <color rgb="FF000000"/>
      <name val="Aptos Narrow"/>
      <family val="2"/>
    </font>
    <font>
      <sz val="11"/>
      <color rgb="FF006100"/>
      <name val="Calibri"/>
      <family val="2"/>
      <scheme val="minor"/>
    </font>
    <font>
      <sz val="11"/>
      <color rgb="FF9C5700"/>
      <name val="Calibri"/>
      <family val="2"/>
      <scheme val="minor"/>
    </font>
    <font>
      <b/>
      <sz val="11"/>
      <color theme="0"/>
      <name val="Calibri"/>
      <scheme val="minor"/>
    </font>
    <font>
      <sz val="11"/>
      <color theme="0"/>
      <name val="Calibri"/>
      <scheme val="minor"/>
    </font>
    <font>
      <strike/>
      <sz val="11"/>
      <color theme="1"/>
      <name val="Calibri"/>
      <family val="2"/>
      <scheme val="minor"/>
    </font>
    <font>
      <sz val="11"/>
      <name val="Calibri"/>
      <family val="2"/>
      <scheme val="minor"/>
    </font>
    <font>
      <sz val="10.5"/>
      <color rgb="FFFF0000"/>
      <name val="Segoe UI"/>
    </font>
    <font>
      <sz val="10.5"/>
      <color rgb="FF000000"/>
      <name val="Segoe UI"/>
    </font>
    <font>
      <sz val="11"/>
      <color rgb="FF000000"/>
      <name val="Calibri"/>
    </font>
    <font>
      <sz val="12"/>
      <color rgb="FF000000"/>
      <name val="Calibri"/>
    </font>
    <font>
      <sz val="11"/>
      <color rgb="FF242424"/>
      <name val="Aptos Narrow"/>
      <charset val="1"/>
    </font>
    <font>
      <sz val="11"/>
      <color rgb="FF000000"/>
      <name val="Calibri"/>
      <family val="2"/>
      <charset val="1"/>
    </font>
    <font>
      <sz val="11"/>
      <color rgb="FF000000"/>
      <name val="Segoe UI VSS (Regular)"/>
      <charset val="1"/>
    </font>
    <font>
      <sz val="11"/>
      <color rgb="FF9C0006"/>
      <name val="Calibri"/>
      <scheme val="minor"/>
    </font>
    <font>
      <strike/>
      <sz val="11"/>
      <color rgb="FF9C0006"/>
      <name val="Calibri"/>
      <scheme val="minor"/>
    </font>
    <font>
      <sz val="11"/>
      <color rgb="FF000000"/>
      <name val="Aptos Narrow"/>
      <charset val="1"/>
    </font>
    <font>
      <b/>
      <sz val="11"/>
      <color rgb="FFFF0000"/>
      <name val="Aptos Narrow"/>
    </font>
    <font>
      <sz val="11"/>
      <color rgb="FF000000"/>
      <name val="Aptos Narrow"/>
    </font>
    <font>
      <strike/>
      <u/>
      <sz val="11"/>
      <color theme="10"/>
      <name val="Calibri"/>
      <family val="2"/>
      <scheme val="minor"/>
    </font>
    <font>
      <b/>
      <sz val="11"/>
      <color rgb="FF000000"/>
      <name val="Aptos Narrow"/>
    </font>
    <font>
      <sz val="11"/>
      <color rgb="FFFF0000"/>
      <name val="Aptos Narrow"/>
    </font>
    <font>
      <sz val="11"/>
      <color theme="1"/>
      <name val="Aptos Narrow"/>
    </font>
    <font>
      <sz val="11"/>
      <color theme="1"/>
      <name val="Segoe UI VSS (Regular)"/>
      <charset val="1"/>
    </font>
    <font>
      <strike/>
      <sz val="11"/>
      <color rgb="FF000000"/>
      <name val="Calibri"/>
      <family val="2"/>
      <scheme val="minor"/>
    </font>
    <font>
      <sz val="11"/>
      <color theme="9"/>
      <name val="Calibri"/>
      <family val="2"/>
      <scheme val="minor"/>
    </font>
    <font>
      <u/>
      <sz val="11"/>
      <color theme="9"/>
      <name val="Calibri"/>
      <family val="2"/>
      <scheme val="minor"/>
    </font>
    <font>
      <sz val="11"/>
      <color rgb="FF000000"/>
      <name val="Calibri"/>
      <charset val="1"/>
    </font>
    <font>
      <sz val="11"/>
      <color theme="8" tint="0.79998168889431442"/>
      <name val="Calibri"/>
      <family val="2"/>
      <scheme val="minor"/>
    </font>
    <font>
      <sz val="11"/>
      <color theme="9" tint="-0.249977111117893"/>
      <name val="Calibri"/>
      <family val="2"/>
      <scheme val="minor"/>
    </font>
    <font>
      <sz val="10.5"/>
      <color theme="1"/>
      <name val="Segoe UI"/>
      <charset val="1"/>
    </font>
    <font>
      <b/>
      <sz val="10.5"/>
      <color rgb="FF000000"/>
      <name val="Segoe UI"/>
    </font>
    <font>
      <sz val="11"/>
      <color rgb="FF000000"/>
      <name val="Calibri"/>
      <scheme val="minor"/>
    </font>
    <font>
      <b/>
      <sz val="11"/>
      <color rgb="FF000000"/>
      <name val="Calibri"/>
      <scheme val="minor"/>
    </font>
    <font>
      <sz val="11"/>
      <color rgb="FF000000"/>
      <name val="Calibri"/>
      <family val="2"/>
      <charset val="1"/>
      <scheme val="minor"/>
    </font>
    <font>
      <sz val="11"/>
      <color rgb="FF000000"/>
      <name val="Segoe UI"/>
      <charset val="1"/>
    </font>
    <font>
      <u/>
      <sz val="11"/>
      <color rgb="FF0563C1"/>
      <name val="Calibri"/>
      <scheme val="minor"/>
    </font>
    <font>
      <b/>
      <u/>
      <sz val="11"/>
      <color rgb="FFFF0000"/>
      <name val="Calibri"/>
      <scheme val="minor"/>
    </font>
    <font>
      <b/>
      <sz val="11"/>
      <color theme="0"/>
      <name val="Calibri"/>
      <family val="2"/>
      <scheme val="minor"/>
    </font>
    <font>
      <sz val="11"/>
      <color rgb="FF00B050"/>
      <name val="Calibri"/>
      <scheme val="minor"/>
    </font>
    <font>
      <strike/>
      <sz val="11"/>
      <color rgb="FF000000"/>
      <name val="Calibri"/>
      <family val="2"/>
      <charset val="1"/>
      <scheme val="minor"/>
    </font>
    <font>
      <strike/>
      <sz val="11"/>
      <color rgb="FF000000"/>
      <name val="Calibri"/>
      <scheme val="minor"/>
    </font>
    <font>
      <sz val="11"/>
      <color rgb="FFFF0000"/>
      <name val="Calibri"/>
      <scheme val="minor"/>
    </font>
    <font>
      <sz val="11"/>
      <color theme="1"/>
      <name val="Calibri"/>
      <family val="2"/>
      <charset val="1"/>
    </font>
    <font>
      <sz val="11"/>
      <color rgb="FF305496"/>
      <name val="Calibri"/>
      <scheme val="minor"/>
    </font>
    <font>
      <sz val="11"/>
      <color rgb="FFFF0000"/>
      <name val="Calibri"/>
      <charset val="1"/>
    </font>
    <font>
      <sz val="11"/>
      <color rgb="FF375623"/>
      <name val="Calibri"/>
      <scheme val="minor"/>
    </font>
    <font>
      <sz val="11"/>
      <color rgb="FF548235"/>
      <name val="Calibri"/>
      <scheme val="minor"/>
    </font>
    <font>
      <strike/>
      <sz val="11"/>
      <color theme="1"/>
      <name val="Calibri"/>
      <scheme val="minor"/>
    </font>
    <font>
      <strike/>
      <sz val="11"/>
      <color rgb="FF548235"/>
      <name val="Calibri"/>
      <scheme val="minor"/>
    </font>
    <font>
      <sz val="11"/>
      <color rgb="FF9C0006"/>
      <name val="Calibri"/>
      <family val="2"/>
      <scheme val="minor"/>
    </font>
    <font>
      <u/>
      <sz val="11"/>
      <color rgb="FF0563C1"/>
      <name val="Calibri"/>
      <family val="2"/>
      <scheme val="minor"/>
    </font>
    <font>
      <b/>
      <sz val="48"/>
      <color theme="1"/>
      <name val="Calibri"/>
      <scheme val="minor"/>
    </font>
    <font>
      <strike/>
      <sz val="10.5"/>
      <color theme="1"/>
      <name val="Segoe UI"/>
      <charset val="1"/>
    </font>
    <font>
      <b/>
      <sz val="48"/>
      <color theme="1"/>
      <name val="Calibri"/>
      <family val="2"/>
      <scheme val="minor"/>
    </font>
    <font>
      <sz val="11"/>
      <color rgb="FFFF0000"/>
      <name val="Calibri"/>
      <family val="2"/>
      <scheme val="minor"/>
    </font>
    <font>
      <strike/>
      <sz val="11"/>
      <color rgb="FF9C0006"/>
      <name val="Calibri"/>
      <family val="2"/>
      <scheme val="minor"/>
    </font>
    <font>
      <strike/>
      <sz val="11"/>
      <color rgb="FFFF0000"/>
      <name val="Calibri"/>
      <family val="2"/>
      <scheme val="minor"/>
    </font>
    <font>
      <strike/>
      <sz val="11"/>
      <color rgb="FF000000"/>
      <name val="Calibri"/>
      <charset val="1"/>
    </font>
    <font>
      <sz val="11"/>
      <color theme="1" tint="4.9989318521683403E-2"/>
      <name val="Calibri"/>
      <family val="2"/>
      <scheme val="minor"/>
    </font>
    <font>
      <sz val="11"/>
      <color theme="1" tint="4.9989318521683403E-2"/>
      <name val="Calibri"/>
      <scheme val="minor"/>
    </font>
    <font>
      <sz val="12"/>
      <color rgb="FF000000"/>
      <name val="Segoe UI Semilight"/>
      <charset val="1"/>
    </font>
    <font>
      <sz val="9"/>
      <color rgb="FF605E5C"/>
      <name val="Segoe UI"/>
      <charset val="1"/>
    </font>
    <font>
      <sz val="11"/>
      <color rgb="FF484644"/>
      <name val="Segoe UI"/>
      <charset val="1"/>
    </font>
    <font>
      <b/>
      <sz val="11"/>
      <color rgb="FFFF0000"/>
      <name val="Calibri"/>
      <scheme val="minor"/>
    </font>
    <font>
      <strike/>
      <sz val="11"/>
      <color rgb="FF9C5700"/>
      <name val="Calibri"/>
      <family val="2"/>
      <scheme val="minor"/>
    </font>
    <font>
      <strike/>
      <sz val="11"/>
      <color rgb="FF000000"/>
      <name val="Aptos Narrow"/>
    </font>
    <font>
      <strike/>
      <sz val="11"/>
      <color rgb="FF000000"/>
      <name val="Segoe UI"/>
      <charset val="1"/>
    </font>
    <font>
      <sz val="11"/>
      <color rgb="FF000000"/>
      <name val="Aptos"/>
      <family val="2"/>
      <charset val="1"/>
    </font>
    <font>
      <b/>
      <sz val="11"/>
      <color rgb="FF000000"/>
      <name val="Calibri"/>
      <charset val="1"/>
    </font>
  </fonts>
  <fills count="42">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theme="4"/>
      </patternFill>
    </fill>
    <fill>
      <patternFill patternType="solid">
        <fgColor theme="9" tint="0.39997558519241921"/>
        <bgColor indexed="64"/>
      </patternFill>
    </fill>
    <fill>
      <patternFill patternType="solid">
        <fgColor rgb="FF00B0F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1" tint="0.14999847407452621"/>
        <bgColor indexed="64"/>
      </patternFill>
    </fill>
    <fill>
      <patternFill patternType="solid">
        <fgColor rgb="FF009999"/>
        <bgColor indexed="64"/>
      </patternFill>
    </fill>
    <fill>
      <patternFill patternType="solid">
        <fgColor theme="0" tint="-4.9989318521683403E-2"/>
        <bgColor indexed="64"/>
      </patternFill>
    </fill>
    <fill>
      <patternFill patternType="solid">
        <fgColor theme="0"/>
        <bgColor indexed="64"/>
      </patternFill>
    </fill>
    <fill>
      <patternFill patternType="solid">
        <fgColor rgb="FFF6D9D6"/>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rgb="FF70AD47"/>
        <bgColor indexed="64"/>
      </patternFill>
    </fill>
    <fill>
      <patternFill patternType="solid">
        <fgColor rgb="FFC5E0B3"/>
        <bgColor indexed="64"/>
      </patternFill>
    </fill>
    <fill>
      <patternFill patternType="solid">
        <fgColor rgb="FFE2EFD9"/>
        <bgColor indexed="64"/>
      </patternFill>
    </fill>
    <fill>
      <patternFill patternType="solid">
        <fgColor rgb="FFC6EFCE"/>
      </patternFill>
    </fill>
    <fill>
      <patternFill patternType="solid">
        <fgColor rgb="FFFFEB9C"/>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patternFill>
    </fill>
    <fill>
      <patternFill patternType="solid">
        <fgColor rgb="FFB4C6E7"/>
        <bgColor rgb="FFB4C6E7"/>
      </patternFill>
    </fill>
    <fill>
      <patternFill patternType="solid">
        <fgColor rgb="FFFFFF00"/>
        <bgColor indexed="64"/>
      </patternFill>
    </fill>
    <fill>
      <patternFill patternType="solid">
        <fgColor rgb="FFFFC7CE"/>
      </patternFill>
    </fill>
    <fill>
      <patternFill patternType="solid">
        <fgColor rgb="FF92D050"/>
        <bgColor indexed="64"/>
      </patternFill>
    </fill>
    <fill>
      <patternFill patternType="solid">
        <fgColor theme="7" tint="0.39997558519241921"/>
        <bgColor indexed="64"/>
      </patternFill>
    </fill>
    <fill>
      <patternFill patternType="solid">
        <fgColor theme="4" tint="0.59999389629810485"/>
        <bgColor theme="4" tint="0.59999389629810485"/>
      </patternFill>
    </fill>
    <fill>
      <patternFill patternType="solid">
        <fgColor rgb="FFB4C6E7"/>
        <bgColor indexed="64"/>
      </patternFill>
    </fill>
    <fill>
      <patternFill patternType="solid">
        <fgColor rgb="FFD9E1F2"/>
        <bgColor indexed="64"/>
      </patternFill>
    </fill>
    <fill>
      <patternFill patternType="solid">
        <fgColor rgb="FF00B050"/>
        <bgColor indexed="64"/>
      </patternFill>
    </fill>
    <fill>
      <patternFill patternType="solid">
        <fgColor theme="9" tint="0.59999389629810485"/>
        <bgColor theme="9" tint="0.59999389629810485"/>
      </patternFill>
    </fill>
    <fill>
      <patternFill patternType="solid">
        <fgColor rgb="FFD6DCE4"/>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9" tint="0.39997558519241921"/>
        <bgColor indexed="65"/>
      </patternFill>
    </fill>
    <fill>
      <patternFill patternType="solid">
        <fgColor theme="3" tint="0.79998168889431442"/>
        <bgColor indexed="64"/>
      </patternFill>
    </fill>
    <fill>
      <patternFill patternType="solid">
        <fgColor theme="7" tint="0.59999389629810485"/>
        <bgColor indexed="64"/>
      </patternFill>
    </fill>
    <fill>
      <patternFill patternType="solid">
        <fgColor theme="9" tint="0.79998168889431442"/>
        <bgColor theme="9" tint="0.79998168889431442"/>
      </patternFill>
    </fill>
  </fills>
  <borders count="64">
    <border>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indexed="64"/>
      </left>
      <right/>
      <top style="medium">
        <color indexed="64"/>
      </top>
      <bottom/>
      <diagonal/>
    </border>
    <border>
      <left/>
      <right style="thin">
        <color indexed="64"/>
      </right>
      <top style="medium">
        <color indexed="64"/>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theme="0"/>
      </left>
      <right style="medium">
        <color indexed="64"/>
      </right>
      <top/>
      <bottom/>
      <diagonal/>
    </border>
    <border>
      <left style="medium">
        <color indexed="64"/>
      </left>
      <right style="thin">
        <color theme="0"/>
      </right>
      <top/>
      <bottom/>
      <diagonal/>
    </border>
    <border>
      <left style="thin">
        <color theme="0"/>
      </left>
      <right style="medium">
        <color indexed="64"/>
      </right>
      <top style="medium">
        <color indexed="64"/>
      </top>
      <bottom/>
      <diagonal/>
    </border>
    <border>
      <left style="medium">
        <color indexed="64"/>
      </left>
      <right style="thin">
        <color theme="0"/>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top style="thin">
        <color rgb="FF000000"/>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FFFFFF"/>
      </left>
      <right style="thin">
        <color rgb="FFFFFFFF"/>
      </right>
      <top/>
      <bottom style="thin">
        <color rgb="FFFFFFFF"/>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theme="0"/>
      </left>
      <right style="thin">
        <color rgb="FF00000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diagonal/>
    </border>
    <border>
      <left style="thin">
        <color theme="0"/>
      </left>
      <right style="thin">
        <color theme="0"/>
      </right>
      <top style="thin">
        <color theme="0"/>
      </top>
      <bottom/>
      <diagonal/>
    </border>
    <border>
      <left style="thin">
        <color rgb="FFD4D4D4"/>
      </left>
      <right style="thin">
        <color rgb="FFD4D4D4"/>
      </right>
      <top style="thin">
        <color rgb="FFD4D4D4"/>
      </top>
      <bottom style="thin">
        <color rgb="FFD4D4D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theme="9" tint="0.39997558519241921"/>
      </left>
      <right style="thin">
        <color theme="9" tint="0.39997558519241921"/>
      </right>
      <top style="thin">
        <color theme="9" tint="0.39997558519241921"/>
      </top>
      <bottom style="thin">
        <color theme="9" tint="0.39997558519241921"/>
      </bottom>
      <diagonal/>
    </border>
  </borders>
  <cellStyleXfs count="7">
    <xf numFmtId="0" fontId="0" fillId="0" borderId="0"/>
    <xf numFmtId="0" fontId="31" fillId="0" borderId="0" applyNumberFormat="0" applyFill="0" applyBorder="0" applyAlignment="0" applyProtection="0"/>
    <xf numFmtId="0" fontId="48" fillId="20" borderId="0" applyNumberFormat="0" applyBorder="0" applyAlignment="0" applyProtection="0"/>
    <xf numFmtId="0" fontId="49" fillId="21" borderId="0" applyNumberFormat="0" applyBorder="0" applyAlignment="0" applyProtection="0"/>
    <xf numFmtId="0" fontId="51" fillId="24" borderId="0" applyNumberFormat="0" applyBorder="0" applyAlignment="0" applyProtection="0"/>
    <xf numFmtId="0" fontId="61" fillId="27" borderId="0" applyNumberFormat="0" applyBorder="0" applyAlignment="0" applyProtection="0"/>
    <xf numFmtId="0" fontId="2" fillId="38" borderId="0" applyNumberFormat="0" applyBorder="0" applyAlignment="0" applyProtection="0"/>
  </cellStyleXfs>
  <cellXfs count="720">
    <xf numFmtId="0" fontId="0" fillId="0" borderId="0" xfId="0"/>
    <xf numFmtId="0" fontId="0" fillId="0" borderId="5" xfId="0" applyBorder="1"/>
    <xf numFmtId="0" fontId="9" fillId="0" borderId="0" xfId="0" applyFont="1"/>
    <xf numFmtId="0" fontId="0" fillId="0" borderId="0" xfId="0" applyAlignment="1">
      <alignment vertical="top" wrapText="1"/>
    </xf>
    <xf numFmtId="0" fontId="0" fillId="0" borderId="0" xfId="0" applyAlignment="1">
      <alignment vertical="top"/>
    </xf>
    <xf numFmtId="0" fontId="6" fillId="2" borderId="20" xfId="0" applyFont="1" applyFill="1" applyBorder="1"/>
    <xf numFmtId="0" fontId="6" fillId="2" borderId="21" xfId="0" applyFont="1" applyFill="1" applyBorder="1"/>
    <xf numFmtId="0" fontId="6" fillId="0" borderId="20" xfId="0" applyFont="1" applyBorder="1"/>
    <xf numFmtId="0" fontId="6" fillId="0" borderId="21" xfId="0" applyFont="1" applyBorder="1"/>
    <xf numFmtId="0" fontId="0" fillId="0" borderId="11" xfId="0" applyBorder="1"/>
    <xf numFmtId="0" fontId="0" fillId="0" borderId="16" xfId="0" applyBorder="1"/>
    <xf numFmtId="0" fontId="0" fillId="0" borderId="13" xfId="0" applyBorder="1"/>
    <xf numFmtId="0" fontId="0" fillId="0" borderId="14" xfId="0" applyBorder="1"/>
    <xf numFmtId="0" fontId="14" fillId="0" borderId="3" xfId="0" applyFont="1" applyBorder="1" applyAlignment="1">
      <alignment horizontal="center" vertical="center"/>
    </xf>
    <xf numFmtId="0" fontId="14" fillId="0" borderId="2" xfId="0" applyFont="1" applyBorder="1" applyAlignment="1">
      <alignment vertical="center" wrapText="1"/>
    </xf>
    <xf numFmtId="0" fontId="14" fillId="0" borderId="13" xfId="0" applyFont="1" applyBorder="1"/>
    <xf numFmtId="0" fontId="9" fillId="0" borderId="14" xfId="0" applyFont="1" applyBorder="1" applyAlignment="1">
      <alignment vertical="center" wrapText="1"/>
    </xf>
    <xf numFmtId="0" fontId="14" fillId="0" borderId="6" xfId="0" applyFont="1" applyBorder="1" applyAlignment="1">
      <alignment horizontal="center" vertical="center"/>
    </xf>
    <xf numFmtId="0" fontId="14" fillId="0" borderId="5" xfId="0" applyFont="1" applyBorder="1" applyAlignment="1">
      <alignment vertical="center" wrapText="1"/>
    </xf>
    <xf numFmtId="0" fontId="14" fillId="0" borderId="5" xfId="0" applyFont="1" applyBorder="1" applyAlignment="1">
      <alignment horizontal="left" vertical="center"/>
    </xf>
    <xf numFmtId="0" fontId="14" fillId="0" borderId="0" xfId="0" applyFont="1"/>
    <xf numFmtId="0" fontId="5" fillId="0" borderId="0" xfId="0" applyFont="1"/>
    <xf numFmtId="0" fontId="14" fillId="0" borderId="11" xfId="0" applyFont="1" applyBorder="1"/>
    <xf numFmtId="0" fontId="15" fillId="0" borderId="16" xfId="0" applyFont="1" applyBorder="1" applyAlignment="1">
      <alignment horizontal="left" vertical="top"/>
    </xf>
    <xf numFmtId="0" fontId="0" fillId="0" borderId="11" xfId="0" applyBorder="1" applyAlignment="1">
      <alignment horizontal="left" vertical="center"/>
    </xf>
    <xf numFmtId="0" fontId="0" fillId="0" borderId="16" xfId="0" applyBorder="1" applyAlignment="1">
      <alignment horizontal="left" vertical="center"/>
    </xf>
    <xf numFmtId="0" fontId="15" fillId="0" borderId="14" xfId="0" applyFont="1" applyBorder="1" applyAlignment="1">
      <alignment horizontal="left" vertical="top"/>
    </xf>
    <xf numFmtId="49" fontId="14" fillId="0" borderId="13" xfId="0" applyNumberFormat="1" applyFont="1" applyBorder="1" applyAlignment="1">
      <alignment horizontal="left" vertical="center"/>
    </xf>
    <xf numFmtId="0" fontId="14" fillId="0" borderId="14" xfId="0" applyFont="1" applyBorder="1" applyAlignment="1">
      <alignment horizontal="left" vertical="center"/>
    </xf>
    <xf numFmtId="0" fontId="16" fillId="0" borderId="14" xfId="0" applyFont="1" applyBorder="1"/>
    <xf numFmtId="0" fontId="14" fillId="0" borderId="23" xfId="0" applyFont="1" applyBorder="1" applyAlignment="1">
      <alignment horizontal="center"/>
    </xf>
    <xf numFmtId="0" fontId="16" fillId="0" borderId="14" xfId="0" applyFont="1" applyBorder="1" applyAlignment="1">
      <alignment vertical="top"/>
    </xf>
    <xf numFmtId="0" fontId="15" fillId="0" borderId="14" xfId="0" applyFont="1" applyBorder="1" applyAlignment="1">
      <alignment vertical="top"/>
    </xf>
    <xf numFmtId="0" fontId="14" fillId="0" borderId="5" xfId="0" applyFont="1" applyBorder="1" applyAlignment="1">
      <alignment vertical="center"/>
    </xf>
    <xf numFmtId="0" fontId="17" fillId="4" borderId="20" xfId="0" applyFont="1" applyFill="1" applyBorder="1"/>
    <xf numFmtId="0" fontId="17" fillId="4" borderId="21" xfId="0" applyFont="1" applyFill="1" applyBorder="1"/>
    <xf numFmtId="0" fontId="18" fillId="6" borderId="25" xfId="0" applyFont="1" applyFill="1" applyBorder="1" applyAlignment="1">
      <alignment horizontal="center" vertical="center"/>
    </xf>
    <xf numFmtId="0" fontId="18" fillId="7" borderId="6" xfId="0" applyFont="1" applyFill="1" applyBorder="1" applyAlignment="1">
      <alignment vertical="center"/>
    </xf>
    <xf numFmtId="0" fontId="18" fillId="7" borderId="5" xfId="0" applyFont="1" applyFill="1" applyBorder="1" applyAlignment="1">
      <alignment vertical="center"/>
    </xf>
    <xf numFmtId="0" fontId="18" fillId="6" borderId="27" xfId="0" applyFont="1" applyFill="1" applyBorder="1" applyAlignment="1">
      <alignment horizontal="center" vertical="center"/>
    </xf>
    <xf numFmtId="0" fontId="18" fillId="7" borderId="1" xfId="0" applyFont="1" applyFill="1" applyBorder="1" applyAlignment="1">
      <alignment vertical="center"/>
    </xf>
    <xf numFmtId="0" fontId="18" fillId="7" borderId="28" xfId="0" applyFont="1" applyFill="1" applyBorder="1" applyAlignment="1">
      <alignment vertical="center"/>
    </xf>
    <xf numFmtId="0" fontId="0" fillId="3" borderId="29" xfId="0" applyFill="1" applyBorder="1"/>
    <xf numFmtId="0" fontId="0" fillId="3" borderId="15" xfId="0" applyFill="1" applyBorder="1"/>
    <xf numFmtId="0" fontId="0" fillId="3" borderId="30" xfId="0" applyFill="1" applyBorder="1"/>
    <xf numFmtId="0" fontId="0" fillId="8" borderId="29" xfId="0" applyFill="1" applyBorder="1"/>
    <xf numFmtId="0" fontId="0" fillId="8" borderId="15" xfId="0" applyFill="1" applyBorder="1"/>
    <xf numFmtId="0" fontId="19" fillId="0" borderId="0" xfId="0" applyFont="1"/>
    <xf numFmtId="0" fontId="20" fillId="0" borderId="0" xfId="0" applyFont="1"/>
    <xf numFmtId="0" fontId="0" fillId="0" borderId="6" xfId="0" applyBorder="1"/>
    <xf numFmtId="0" fontId="8" fillId="0" borderId="0" xfId="0" applyFont="1" applyAlignment="1">
      <alignment vertical="center"/>
    </xf>
    <xf numFmtId="0" fontId="0" fillId="0" borderId="28" xfId="0" applyBorder="1"/>
    <xf numFmtId="0" fontId="0" fillId="0" borderId="4" xfId="0" applyBorder="1"/>
    <xf numFmtId="0" fontId="0" fillId="0" borderId="1" xfId="0" applyBorder="1"/>
    <xf numFmtId="0" fontId="24" fillId="10" borderId="8" xfId="0" applyFont="1" applyFill="1" applyBorder="1" applyAlignment="1">
      <alignment horizontal="center" vertical="center" wrapText="1"/>
    </xf>
    <xf numFmtId="0" fontId="0" fillId="0" borderId="8" xfId="0" applyBorder="1" applyAlignment="1">
      <alignment horizontal="center" vertical="center"/>
    </xf>
    <xf numFmtId="0" fontId="3" fillId="0" borderId="8" xfId="0" applyFont="1" applyBorder="1" applyAlignment="1">
      <alignment horizontal="left" vertical="center"/>
    </xf>
    <xf numFmtId="0" fontId="0" fillId="0" borderId="0" xfId="0" applyAlignment="1">
      <alignment horizontal="left" vertical="center"/>
    </xf>
    <xf numFmtId="0" fontId="0" fillId="0" borderId="6" xfId="0" applyBorder="1" applyAlignment="1">
      <alignment horizontal="center" vertical="center"/>
    </xf>
    <xf numFmtId="0" fontId="0" fillId="0" borderId="8" xfId="0" applyBorder="1"/>
    <xf numFmtId="0" fontId="25" fillId="0" borderId="0" xfId="0" applyFont="1" applyAlignment="1">
      <alignment horizontal="left" vertical="center"/>
    </xf>
    <xf numFmtId="0" fontId="28" fillId="0" borderId="0" xfId="0" applyFont="1" applyAlignment="1">
      <alignment horizontal="left" vertical="center"/>
    </xf>
    <xf numFmtId="0" fontId="0" fillId="0" borderId="8" xfId="0" applyBorder="1" applyAlignment="1">
      <alignment horizontal="left" vertical="center" wrapText="1"/>
    </xf>
    <xf numFmtId="0" fontId="9" fillId="0" borderId="0" xfId="0" applyFont="1" applyAlignment="1">
      <alignment horizontal="center" vertical="center" wrapText="1"/>
    </xf>
    <xf numFmtId="0" fontId="0" fillId="0" borderId="6" xfId="0" applyBorder="1" applyAlignment="1">
      <alignment vertical="center"/>
    </xf>
    <xf numFmtId="0" fontId="27" fillId="0" borderId="0" xfId="0" applyFont="1" applyAlignment="1">
      <alignment vertical="top"/>
    </xf>
    <xf numFmtId="0" fontId="9" fillId="12" borderId="8" xfId="0" applyFont="1" applyFill="1" applyBorder="1" applyAlignment="1">
      <alignment horizontal="left" vertical="center"/>
    </xf>
    <xf numFmtId="0" fontId="0" fillId="0" borderId="0" xfId="0" applyAlignment="1">
      <alignment wrapText="1"/>
    </xf>
    <xf numFmtId="0" fontId="27" fillId="11" borderId="9" xfId="0" applyFont="1" applyFill="1" applyBorder="1" applyAlignment="1">
      <alignment horizontal="center" vertical="center"/>
    </xf>
    <xf numFmtId="0" fontId="27" fillId="11" borderId="10" xfId="0" applyFont="1" applyFill="1" applyBorder="1" applyAlignment="1">
      <alignment horizontal="center" vertical="center"/>
    </xf>
    <xf numFmtId="0" fontId="9" fillId="12" borderId="0" xfId="0" applyFont="1" applyFill="1" applyAlignment="1">
      <alignment horizontal="left" vertical="center"/>
    </xf>
    <xf numFmtId="0" fontId="0" fillId="0" borderId="0" xfId="0" applyAlignment="1">
      <alignment horizontal="left"/>
    </xf>
    <xf numFmtId="0" fontId="29" fillId="0" borderId="5" xfId="0" applyFont="1" applyBorder="1"/>
    <xf numFmtId="0" fontId="13" fillId="0" borderId="0" xfId="0" applyFont="1"/>
    <xf numFmtId="0" fontId="0" fillId="0" borderId="2" xfId="0" applyBorder="1"/>
    <xf numFmtId="0" fontId="0" fillId="0" borderId="7" xfId="0" applyBorder="1"/>
    <xf numFmtId="0" fontId="0" fillId="0" borderId="3" xfId="0" applyBorder="1"/>
    <xf numFmtId="0" fontId="4" fillId="0" borderId="8" xfId="0" applyFont="1" applyBorder="1" applyAlignment="1">
      <alignment horizontal="left" vertical="center"/>
    </xf>
    <xf numFmtId="0" fontId="14" fillId="0" borderId="22" xfId="0" applyFont="1" applyBorder="1" applyAlignment="1">
      <alignment horizontal="center"/>
    </xf>
    <xf numFmtId="0" fontId="5" fillId="12" borderId="12" xfId="0" applyFont="1" applyFill="1" applyBorder="1"/>
    <xf numFmtId="0" fontId="0" fillId="12" borderId="12" xfId="0" applyFill="1" applyBorder="1" applyAlignment="1">
      <alignment wrapText="1"/>
    </xf>
    <xf numFmtId="0" fontId="32" fillId="0" borderId="0" xfId="1" applyFont="1" applyAlignment="1"/>
    <xf numFmtId="0" fontId="19" fillId="0" borderId="0" xfId="0" applyFont="1" applyAlignment="1">
      <alignment wrapText="1"/>
    </xf>
    <xf numFmtId="0" fontId="33" fillId="12" borderId="0" xfId="1" applyFont="1" applyFill="1"/>
    <xf numFmtId="0" fontId="12" fillId="5" borderId="0" xfId="0" applyFont="1" applyFill="1" applyAlignment="1">
      <alignment horizontal="left" vertical="top" wrapText="1"/>
    </xf>
    <xf numFmtId="0" fontId="12" fillId="5" borderId="31" xfId="0" applyFont="1" applyFill="1" applyBorder="1" applyAlignment="1">
      <alignment horizontal="left" vertical="top" wrapText="1"/>
    </xf>
    <xf numFmtId="0" fontId="12" fillId="5" borderId="31" xfId="0" applyFont="1" applyFill="1" applyBorder="1" applyAlignment="1">
      <alignment vertical="top" wrapText="1"/>
    </xf>
    <xf numFmtId="0" fontId="12" fillId="5" borderId="19" xfId="0" applyFont="1" applyFill="1" applyBorder="1" applyAlignment="1">
      <alignment horizontal="left" vertical="top" wrapText="1"/>
    </xf>
    <xf numFmtId="0" fontId="12" fillId="5" borderId="18" xfId="0" applyFont="1" applyFill="1" applyBorder="1" applyAlignment="1">
      <alignment vertical="top" wrapText="1"/>
    </xf>
    <xf numFmtId="0" fontId="12" fillId="5" borderId="32" xfId="0" applyFont="1" applyFill="1" applyBorder="1" applyAlignment="1">
      <alignment vertical="top" wrapText="1"/>
    </xf>
    <xf numFmtId="0" fontId="12" fillId="13" borderId="32" xfId="0" applyFont="1" applyFill="1" applyBorder="1" applyAlignment="1">
      <alignment horizontal="left" vertical="top" wrapText="1"/>
    </xf>
    <xf numFmtId="0" fontId="7" fillId="0" borderId="0" xfId="0" applyFont="1" applyAlignment="1">
      <alignment wrapText="1"/>
    </xf>
    <xf numFmtId="0" fontId="7" fillId="0" borderId="0" xfId="0" applyFont="1"/>
    <xf numFmtId="0" fontId="35" fillId="0" borderId="0" xfId="0" applyFont="1"/>
    <xf numFmtId="0" fontId="35" fillId="0" borderId="0" xfId="0" applyFont="1" applyAlignment="1">
      <alignment wrapText="1"/>
    </xf>
    <xf numFmtId="0" fontId="0" fillId="14" borderId="0" xfId="0" applyFill="1"/>
    <xf numFmtId="0" fontId="0" fillId="15" borderId="0" xfId="0" applyFill="1"/>
    <xf numFmtId="0" fontId="0" fillId="16" borderId="0" xfId="0" applyFill="1"/>
    <xf numFmtId="0" fontId="38" fillId="12" borderId="12" xfId="0" applyFont="1" applyFill="1" applyBorder="1"/>
    <xf numFmtId="0" fontId="0" fillId="12" borderId="0" xfId="0" applyFill="1" applyAlignment="1">
      <alignment wrapText="1"/>
    </xf>
    <xf numFmtId="0" fontId="32" fillId="12" borderId="0" xfId="1" applyFont="1" applyFill="1" applyAlignment="1"/>
    <xf numFmtId="0" fontId="19" fillId="12" borderId="0" xfId="0" applyFont="1" applyFill="1"/>
    <xf numFmtId="0" fontId="33" fillId="12" borderId="0" xfId="1" applyFont="1" applyFill="1" applyAlignment="1"/>
    <xf numFmtId="0" fontId="12" fillId="5" borderId="9"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31" xfId="0" applyFont="1" applyFill="1" applyBorder="1" applyAlignment="1">
      <alignment horizontal="left" vertical="center" wrapText="1"/>
    </xf>
    <xf numFmtId="0" fontId="12" fillId="5" borderId="31" xfId="0" applyFont="1" applyFill="1" applyBorder="1" applyAlignment="1">
      <alignment vertical="center" wrapText="1"/>
    </xf>
    <xf numFmtId="0" fontId="12" fillId="5" borderId="18" xfId="0" applyFont="1" applyFill="1" applyBorder="1" applyAlignment="1">
      <alignment horizontal="left" vertical="center" wrapText="1"/>
    </xf>
    <xf numFmtId="0" fontId="12" fillId="5" borderId="18" xfId="0" applyFont="1" applyFill="1" applyBorder="1" applyAlignment="1">
      <alignment vertical="center" wrapText="1"/>
    </xf>
    <xf numFmtId="0" fontId="12" fillId="5" borderId="32" xfId="0" applyFont="1" applyFill="1" applyBorder="1" applyAlignment="1">
      <alignment vertical="center" wrapText="1"/>
    </xf>
    <xf numFmtId="0" fontId="0" fillId="0" borderId="0" xfId="0" applyAlignment="1">
      <alignment vertical="center"/>
    </xf>
    <xf numFmtId="0" fontId="10" fillId="0" borderId="0" xfId="0" applyFont="1" applyAlignment="1">
      <alignment horizontal="center" vertical="center" textRotation="90" wrapText="1"/>
    </xf>
    <xf numFmtId="0" fontId="10" fillId="0" borderId="0" xfId="0" applyFont="1" applyAlignment="1">
      <alignment vertical="top" wrapText="1"/>
    </xf>
    <xf numFmtId="0" fontId="10" fillId="0" borderId="12" xfId="0" applyFont="1" applyBorder="1" applyAlignment="1">
      <alignment horizontal="center" vertical="center" textRotation="90" wrapText="1"/>
    </xf>
    <xf numFmtId="0" fontId="10" fillId="0" borderId="12" xfId="0" applyFont="1" applyBorder="1" applyAlignment="1">
      <alignment vertical="top" wrapText="1"/>
    </xf>
    <xf numFmtId="0" fontId="0" fillId="0" borderId="12" xfId="0" applyBorder="1" applyAlignment="1">
      <alignment vertical="top"/>
    </xf>
    <xf numFmtId="0" fontId="10" fillId="0" borderId="33" xfId="0" applyFont="1" applyBorder="1" applyAlignment="1">
      <alignment horizontal="center" vertical="center" textRotation="90" wrapText="1"/>
    </xf>
    <xf numFmtId="0" fontId="10" fillId="0" borderId="33" xfId="0" applyFont="1" applyBorder="1" applyAlignment="1">
      <alignment vertical="top" wrapText="1"/>
    </xf>
    <xf numFmtId="0" fontId="0" fillId="0" borderId="33" xfId="0" applyBorder="1" applyAlignment="1">
      <alignment vertical="top" wrapText="1"/>
    </xf>
    <xf numFmtId="0" fontId="0" fillId="0" borderId="33" xfId="0" applyBorder="1" applyAlignment="1">
      <alignment vertical="top"/>
    </xf>
    <xf numFmtId="49" fontId="0" fillId="12" borderId="0" xfId="0" applyNumberFormat="1" applyFill="1" applyAlignment="1">
      <alignment wrapText="1"/>
    </xf>
    <xf numFmtId="49" fontId="12" fillId="5" borderId="19" xfId="0" applyNumberFormat="1" applyFont="1" applyFill="1" applyBorder="1" applyAlignment="1">
      <alignment horizontal="left" vertical="center" wrapText="1"/>
    </xf>
    <xf numFmtId="49" fontId="10" fillId="0" borderId="33" xfId="0" applyNumberFormat="1" applyFont="1" applyBorder="1" applyAlignment="1">
      <alignment vertical="top" wrapText="1"/>
    </xf>
    <xf numFmtId="49" fontId="10" fillId="0" borderId="0" xfId="0" applyNumberFormat="1" applyFont="1" applyAlignment="1">
      <alignment vertical="top" wrapText="1"/>
    </xf>
    <xf numFmtId="49" fontId="10" fillId="0" borderId="12" xfId="0" applyNumberFormat="1" applyFont="1" applyBorder="1" applyAlignment="1">
      <alignment vertical="top" wrapText="1"/>
    </xf>
    <xf numFmtId="49" fontId="0" fillId="0" borderId="0" xfId="0" applyNumberFormat="1" applyAlignment="1">
      <alignment vertical="top" wrapText="1"/>
    </xf>
    <xf numFmtId="0" fontId="39" fillId="17" borderId="36" xfId="0" applyFont="1" applyFill="1" applyBorder="1"/>
    <xf numFmtId="0" fontId="40" fillId="18" borderId="37" xfId="0" applyFont="1" applyFill="1" applyBorder="1"/>
    <xf numFmtId="0" fontId="40" fillId="19" borderId="37" xfId="0" applyFont="1" applyFill="1" applyBorder="1"/>
    <xf numFmtId="0" fontId="40" fillId="19" borderId="37" xfId="0" applyFont="1" applyFill="1" applyBorder="1" applyAlignment="1">
      <alignment wrapText="1"/>
    </xf>
    <xf numFmtId="0" fontId="39" fillId="17" borderId="34" xfId="0" applyFont="1" applyFill="1" applyBorder="1" applyAlignment="1">
      <alignment wrapText="1"/>
    </xf>
    <xf numFmtId="0" fontId="39" fillId="17" borderId="35" xfId="0" applyFont="1" applyFill="1" applyBorder="1" applyAlignment="1">
      <alignment wrapText="1"/>
    </xf>
    <xf numFmtId="0" fontId="41" fillId="5" borderId="18" xfId="0" applyFont="1" applyFill="1" applyBorder="1" applyAlignment="1">
      <alignment vertical="center" wrapText="1"/>
    </xf>
    <xf numFmtId="0" fontId="31" fillId="0" borderId="0" xfId="1"/>
    <xf numFmtId="0" fontId="31" fillId="12" borderId="0" xfId="1" applyFill="1"/>
    <xf numFmtId="0" fontId="46" fillId="0" borderId="0" xfId="0" applyFont="1"/>
    <xf numFmtId="0" fontId="45" fillId="0" borderId="0" xfId="0" applyFont="1"/>
    <xf numFmtId="0" fontId="11" fillId="0" borderId="33" xfId="0" applyFont="1" applyBorder="1" applyAlignment="1">
      <alignment vertical="top" wrapText="1"/>
    </xf>
    <xf numFmtId="0" fontId="31" fillId="0" borderId="0" xfId="1" applyAlignment="1">
      <alignment vertical="top" wrapText="1"/>
    </xf>
    <xf numFmtId="0" fontId="47" fillId="0" borderId="0" xfId="0" applyFont="1" applyAlignment="1">
      <alignment vertical="top"/>
    </xf>
    <xf numFmtId="0" fontId="47" fillId="0" borderId="0" xfId="0" applyFont="1" applyAlignment="1">
      <alignment vertical="top" wrapText="1"/>
    </xf>
    <xf numFmtId="0" fontId="10" fillId="0" borderId="0" xfId="0" applyFont="1" applyAlignment="1">
      <alignment wrapText="1"/>
    </xf>
    <xf numFmtId="0" fontId="31" fillId="0" borderId="0" xfId="1" applyAlignment="1">
      <alignment vertical="top"/>
    </xf>
    <xf numFmtId="0" fontId="31" fillId="0" borderId="0" xfId="1" applyAlignment="1">
      <alignment horizontal="left" vertical="top"/>
    </xf>
    <xf numFmtId="0" fontId="10" fillId="0" borderId="7" xfId="0" applyFont="1" applyBorder="1" applyAlignment="1">
      <alignment vertical="top" wrapText="1"/>
    </xf>
    <xf numFmtId="0" fontId="10" fillId="0" borderId="38" xfId="0" applyFont="1" applyBorder="1" applyAlignment="1">
      <alignment vertical="top" wrapText="1"/>
    </xf>
    <xf numFmtId="0" fontId="10" fillId="0" borderId="39" xfId="0" applyFont="1" applyBorder="1" applyAlignment="1">
      <alignment vertical="top" wrapText="1"/>
    </xf>
    <xf numFmtId="0" fontId="31" fillId="0" borderId="0" xfId="1" applyBorder="1" applyAlignment="1">
      <alignment horizontal="left" vertical="top"/>
    </xf>
    <xf numFmtId="0" fontId="10" fillId="0" borderId="7" xfId="0" applyFont="1" applyBorder="1" applyAlignment="1">
      <alignment horizontal="center" vertical="center" textRotation="90" wrapText="1"/>
    </xf>
    <xf numFmtId="49" fontId="10" fillId="0" borderId="7" xfId="0" applyNumberFormat="1" applyFont="1" applyBorder="1" applyAlignment="1">
      <alignment vertical="top" wrapText="1"/>
    </xf>
    <xf numFmtId="0" fontId="47" fillId="0" borderId="7" xfId="0" applyFont="1" applyBorder="1" applyAlignment="1">
      <alignment vertical="top" wrapText="1"/>
    </xf>
    <xf numFmtId="0" fontId="0" fillId="0" borderId="7" xfId="0" applyBorder="1" applyAlignment="1">
      <alignment vertical="top"/>
    </xf>
    <xf numFmtId="0" fontId="0" fillId="0" borderId="7" xfId="0"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38" xfId="0" applyBorder="1" applyAlignment="1">
      <alignment vertical="top" wrapText="1"/>
    </xf>
    <xf numFmtId="0" fontId="0" fillId="0" borderId="39" xfId="0" applyBorder="1" applyAlignment="1">
      <alignment vertical="top" wrapText="1"/>
    </xf>
    <xf numFmtId="0" fontId="31" fillId="0" borderId="0" xfId="1" applyBorder="1" applyAlignment="1">
      <alignment horizontal="left" vertical="top" wrapText="1"/>
    </xf>
    <xf numFmtId="0" fontId="31" fillId="0" borderId="7" xfId="1" applyBorder="1" applyAlignment="1">
      <alignment horizontal="left" vertical="top" wrapText="1"/>
    </xf>
    <xf numFmtId="0" fontId="49" fillId="21" borderId="0" xfId="3"/>
    <xf numFmtId="0" fontId="48" fillId="20" borderId="0" xfId="2"/>
    <xf numFmtId="16" fontId="0" fillId="0" borderId="0" xfId="0" applyNumberFormat="1"/>
    <xf numFmtId="0" fontId="48" fillId="22" borderId="0" xfId="2" applyFill="1"/>
    <xf numFmtId="0" fontId="0" fillId="23" borderId="0" xfId="0" applyFill="1"/>
    <xf numFmtId="0" fontId="31" fillId="0" borderId="0" xfId="1" applyAlignment="1">
      <alignment wrapText="1"/>
    </xf>
    <xf numFmtId="0" fontId="10" fillId="0" borderId="40" xfId="0" applyFont="1" applyBorder="1" applyAlignment="1">
      <alignment vertical="top" wrapText="1"/>
    </xf>
    <xf numFmtId="0" fontId="0" fillId="0" borderId="40" xfId="0" applyBorder="1" applyAlignment="1">
      <alignment vertical="top"/>
    </xf>
    <xf numFmtId="0" fontId="0" fillId="0" borderId="40" xfId="0" applyBorder="1" applyAlignment="1">
      <alignment vertical="top" wrapText="1"/>
    </xf>
    <xf numFmtId="0" fontId="11" fillId="0" borderId="40" xfId="0" applyFont="1" applyBorder="1" applyAlignment="1">
      <alignment vertical="top" wrapText="1"/>
    </xf>
    <xf numFmtId="16" fontId="10" fillId="0" borderId="40" xfId="0" applyNumberFormat="1" applyFont="1" applyBorder="1" applyAlignment="1">
      <alignment vertical="top" wrapText="1"/>
    </xf>
    <xf numFmtId="17" fontId="10" fillId="0" borderId="40" xfId="0" applyNumberFormat="1" applyFont="1" applyBorder="1" applyAlignment="1">
      <alignment vertical="top" wrapText="1"/>
    </xf>
    <xf numFmtId="0" fontId="50" fillId="24" borderId="41" xfId="4" applyFont="1" applyBorder="1" applyAlignment="1"/>
    <xf numFmtId="0" fontId="50" fillId="24" borderId="42" xfId="4" applyFont="1" applyBorder="1" applyAlignment="1">
      <alignment horizontal="right"/>
    </xf>
    <xf numFmtId="0" fontId="12" fillId="5" borderId="6" xfId="0" applyFont="1" applyFill="1" applyBorder="1" applyAlignment="1">
      <alignment horizontal="left" vertical="center"/>
    </xf>
    <xf numFmtId="0" fontId="10" fillId="0" borderId="0" xfId="0" applyFont="1" applyAlignment="1">
      <alignment vertical="top"/>
    </xf>
    <xf numFmtId="49" fontId="10" fillId="0" borderId="0" xfId="0" applyNumberFormat="1" applyFont="1" applyAlignment="1">
      <alignment vertical="top"/>
    </xf>
    <xf numFmtId="0" fontId="50" fillId="24" borderId="41" xfId="4" applyFont="1" applyBorder="1" applyAlignment="1">
      <alignment wrapText="1"/>
    </xf>
    <xf numFmtId="0" fontId="50" fillId="24" borderId="42" xfId="4" applyFont="1" applyBorder="1" applyAlignment="1"/>
    <xf numFmtId="0" fontId="50" fillId="24" borderId="43" xfId="4" applyFont="1" applyBorder="1" applyAlignment="1"/>
    <xf numFmtId="0" fontId="50" fillId="24" borderId="33" xfId="4" applyFont="1" applyBorder="1" applyAlignment="1"/>
    <xf numFmtId="0" fontId="52" fillId="0" borderId="0" xfId="0" applyFont="1"/>
    <xf numFmtId="49" fontId="0" fillId="0" borderId="0" xfId="0" applyNumberFormat="1" applyAlignment="1">
      <alignment vertical="top"/>
    </xf>
    <xf numFmtId="0" fontId="12" fillId="5" borderId="0" xfId="0" applyFont="1" applyFill="1" applyAlignment="1">
      <alignment horizontal="center" vertical="center"/>
    </xf>
    <xf numFmtId="0" fontId="53" fillId="0" borderId="44" xfId="0" applyFont="1" applyBorder="1"/>
    <xf numFmtId="0" fontId="31" fillId="25" borderId="0" xfId="1" applyFill="1" applyBorder="1" applyAlignment="1"/>
    <xf numFmtId="0" fontId="58" fillId="0" borderId="0" xfId="0" applyFont="1"/>
    <xf numFmtId="0" fontId="55" fillId="25" borderId="0" xfId="0" applyFont="1" applyFill="1" applyAlignment="1">
      <alignment wrapText="1"/>
    </xf>
    <xf numFmtId="0" fontId="57" fillId="25" borderId="45" xfId="0" applyFont="1" applyFill="1" applyBorder="1" applyAlignment="1">
      <alignment wrapText="1"/>
    </xf>
    <xf numFmtId="16" fontId="0" fillId="26" borderId="0" xfId="0" applyNumberFormat="1" applyFill="1"/>
    <xf numFmtId="0" fontId="53" fillId="0" borderId="0" xfId="0" applyFont="1" applyAlignment="1">
      <alignment wrapText="1"/>
    </xf>
    <xf numFmtId="0" fontId="59" fillId="0" borderId="0" xfId="0" applyFont="1"/>
    <xf numFmtId="16" fontId="0" fillId="0" borderId="0" xfId="0" applyNumberFormat="1" applyAlignment="1">
      <alignment wrapText="1"/>
    </xf>
    <xf numFmtId="0" fontId="60" fillId="0" borderId="0" xfId="0" applyFont="1" applyAlignment="1">
      <alignment wrapText="1"/>
    </xf>
    <xf numFmtId="16" fontId="0" fillId="0" borderId="0" xfId="0" applyNumberFormat="1" applyAlignment="1">
      <alignment vertical="top" wrapText="1"/>
    </xf>
    <xf numFmtId="0" fontId="62" fillId="27" borderId="0" xfId="5" applyFont="1"/>
    <xf numFmtId="0" fontId="62" fillId="27" borderId="0" xfId="5" applyFont="1" applyAlignment="1">
      <alignment wrapText="1"/>
    </xf>
    <xf numFmtId="16" fontId="62" fillId="27" borderId="0" xfId="5" applyNumberFormat="1" applyFont="1"/>
    <xf numFmtId="0" fontId="62" fillId="27" borderId="0" xfId="5" applyFont="1" applyAlignment="1">
      <alignment vertical="top"/>
    </xf>
    <xf numFmtId="0" fontId="61" fillId="27" borderId="0" xfId="5"/>
    <xf numFmtId="16" fontId="0" fillId="28" borderId="0" xfId="0" applyNumberFormat="1" applyFill="1"/>
    <xf numFmtId="0" fontId="66" fillId="0" borderId="0" xfId="1" applyFont="1" applyAlignment="1">
      <alignment wrapText="1"/>
    </xf>
    <xf numFmtId="16" fontId="52" fillId="0" borderId="0" xfId="0" applyNumberFormat="1" applyFont="1"/>
    <xf numFmtId="0" fontId="52" fillId="0" borderId="0" xfId="0" applyFont="1" applyAlignment="1">
      <alignment wrapText="1"/>
    </xf>
    <xf numFmtId="16" fontId="52" fillId="26" borderId="0" xfId="0" applyNumberFormat="1" applyFont="1" applyFill="1"/>
    <xf numFmtId="0" fontId="31" fillId="0" borderId="46" xfId="1" applyBorder="1" applyAlignment="1">
      <alignment wrapText="1"/>
    </xf>
    <xf numFmtId="0" fontId="31" fillId="2" borderId="0" xfId="1" applyFill="1" applyBorder="1" applyAlignment="1">
      <alignment wrapText="1"/>
    </xf>
    <xf numFmtId="16" fontId="0" fillId="0" borderId="46" xfId="0" applyNumberFormat="1" applyBorder="1"/>
    <xf numFmtId="0" fontId="65"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69" fillId="0" borderId="0" xfId="0" applyFont="1" applyAlignment="1">
      <alignment wrapText="1"/>
    </xf>
    <xf numFmtId="0" fontId="0" fillId="26" borderId="0" xfId="0" applyFill="1" applyAlignment="1">
      <alignment wrapText="1"/>
    </xf>
    <xf numFmtId="0" fontId="70" fillId="0" borderId="0" xfId="0" applyFont="1" applyAlignment="1">
      <alignment wrapText="1"/>
    </xf>
    <xf numFmtId="0" fontId="52" fillId="0" borderId="0" xfId="0" applyFont="1" applyAlignment="1">
      <alignment vertical="top"/>
    </xf>
    <xf numFmtId="0" fontId="71" fillId="0" borderId="0" xfId="0" applyFont="1" applyAlignment="1">
      <alignment vertical="top"/>
    </xf>
    <xf numFmtId="16" fontId="52" fillId="0" borderId="0" xfId="0" applyNumberFormat="1" applyFont="1" applyAlignment="1">
      <alignment vertical="top"/>
    </xf>
    <xf numFmtId="16" fontId="52" fillId="0" borderId="0" xfId="0" applyNumberFormat="1" applyFont="1" applyAlignment="1">
      <alignment wrapText="1"/>
    </xf>
    <xf numFmtId="0" fontId="66" fillId="0" borderId="0" xfId="1" applyFont="1"/>
    <xf numFmtId="0" fontId="31" fillId="29" borderId="0" xfId="1" applyFill="1" applyAlignment="1">
      <alignment wrapText="1"/>
    </xf>
    <xf numFmtId="16" fontId="72" fillId="0" borderId="0" xfId="0" applyNumberFormat="1" applyFont="1"/>
    <xf numFmtId="0" fontId="72" fillId="0" borderId="0" xfId="0" applyFont="1"/>
    <xf numFmtId="0" fontId="72" fillId="0" borderId="0" xfId="0" applyFont="1" applyAlignment="1">
      <alignment wrapText="1"/>
    </xf>
    <xf numFmtId="16" fontId="72" fillId="0" borderId="0" xfId="0" applyNumberFormat="1" applyFont="1" applyAlignment="1">
      <alignment wrapText="1"/>
    </xf>
    <xf numFmtId="0" fontId="73" fillId="0" borderId="0" xfId="1" applyFont="1" applyAlignment="1">
      <alignment wrapText="1"/>
    </xf>
    <xf numFmtId="0" fontId="0" fillId="0" borderId="33" xfId="0" applyBorder="1"/>
    <xf numFmtId="0" fontId="74" fillId="0" borderId="0" xfId="0" applyFont="1" applyAlignment="1">
      <alignment wrapText="1"/>
    </xf>
    <xf numFmtId="14" fontId="0" fillId="0" borderId="0" xfId="0" applyNumberFormat="1"/>
    <xf numFmtId="0" fontId="76" fillId="0" borderId="0" xfId="0" applyFont="1"/>
    <xf numFmtId="0" fontId="31" fillId="26" borderId="0" xfId="1" applyFill="1"/>
    <xf numFmtId="0" fontId="75" fillId="0" borderId="0" xfId="0" applyFont="1" applyAlignment="1">
      <alignment wrapText="1"/>
    </xf>
    <xf numFmtId="0" fontId="0" fillId="30" borderId="46" xfId="0" applyFill="1" applyBorder="1" applyAlignment="1">
      <alignment wrapText="1"/>
    </xf>
    <xf numFmtId="0" fontId="0" fillId="30" borderId="0" xfId="0" applyFill="1" applyAlignment="1">
      <alignment wrapText="1"/>
    </xf>
    <xf numFmtId="0" fontId="74" fillId="0" borderId="0" xfId="0" applyFont="1"/>
    <xf numFmtId="0" fontId="69" fillId="26" borderId="0" xfId="0" applyFont="1" applyFill="1" applyAlignment="1">
      <alignment wrapText="1"/>
    </xf>
    <xf numFmtId="0" fontId="77" fillId="30" borderId="46" xfId="0" applyFont="1" applyFill="1" applyBorder="1" applyAlignment="1">
      <alignment wrapText="1"/>
    </xf>
    <xf numFmtId="0" fontId="55" fillId="2" borderId="46" xfId="0" applyFont="1" applyFill="1" applyBorder="1" applyAlignment="1">
      <alignment wrapText="1"/>
    </xf>
    <xf numFmtId="0" fontId="79" fillId="0" borderId="0" xfId="0" applyFont="1" applyAlignment="1">
      <alignment wrapText="1"/>
    </xf>
    <xf numFmtId="0" fontId="81" fillId="0" borderId="0" xfId="0" applyFont="1" applyAlignment="1">
      <alignment vertical="top"/>
    </xf>
    <xf numFmtId="0" fontId="59" fillId="0" borderId="0" xfId="0" applyFont="1" applyAlignment="1">
      <alignment wrapText="1"/>
    </xf>
    <xf numFmtId="22" fontId="0" fillId="26" borderId="0" xfId="0" applyNumberFormat="1" applyFill="1"/>
    <xf numFmtId="16" fontId="59" fillId="0" borderId="0" xfId="0" applyNumberFormat="1" applyFont="1"/>
    <xf numFmtId="0" fontId="49" fillId="21" borderId="0" xfId="3" applyAlignment="1">
      <alignment wrapText="1"/>
    </xf>
    <xf numFmtId="14" fontId="0" fillId="26" borderId="0" xfId="0" applyNumberFormat="1" applyFill="1" applyAlignment="1">
      <alignment wrapText="1"/>
    </xf>
    <xf numFmtId="14" fontId="0" fillId="26" borderId="0" xfId="0" applyNumberFormat="1" applyFill="1"/>
    <xf numFmtId="0" fontId="82" fillId="0" borderId="0" xfId="0" applyFont="1" applyAlignment="1">
      <alignment wrapText="1"/>
    </xf>
    <xf numFmtId="16" fontId="0" fillId="0" borderId="0" xfId="0" applyNumberFormat="1" applyAlignment="1">
      <alignment vertical="top"/>
    </xf>
    <xf numFmtId="0" fontId="49" fillId="21" borderId="0" xfId="3" applyAlignment="1">
      <alignment vertical="top"/>
    </xf>
    <xf numFmtId="0" fontId="48" fillId="20" borderId="0" xfId="2" applyAlignment="1">
      <alignment wrapText="1"/>
    </xf>
    <xf numFmtId="0" fontId="48" fillId="31" borderId="0" xfId="2" applyFill="1" applyAlignment="1">
      <alignment vertical="top" wrapText="1"/>
    </xf>
    <xf numFmtId="0" fontId="31" fillId="31" borderId="0" xfId="1" applyFill="1"/>
    <xf numFmtId="0" fontId="31" fillId="31" borderId="0" xfId="1" applyFill="1" applyAlignment="1">
      <alignment wrapText="1"/>
    </xf>
    <xf numFmtId="0" fontId="31" fillId="31" borderId="0" xfId="1" applyFill="1" applyAlignment="1">
      <alignment vertical="top"/>
    </xf>
    <xf numFmtId="0" fontId="48" fillId="31" borderId="0" xfId="2" applyFill="1" applyAlignment="1">
      <alignment vertical="top"/>
    </xf>
    <xf numFmtId="0" fontId="31" fillId="32" borderId="0" xfId="1" applyFill="1" applyAlignment="1">
      <alignment vertical="top" wrapText="1"/>
    </xf>
    <xf numFmtId="0" fontId="48" fillId="32" borderId="0" xfId="2" applyFill="1" applyAlignment="1">
      <alignment vertical="top" wrapText="1"/>
    </xf>
    <xf numFmtId="0" fontId="31" fillId="32" borderId="0" xfId="1" applyFill="1" applyAlignment="1">
      <alignment wrapText="1"/>
    </xf>
    <xf numFmtId="0" fontId="31" fillId="32" borderId="0" xfId="1" applyFill="1"/>
    <xf numFmtId="0" fontId="81" fillId="30" borderId="47" xfId="0" applyFont="1" applyFill="1" applyBorder="1" applyAlignment="1">
      <alignment vertical="top"/>
    </xf>
    <xf numFmtId="0" fontId="81" fillId="2" borderId="47" xfId="0" applyFont="1" applyFill="1" applyBorder="1" applyAlignment="1">
      <alignment vertical="top"/>
    </xf>
    <xf numFmtId="0" fontId="31" fillId="2" borderId="46" xfId="1" applyFill="1" applyBorder="1"/>
    <xf numFmtId="0" fontId="31" fillId="31" borderId="46" xfId="1" applyFill="1" applyBorder="1" applyAlignment="1">
      <alignment wrapText="1"/>
    </xf>
    <xf numFmtId="0" fontId="31" fillId="30" borderId="46" xfId="1" applyFill="1" applyBorder="1" applyAlignment="1">
      <alignment vertical="top"/>
    </xf>
    <xf numFmtId="0" fontId="31" fillId="2" borderId="46" xfId="1" applyFill="1" applyBorder="1" applyAlignment="1">
      <alignment vertical="top"/>
    </xf>
    <xf numFmtId="0" fontId="31" fillId="32" borderId="46" xfId="1" applyFill="1" applyBorder="1" applyAlignment="1">
      <alignment vertical="top" wrapText="1"/>
    </xf>
    <xf numFmtId="0" fontId="31" fillId="30" borderId="46" xfId="1" applyFill="1" applyBorder="1" applyAlignment="1">
      <alignment wrapText="1"/>
    </xf>
    <xf numFmtId="0" fontId="31" fillId="2" borderId="49" xfId="1" applyFill="1" applyBorder="1" applyAlignment="1">
      <alignment vertical="top" wrapText="1"/>
    </xf>
    <xf numFmtId="0" fontId="48" fillId="32" borderId="49" xfId="2" applyFill="1" applyBorder="1" applyAlignment="1">
      <alignment vertical="top" wrapText="1"/>
    </xf>
    <xf numFmtId="0" fontId="59" fillId="30" borderId="47" xfId="0" applyFont="1" applyFill="1" applyBorder="1" applyAlignment="1">
      <alignment wrapText="1"/>
    </xf>
    <xf numFmtId="0" fontId="31" fillId="32" borderId="46" xfId="1" applyFill="1" applyBorder="1" applyAlignment="1">
      <alignment vertical="top"/>
    </xf>
    <xf numFmtId="0" fontId="13" fillId="33" borderId="33" xfId="0" applyFont="1" applyFill="1" applyBorder="1"/>
    <xf numFmtId="0" fontId="85" fillId="33" borderId="33" xfId="0" applyFont="1" applyFill="1" applyBorder="1"/>
    <xf numFmtId="0" fontId="31" fillId="30" borderId="47" xfId="1" applyFill="1" applyBorder="1" applyAlignment="1">
      <alignment vertical="top"/>
    </xf>
    <xf numFmtId="0" fontId="31" fillId="30" borderId="47" xfId="1" applyFill="1" applyBorder="1"/>
    <xf numFmtId="0" fontId="31" fillId="31" borderId="46" xfId="1" applyFill="1" applyBorder="1" applyAlignment="1">
      <alignment vertical="top" wrapText="1"/>
    </xf>
    <xf numFmtId="0" fontId="31" fillId="2" borderId="46" xfId="1" applyFill="1" applyBorder="1" applyAlignment="1">
      <alignment wrapText="1"/>
    </xf>
    <xf numFmtId="0" fontId="50" fillId="33" borderId="33" xfId="4" applyFont="1" applyFill="1" applyBorder="1" applyAlignment="1"/>
    <xf numFmtId="0" fontId="31" fillId="0" borderId="49" xfId="1" applyFill="1" applyBorder="1" applyAlignment="1">
      <alignment vertical="top" wrapText="1"/>
    </xf>
    <xf numFmtId="0" fontId="81" fillId="0" borderId="47" xfId="0" applyFont="1" applyBorder="1" applyAlignment="1">
      <alignment vertical="top"/>
    </xf>
    <xf numFmtId="0" fontId="59" fillId="0" borderId="47" xfId="0" applyFont="1" applyBorder="1"/>
    <xf numFmtId="0" fontId="59" fillId="0" borderId="48" xfId="0" applyFont="1" applyBorder="1"/>
    <xf numFmtId="0" fontId="74" fillId="0" borderId="47" xfId="0" applyFont="1" applyBorder="1"/>
    <xf numFmtId="0" fontId="31" fillId="0" borderId="49" xfId="1" applyBorder="1" applyAlignment="1">
      <alignment vertical="top" wrapText="1"/>
    </xf>
    <xf numFmtId="0" fontId="74" fillId="0" borderId="0" xfId="0" applyFont="1" applyAlignment="1">
      <alignment vertical="top"/>
    </xf>
    <xf numFmtId="0" fontId="81" fillId="30" borderId="47" xfId="0" applyFont="1" applyFill="1" applyBorder="1" applyAlignment="1">
      <alignment vertical="top" wrapText="1"/>
    </xf>
    <xf numFmtId="0" fontId="31" fillId="2" borderId="46" xfId="1" applyFill="1" applyBorder="1" applyAlignment="1">
      <alignment vertical="top" wrapText="1"/>
    </xf>
    <xf numFmtId="0" fontId="31" fillId="30" borderId="46" xfId="1" applyFill="1" applyBorder="1" applyAlignment="1">
      <alignment vertical="top" wrapText="1"/>
    </xf>
    <xf numFmtId="0" fontId="66" fillId="32" borderId="46" xfId="1" applyFont="1" applyFill="1" applyBorder="1" applyAlignment="1">
      <alignment vertical="top"/>
    </xf>
    <xf numFmtId="0" fontId="66" fillId="32" borderId="46" xfId="1" applyFont="1" applyFill="1" applyBorder="1" applyAlignment="1">
      <alignment vertical="top" wrapText="1"/>
    </xf>
    <xf numFmtId="0" fontId="87" fillId="2" borderId="47" xfId="0" applyFont="1" applyFill="1" applyBorder="1" applyAlignment="1">
      <alignment vertical="top"/>
    </xf>
    <xf numFmtId="0" fontId="81" fillId="2" borderId="50" xfId="0" applyFont="1" applyFill="1" applyBorder="1" applyAlignment="1">
      <alignment vertical="top"/>
    </xf>
    <xf numFmtId="0" fontId="31" fillId="30" borderId="47" xfId="1" applyFill="1" applyBorder="1" applyAlignment="1">
      <alignment vertical="top" wrapText="1"/>
    </xf>
    <xf numFmtId="0" fontId="0" fillId="2" borderId="46" xfId="0" applyFill="1" applyBorder="1" applyAlignment="1">
      <alignment wrapText="1"/>
    </xf>
    <xf numFmtId="0" fontId="10" fillId="0" borderId="0" xfId="0" applyFont="1"/>
    <xf numFmtId="0" fontId="85" fillId="33" borderId="0" xfId="0" applyFont="1" applyFill="1"/>
    <xf numFmtId="0" fontId="0" fillId="30" borderId="46" xfId="0" applyFill="1" applyBorder="1"/>
    <xf numFmtId="16" fontId="0" fillId="2" borderId="46" xfId="0" applyNumberFormat="1" applyFill="1" applyBorder="1" applyAlignment="1">
      <alignment wrapText="1"/>
    </xf>
    <xf numFmtId="16" fontId="0" fillId="30" borderId="46" xfId="0" applyNumberFormat="1" applyFill="1" applyBorder="1" applyAlignment="1">
      <alignment wrapText="1"/>
    </xf>
    <xf numFmtId="0" fontId="0" fillId="2" borderId="46" xfId="0" applyFill="1" applyBorder="1"/>
    <xf numFmtId="0" fontId="0" fillId="30" borderId="49" xfId="0" applyFill="1" applyBorder="1"/>
    <xf numFmtId="0" fontId="13" fillId="0" borderId="0" xfId="3" applyFont="1" applyFill="1" applyAlignment="1">
      <alignment vertical="top"/>
    </xf>
    <xf numFmtId="0" fontId="5" fillId="0" borderId="0" xfId="0" applyFont="1" applyAlignment="1">
      <alignment wrapText="1"/>
    </xf>
    <xf numFmtId="0" fontId="61" fillId="27" borderId="0" xfId="5" applyAlignment="1">
      <alignment vertical="top"/>
    </xf>
    <xf numFmtId="0" fontId="31" fillId="30" borderId="46" xfId="1" applyFill="1" applyBorder="1"/>
    <xf numFmtId="16" fontId="31" fillId="30" borderId="46" xfId="1" applyNumberFormat="1" applyFill="1" applyBorder="1" applyAlignment="1">
      <alignment wrapText="1"/>
    </xf>
    <xf numFmtId="16" fontId="31" fillId="2" borderId="46" xfId="1" applyNumberFormat="1" applyFill="1" applyBorder="1" applyAlignment="1">
      <alignment wrapText="1"/>
    </xf>
    <xf numFmtId="0" fontId="0" fillId="30" borderId="49" xfId="0" applyFill="1" applyBorder="1" applyAlignment="1">
      <alignment wrapText="1"/>
    </xf>
    <xf numFmtId="0" fontId="62" fillId="27" borderId="46" xfId="5" applyFont="1" applyBorder="1" applyAlignment="1">
      <alignment wrapText="1"/>
    </xf>
    <xf numFmtId="0" fontId="90" fillId="34" borderId="51" xfId="0" applyFont="1" applyFill="1" applyBorder="1" applyAlignment="1">
      <alignment wrapText="1"/>
    </xf>
    <xf numFmtId="0" fontId="35" fillId="34" borderId="51" xfId="0" applyFont="1" applyFill="1" applyBorder="1" applyAlignment="1">
      <alignment wrapText="1"/>
    </xf>
    <xf numFmtId="16" fontId="61" fillId="27" borderId="0" xfId="5" applyNumberFormat="1"/>
    <xf numFmtId="0" fontId="0" fillId="26" borderId="0" xfId="0" applyFill="1"/>
    <xf numFmtId="16" fontId="62" fillId="27" borderId="0" xfId="5" applyNumberFormat="1" applyFont="1" applyAlignment="1">
      <alignment wrapText="1"/>
    </xf>
    <xf numFmtId="0" fontId="92" fillId="0" borderId="0" xfId="0" applyFont="1"/>
    <xf numFmtId="0" fontId="31" fillId="34" borderId="46" xfId="1" applyFill="1" applyBorder="1" applyAlignment="1">
      <alignment wrapText="1"/>
    </xf>
    <xf numFmtId="0" fontId="59" fillId="35" borderId="52" xfId="0" applyFont="1" applyFill="1" applyBorder="1" applyAlignment="1">
      <alignment wrapText="1"/>
    </xf>
    <xf numFmtId="49" fontId="62" fillId="27" borderId="0" xfId="5" applyNumberFormat="1" applyFont="1" applyAlignment="1">
      <alignment vertical="top"/>
    </xf>
    <xf numFmtId="0" fontId="62" fillId="27" borderId="46" xfId="5" applyFont="1" applyBorder="1"/>
    <xf numFmtId="0" fontId="61" fillId="27" borderId="0" xfId="5" applyAlignment="1">
      <alignment wrapText="1"/>
    </xf>
    <xf numFmtId="16" fontId="61" fillId="27" borderId="0" xfId="5" applyNumberFormat="1" applyAlignment="1">
      <alignment wrapText="1"/>
    </xf>
    <xf numFmtId="0" fontId="61" fillId="27" borderId="46" xfId="5" applyBorder="1" applyAlignment="1">
      <alignment wrapText="1"/>
    </xf>
    <xf numFmtId="0" fontId="61" fillId="27" borderId="46" xfId="5" applyBorder="1"/>
    <xf numFmtId="16" fontId="49" fillId="21" borderId="0" xfId="3" applyNumberFormat="1"/>
    <xf numFmtId="16" fontId="49" fillId="21" borderId="0" xfId="3" applyNumberFormat="1" applyAlignment="1">
      <alignment wrapText="1"/>
    </xf>
    <xf numFmtId="0" fontId="49" fillId="21" borderId="46" xfId="3" applyBorder="1" applyAlignment="1">
      <alignment wrapText="1"/>
    </xf>
    <xf numFmtId="0" fontId="52" fillId="0" borderId="0" xfId="0" applyFont="1" applyAlignment="1">
      <alignment vertical="top" wrapText="1"/>
    </xf>
    <xf numFmtId="0" fontId="71" fillId="0" borderId="0" xfId="0" applyFont="1"/>
    <xf numFmtId="0" fontId="52" fillId="2" borderId="46" xfId="0" applyFont="1" applyFill="1" applyBorder="1" applyAlignment="1">
      <alignment wrapText="1"/>
    </xf>
    <xf numFmtId="0" fontId="95" fillId="0" borderId="0" xfId="0" applyFont="1" applyAlignment="1">
      <alignment wrapText="1"/>
    </xf>
    <xf numFmtId="0" fontId="52" fillId="30" borderId="46" xfId="0" applyFont="1" applyFill="1" applyBorder="1"/>
    <xf numFmtId="0" fontId="58" fillId="30" borderId="46" xfId="0" applyFont="1" applyFill="1" applyBorder="1"/>
    <xf numFmtId="16" fontId="0" fillId="30" borderId="46" xfId="0" applyNumberFormat="1" applyFill="1" applyBorder="1" applyAlignment="1">
      <alignment horizontal="right"/>
    </xf>
    <xf numFmtId="0" fontId="90" fillId="30" borderId="46" xfId="1" applyFont="1" applyFill="1" applyBorder="1" applyAlignment="1">
      <alignment wrapText="1"/>
    </xf>
    <xf numFmtId="16" fontId="0" fillId="2" borderId="46" xfId="0" applyNumberFormat="1" applyFill="1" applyBorder="1" applyAlignment="1">
      <alignment horizontal="right"/>
    </xf>
    <xf numFmtId="0" fontId="77" fillId="2" borderId="46" xfId="0" applyFont="1" applyFill="1" applyBorder="1" applyAlignment="1">
      <alignment wrapText="1"/>
    </xf>
    <xf numFmtId="0" fontId="58" fillId="2" borderId="46" xfId="0" applyFont="1" applyFill="1" applyBorder="1"/>
    <xf numFmtId="0" fontId="61" fillId="0" borderId="0" xfId="5" applyFill="1" applyAlignment="1">
      <alignment vertical="top"/>
    </xf>
    <xf numFmtId="0" fontId="49" fillId="0" borderId="0" xfId="3" applyFill="1" applyAlignment="1">
      <alignment vertical="top"/>
    </xf>
    <xf numFmtId="0" fontId="97" fillId="27" borderId="0" xfId="5" applyFont="1"/>
    <xf numFmtId="0" fontId="97" fillId="27" borderId="0" xfId="5" applyFont="1" applyAlignment="1">
      <alignment vertical="top"/>
    </xf>
    <xf numFmtId="0" fontId="85" fillId="24" borderId="41" xfId="4" applyFont="1" applyBorder="1"/>
    <xf numFmtId="0" fontId="85" fillId="24" borderId="41" xfId="4" applyFont="1" applyBorder="1" applyAlignment="1">
      <alignment wrapText="1"/>
    </xf>
    <xf numFmtId="0" fontId="85" fillId="24" borderId="42" xfId="4" applyFont="1" applyBorder="1"/>
    <xf numFmtId="0" fontId="85" fillId="24" borderId="42" xfId="4" applyFont="1" applyBorder="1" applyAlignment="1">
      <alignment horizontal="right"/>
    </xf>
    <xf numFmtId="0" fontId="85" fillId="24" borderId="43" xfId="4" applyFont="1" applyBorder="1"/>
    <xf numFmtId="0" fontId="85" fillId="24" borderId="33" xfId="4" applyFont="1" applyBorder="1"/>
    <xf numFmtId="0" fontId="85" fillId="33" borderId="33" xfId="4" applyFont="1" applyFill="1" applyBorder="1"/>
    <xf numFmtId="0" fontId="97" fillId="0" borderId="0" xfId="5" applyFont="1" applyFill="1" applyAlignment="1">
      <alignment vertical="top"/>
    </xf>
    <xf numFmtId="0" fontId="31" fillId="0" borderId="0" xfId="1" applyAlignment="1"/>
    <xf numFmtId="16" fontId="0" fillId="26" borderId="0" xfId="0" applyNumberFormat="1" applyFill="1" applyAlignment="1">
      <alignment vertical="top"/>
    </xf>
    <xf numFmtId="16" fontId="0" fillId="26" borderId="0" xfId="0" applyNumberFormat="1" applyFill="1" applyAlignment="1">
      <alignment vertical="top" wrapText="1"/>
    </xf>
    <xf numFmtId="16" fontId="62" fillId="27" borderId="0" xfId="5" applyNumberFormat="1" applyFont="1" applyAlignment="1">
      <alignment vertical="top"/>
    </xf>
    <xf numFmtId="16" fontId="74" fillId="0" borderId="0" xfId="0" applyNumberFormat="1" applyFont="1" applyAlignment="1">
      <alignment wrapText="1"/>
    </xf>
    <xf numFmtId="16" fontId="0" fillId="36" borderId="0" xfId="0" applyNumberFormat="1" applyFill="1"/>
    <xf numFmtId="0" fontId="13" fillId="37" borderId="33" xfId="0" applyFont="1" applyFill="1" applyBorder="1"/>
    <xf numFmtId="0" fontId="77" fillId="2" borderId="0" xfId="0" applyFont="1" applyFill="1" applyAlignment="1">
      <alignment wrapText="1"/>
    </xf>
    <xf numFmtId="0" fontId="85" fillId="24" borderId="33" xfId="4" applyFont="1" applyBorder="1" applyAlignment="1"/>
    <xf numFmtId="16" fontId="61" fillId="27" borderId="0" xfId="5" applyNumberFormat="1" applyAlignment="1">
      <alignment vertical="top"/>
    </xf>
    <xf numFmtId="16" fontId="61" fillId="27" borderId="0" xfId="5" applyNumberFormat="1" applyAlignment="1">
      <alignment vertical="top" wrapText="1"/>
    </xf>
    <xf numFmtId="0" fontId="61" fillId="27" borderId="0" xfId="5" applyBorder="1" applyAlignment="1">
      <alignment wrapText="1"/>
    </xf>
    <xf numFmtId="0" fontId="98" fillId="0" borderId="0" xfId="1" applyFont="1" applyAlignment="1">
      <alignment wrapText="1"/>
    </xf>
    <xf numFmtId="0" fontId="0" fillId="0" borderId="40" xfId="0" applyBorder="1"/>
    <xf numFmtId="0" fontId="0" fillId="0" borderId="53" xfId="0" applyBorder="1"/>
    <xf numFmtId="0" fontId="0" fillId="0" borderId="54" xfId="0" applyBorder="1"/>
    <xf numFmtId="0" fontId="0" fillId="0" borderId="55" xfId="0" applyBorder="1"/>
    <xf numFmtId="0" fontId="0" fillId="0" borderId="56" xfId="0" applyBorder="1"/>
    <xf numFmtId="0" fontId="0" fillId="0" borderId="57" xfId="0" applyBorder="1"/>
    <xf numFmtId="0" fontId="0" fillId="0" borderId="58" xfId="0" applyBorder="1"/>
    <xf numFmtId="0" fontId="0" fillId="0" borderId="59" xfId="0" applyBorder="1"/>
    <xf numFmtId="0" fontId="0" fillId="0" borderId="60" xfId="0" applyBorder="1"/>
    <xf numFmtId="0" fontId="31" fillId="0" borderId="54" xfId="1" applyBorder="1"/>
    <xf numFmtId="0" fontId="31" fillId="0" borderId="54" xfId="1" applyFill="1" applyBorder="1"/>
    <xf numFmtId="0" fontId="0" fillId="0" borderId="61" xfId="0" applyBorder="1"/>
    <xf numFmtId="0" fontId="0" fillId="0" borderId="42" xfId="0" applyBorder="1"/>
    <xf numFmtId="0" fontId="0" fillId="0" borderId="43" xfId="0" applyBorder="1"/>
    <xf numFmtId="0" fontId="0" fillId="0" borderId="61" xfId="0" applyBorder="1" applyAlignment="1">
      <alignment wrapText="1"/>
    </xf>
    <xf numFmtId="14" fontId="0" fillId="0" borderId="0" xfId="0" applyNumberFormat="1" applyAlignment="1">
      <alignment vertical="top"/>
    </xf>
    <xf numFmtId="0" fontId="0" fillId="0" borderId="62" xfId="0" applyBorder="1"/>
    <xf numFmtId="0" fontId="85" fillId="24" borderId="33" xfId="4" applyFont="1" applyBorder="1" applyAlignment="1">
      <alignment wrapText="1"/>
    </xf>
    <xf numFmtId="0" fontId="31" fillId="0" borderId="40" xfId="1" applyFill="1" applyBorder="1" applyAlignment="1">
      <alignment wrapText="1"/>
    </xf>
    <xf numFmtId="0" fontId="0" fillId="0" borderId="40" xfId="0" applyBorder="1" applyAlignment="1">
      <alignment wrapText="1"/>
    </xf>
    <xf numFmtId="16" fontId="0" fillId="0" borderId="40" xfId="0" applyNumberFormat="1" applyBorder="1" applyAlignment="1">
      <alignment vertical="top"/>
    </xf>
    <xf numFmtId="0" fontId="59" fillId="0" borderId="40" xfId="0" applyFont="1" applyBorder="1" applyAlignment="1">
      <alignment wrapText="1"/>
    </xf>
    <xf numFmtId="0" fontId="31" fillId="0" borderId="40" xfId="1" applyFill="1" applyBorder="1"/>
    <xf numFmtId="14" fontId="0" fillId="0" borderId="40" xfId="0" applyNumberFormat="1" applyBorder="1" applyAlignment="1">
      <alignment vertical="top"/>
    </xf>
    <xf numFmtId="0" fontId="59" fillId="0" borderId="40" xfId="0" applyFont="1" applyBorder="1"/>
    <xf numFmtId="0" fontId="77" fillId="0" borderId="40" xfId="0" applyFont="1" applyBorder="1" applyAlignment="1">
      <alignment wrapText="1"/>
    </xf>
    <xf numFmtId="16" fontId="0" fillId="0" borderId="40" xfId="0" applyNumberFormat="1" applyBorder="1"/>
    <xf numFmtId="16" fontId="0" fillId="0" borderId="40" xfId="0" applyNumberFormat="1" applyBorder="1" applyAlignment="1">
      <alignment wrapText="1"/>
    </xf>
    <xf numFmtId="16" fontId="59" fillId="0" borderId="40" xfId="0" applyNumberFormat="1" applyFont="1" applyBorder="1" applyAlignment="1">
      <alignment wrapText="1"/>
    </xf>
    <xf numFmtId="0" fontId="0" fillId="0" borderId="33" xfId="0" applyBorder="1" applyAlignment="1">
      <alignment horizontal="center"/>
    </xf>
    <xf numFmtId="0" fontId="31" fillId="0" borderId="59" xfId="1" applyFill="1" applyBorder="1"/>
    <xf numFmtId="0" fontId="0" fillId="0" borderId="59" xfId="0" applyBorder="1" applyAlignment="1">
      <alignment wrapText="1"/>
    </xf>
    <xf numFmtId="16" fontId="0" fillId="0" borderId="59" xfId="0" applyNumberFormat="1" applyBorder="1"/>
    <xf numFmtId="16" fontId="0" fillId="0" borderId="59" xfId="0" applyNumberFormat="1" applyBorder="1" applyAlignment="1">
      <alignment wrapText="1"/>
    </xf>
    <xf numFmtId="16" fontId="59" fillId="0" borderId="59" xfId="0" applyNumberFormat="1" applyFont="1" applyBorder="1" applyAlignment="1">
      <alignment wrapText="1"/>
    </xf>
    <xf numFmtId="0" fontId="77" fillId="0" borderId="59" xfId="0" applyFont="1" applyBorder="1" applyAlignment="1">
      <alignment wrapText="1"/>
    </xf>
    <xf numFmtId="0" fontId="0" fillId="26" borderId="40" xfId="0" applyFill="1" applyBorder="1" applyAlignment="1">
      <alignment vertical="top"/>
    </xf>
    <xf numFmtId="0" fontId="61" fillId="27" borderId="0" xfId="5" applyAlignment="1">
      <alignment vertical="top" wrapText="1"/>
    </xf>
    <xf numFmtId="0" fontId="61" fillId="27" borderId="40" xfId="5" applyBorder="1" applyAlignment="1">
      <alignment vertical="top"/>
    </xf>
    <xf numFmtId="16" fontId="31" fillId="0" borderId="0" xfId="1" applyNumberFormat="1" applyAlignment="1">
      <alignment wrapText="1"/>
    </xf>
    <xf numFmtId="0" fontId="31" fillId="0" borderId="59" xfId="1" applyFill="1" applyBorder="1" applyAlignment="1">
      <alignment wrapText="1"/>
    </xf>
    <xf numFmtId="0" fontId="0" fillId="0" borderId="59" xfId="0" applyBorder="1" applyAlignment="1">
      <alignment vertical="top"/>
    </xf>
    <xf numFmtId="16" fontId="0" fillId="0" borderId="59" xfId="0" applyNumberFormat="1" applyBorder="1" applyAlignment="1">
      <alignment vertical="top"/>
    </xf>
    <xf numFmtId="0" fontId="31" fillId="0" borderId="40" xfId="1" applyFill="1" applyBorder="1" applyAlignment="1"/>
    <xf numFmtId="0" fontId="31" fillId="0" borderId="40" xfId="1" applyBorder="1"/>
    <xf numFmtId="16" fontId="74" fillId="0" borderId="40" xfId="0" applyNumberFormat="1" applyFont="1" applyBorder="1" applyAlignment="1">
      <alignment wrapText="1"/>
    </xf>
    <xf numFmtId="0" fontId="77" fillId="2" borderId="40" xfId="0" applyFont="1" applyFill="1" applyBorder="1" applyAlignment="1">
      <alignment wrapText="1"/>
    </xf>
    <xf numFmtId="0" fontId="31" fillId="0" borderId="40" xfId="1" applyBorder="1" applyAlignment="1">
      <alignment wrapText="1"/>
    </xf>
    <xf numFmtId="16" fontId="0" fillId="0" borderId="40" xfId="0" applyNumberFormat="1" applyBorder="1" applyAlignment="1">
      <alignment vertical="top" wrapText="1"/>
    </xf>
    <xf numFmtId="0" fontId="74" fillId="0" borderId="40" xfId="0" applyFont="1" applyBorder="1" applyAlignment="1">
      <alignment wrapText="1"/>
    </xf>
    <xf numFmtId="0" fontId="31" fillId="0" borderId="60" xfId="1" applyFill="1" applyBorder="1" applyAlignment="1">
      <alignment wrapText="1"/>
    </xf>
    <xf numFmtId="0" fontId="0" fillId="0" borderId="58" xfId="0" applyBorder="1" applyAlignment="1">
      <alignment vertical="top"/>
    </xf>
    <xf numFmtId="16" fontId="74" fillId="0" borderId="56" xfId="0" applyNumberFormat="1" applyFont="1" applyBorder="1" applyAlignment="1">
      <alignment wrapText="1"/>
    </xf>
    <xf numFmtId="14" fontId="0" fillId="26" borderId="59" xfId="0" applyNumberFormat="1" applyFill="1" applyBorder="1" applyAlignment="1">
      <alignment vertical="top"/>
    </xf>
    <xf numFmtId="16" fontId="0" fillId="26" borderId="40" xfId="0" applyNumberFormat="1" applyFill="1" applyBorder="1"/>
    <xf numFmtId="0" fontId="66" fillId="0" borderId="40" xfId="1" applyFont="1" applyFill="1" applyBorder="1" applyAlignment="1">
      <alignment wrapText="1"/>
    </xf>
    <xf numFmtId="0" fontId="52" fillId="0" borderId="40" xfId="0" applyFont="1" applyBorder="1" applyAlignment="1">
      <alignment vertical="top"/>
    </xf>
    <xf numFmtId="0" fontId="62" fillId="27" borderId="40" xfId="5" applyFont="1" applyBorder="1" applyAlignment="1">
      <alignment vertical="top" wrapText="1"/>
    </xf>
    <xf numFmtId="16" fontId="52" fillId="0" borderId="40" xfId="0" applyNumberFormat="1" applyFont="1" applyBorder="1" applyAlignment="1">
      <alignment vertical="top"/>
    </xf>
    <xf numFmtId="0" fontId="52" fillId="0" borderId="40" xfId="0" applyFont="1" applyBorder="1" applyAlignment="1">
      <alignment vertical="top" wrapText="1"/>
    </xf>
    <xf numFmtId="0" fontId="66" fillId="0" borderId="40" xfId="1" applyFont="1" applyFill="1" applyBorder="1"/>
    <xf numFmtId="0" fontId="100" fillId="0" borderId="40" xfId="0" applyFont="1" applyBorder="1" applyAlignment="1">
      <alignment wrapText="1"/>
    </xf>
    <xf numFmtId="0" fontId="52" fillId="0" borderId="40" xfId="0" applyFont="1" applyBorder="1" applyAlignment="1">
      <alignment wrapText="1"/>
    </xf>
    <xf numFmtId="0" fontId="31" fillId="0" borderId="59" xfId="1" applyBorder="1"/>
    <xf numFmtId="16" fontId="74" fillId="0" borderId="59" xfId="0" applyNumberFormat="1" applyFont="1" applyBorder="1" applyAlignment="1">
      <alignment wrapText="1"/>
    </xf>
    <xf numFmtId="0" fontId="31" fillId="0" borderId="59" xfId="1" applyBorder="1" applyAlignment="1">
      <alignment wrapText="1"/>
    </xf>
    <xf numFmtId="16" fontId="31" fillId="0" borderId="0" xfId="1" applyNumberFormat="1" applyBorder="1" applyAlignment="1">
      <alignment wrapText="1"/>
    </xf>
    <xf numFmtId="14" fontId="0" fillId="0" borderId="59" xfId="0" applyNumberFormat="1" applyBorder="1" applyAlignment="1">
      <alignment vertical="top"/>
    </xf>
    <xf numFmtId="0" fontId="102" fillId="0" borderId="0" xfId="0" applyFont="1"/>
    <xf numFmtId="0" fontId="102" fillId="0" borderId="0" xfId="0" applyFont="1" applyAlignment="1">
      <alignment vertical="top"/>
    </xf>
    <xf numFmtId="16" fontId="0" fillId="0" borderId="59" xfId="0" applyNumberFormat="1" applyBorder="1" applyAlignment="1">
      <alignment vertical="top" wrapText="1"/>
    </xf>
    <xf numFmtId="0" fontId="74" fillId="0" borderId="59" xfId="0" applyFont="1" applyBorder="1" applyAlignment="1">
      <alignment wrapText="1"/>
    </xf>
    <xf numFmtId="0" fontId="31" fillId="0" borderId="56" xfId="1" applyBorder="1" applyAlignment="1">
      <alignment wrapText="1"/>
    </xf>
    <xf numFmtId="0" fontId="0" fillId="0" borderId="56" xfId="0" applyBorder="1" applyAlignment="1">
      <alignment wrapText="1"/>
    </xf>
    <xf numFmtId="16" fontId="0" fillId="0" borderId="56" xfId="0" applyNumberFormat="1" applyBorder="1" applyAlignment="1">
      <alignment vertical="top"/>
    </xf>
    <xf numFmtId="16" fontId="0" fillId="0" borderId="56" xfId="0" applyNumberFormat="1" applyBorder="1" applyAlignment="1">
      <alignment vertical="top" wrapText="1"/>
    </xf>
    <xf numFmtId="0" fontId="74" fillId="0" borderId="56" xfId="0" applyFont="1" applyBorder="1" applyAlignment="1">
      <alignment wrapText="1"/>
    </xf>
    <xf numFmtId="0" fontId="0" fillId="0" borderId="56" xfId="0" applyBorder="1" applyAlignment="1">
      <alignment vertical="top"/>
    </xf>
    <xf numFmtId="0" fontId="31" fillId="0" borderId="56" xfId="1" applyBorder="1"/>
    <xf numFmtId="0" fontId="0" fillId="0" borderId="0" xfId="0" applyAlignment="1">
      <alignment horizontal="center"/>
    </xf>
    <xf numFmtId="0" fontId="31" fillId="0" borderId="56" xfId="1" applyFill="1" applyBorder="1"/>
    <xf numFmtId="0" fontId="0" fillId="26" borderId="56" xfId="0" applyFill="1" applyBorder="1" applyAlignment="1">
      <alignment vertical="top"/>
    </xf>
    <xf numFmtId="14" fontId="0" fillId="0" borderId="56" xfId="0" applyNumberFormat="1" applyBorder="1" applyAlignment="1">
      <alignment vertical="top"/>
    </xf>
    <xf numFmtId="0" fontId="31" fillId="0" borderId="56" xfId="1" applyFill="1" applyBorder="1" applyAlignment="1">
      <alignment wrapText="1"/>
    </xf>
    <xf numFmtId="0" fontId="31" fillId="0" borderId="0" xfId="1" applyBorder="1" applyAlignment="1"/>
    <xf numFmtId="0" fontId="0" fillId="26" borderId="0" xfId="0" applyFill="1" applyAlignment="1">
      <alignment vertical="top"/>
    </xf>
    <xf numFmtId="0" fontId="66" fillId="0" borderId="0" xfId="1" applyFont="1" applyBorder="1" applyAlignment="1"/>
    <xf numFmtId="0" fontId="103" fillId="27" borderId="0" xfId="5" applyFont="1" applyBorder="1" applyAlignment="1">
      <alignment vertical="top" wrapText="1"/>
    </xf>
    <xf numFmtId="0" fontId="100" fillId="0" borderId="0" xfId="0" applyFont="1" applyAlignment="1">
      <alignment wrapText="1"/>
    </xf>
    <xf numFmtId="16" fontId="74" fillId="0" borderId="0" xfId="0" applyNumberFormat="1" applyFont="1"/>
    <xf numFmtId="0" fontId="77" fillId="0" borderId="0" xfId="0" applyFont="1" applyAlignment="1">
      <alignment wrapText="1"/>
    </xf>
    <xf numFmtId="0" fontId="31" fillId="0" borderId="0" xfId="1" applyBorder="1" applyAlignment="1">
      <alignment wrapText="1"/>
    </xf>
    <xf numFmtId="0" fontId="31" fillId="0" borderId="0" xfId="1" applyBorder="1"/>
    <xf numFmtId="0" fontId="31" fillId="0" borderId="0" xfId="1" applyFill="1"/>
    <xf numFmtId="0" fontId="31" fillId="0" borderId="0" xfId="1" applyFill="1" applyAlignment="1">
      <alignment wrapText="1"/>
    </xf>
    <xf numFmtId="0" fontId="77" fillId="0" borderId="46" xfId="0" applyFont="1" applyBorder="1" applyAlignment="1">
      <alignment wrapText="1"/>
    </xf>
    <xf numFmtId="0" fontId="61" fillId="0" borderId="0" xfId="5" applyFill="1" applyAlignment="1">
      <alignment wrapText="1"/>
    </xf>
    <xf numFmtId="0" fontId="61" fillId="0" borderId="40" xfId="5" applyFill="1" applyBorder="1" applyAlignment="1">
      <alignment vertical="top"/>
    </xf>
    <xf numFmtId="0" fontId="0" fillId="0" borderId="0" xfId="5" applyFont="1" applyFill="1" applyAlignment="1"/>
    <xf numFmtId="0" fontId="49" fillId="21" borderId="40" xfId="3" applyBorder="1"/>
    <xf numFmtId="0" fontId="61" fillId="26" borderId="40" xfId="5" applyFill="1" applyBorder="1" applyAlignment="1">
      <alignment vertical="top"/>
    </xf>
    <xf numFmtId="0" fontId="13" fillId="37" borderId="33" xfId="0" applyFont="1" applyFill="1" applyBorder="1" applyAlignment="1">
      <alignment horizontal="center"/>
    </xf>
    <xf numFmtId="16" fontId="0" fillId="26" borderId="0" xfId="0" applyNumberFormat="1" applyFill="1" applyAlignment="1">
      <alignment wrapText="1"/>
    </xf>
    <xf numFmtId="0" fontId="104" fillId="0" borderId="0" xfId="0" applyFont="1" applyAlignment="1">
      <alignment vertical="top"/>
    </xf>
    <xf numFmtId="16" fontId="52" fillId="26" borderId="0" xfId="0" applyNumberFormat="1" applyFont="1" applyFill="1" applyAlignment="1">
      <alignment vertical="top" wrapText="1"/>
    </xf>
    <xf numFmtId="0" fontId="105" fillId="0" borderId="0" xfId="0" applyFont="1" applyAlignment="1">
      <alignment wrapText="1"/>
    </xf>
    <xf numFmtId="0" fontId="0" fillId="12" borderId="0" xfId="0" applyFill="1" applyAlignment="1">
      <alignment vertical="top"/>
    </xf>
    <xf numFmtId="0" fontId="0" fillId="39" borderId="0" xfId="0" applyFill="1"/>
    <xf numFmtId="0" fontId="0" fillId="39" borderId="0" xfId="0" applyFill="1" applyAlignment="1">
      <alignment wrapText="1"/>
    </xf>
    <xf numFmtId="0" fontId="0" fillId="39" borderId="0" xfId="0" applyFill="1" applyAlignment="1">
      <alignment vertical="top"/>
    </xf>
    <xf numFmtId="14" fontId="0" fillId="39" borderId="0" xfId="0" applyNumberFormat="1" applyFill="1" applyAlignment="1">
      <alignment vertical="top"/>
    </xf>
    <xf numFmtId="16" fontId="31" fillId="39" borderId="0" xfId="1" applyNumberFormat="1" applyFill="1" applyBorder="1" applyAlignment="1">
      <alignment wrapText="1"/>
    </xf>
    <xf numFmtId="0" fontId="31" fillId="39" borderId="0" xfId="1" applyFill="1"/>
    <xf numFmtId="0" fontId="31" fillId="39" borderId="0" xfId="1" applyFill="1" applyAlignment="1">
      <alignment wrapText="1"/>
    </xf>
    <xf numFmtId="0" fontId="10" fillId="39" borderId="0" xfId="0" applyFont="1" applyFill="1"/>
    <xf numFmtId="0" fontId="102" fillId="0" borderId="59" xfId="0" applyFont="1" applyBorder="1" applyAlignment="1">
      <alignment vertical="top"/>
    </xf>
    <xf numFmtId="0" fontId="10" fillId="0" borderId="40" xfId="0" applyFont="1" applyBorder="1" applyAlignment="1">
      <alignment wrapText="1"/>
    </xf>
    <xf numFmtId="0" fontId="31" fillId="0" borderId="0" xfId="1" applyNumberFormat="1"/>
    <xf numFmtId="0" fontId="107" fillId="0" borderId="40" xfId="5" applyFont="1" applyFill="1" applyBorder="1" applyAlignment="1">
      <alignment vertical="top"/>
    </xf>
    <xf numFmtId="16" fontId="107" fillId="0" borderId="40" xfId="5" applyNumberFormat="1" applyFont="1" applyFill="1" applyBorder="1" applyAlignment="1">
      <alignment vertical="top"/>
    </xf>
    <xf numFmtId="0" fontId="102" fillId="0" borderId="53" xfId="0" applyFont="1" applyBorder="1"/>
    <xf numFmtId="0" fontId="10" fillId="0" borderId="53" xfId="0" applyFont="1" applyBorder="1" applyAlignment="1">
      <alignment wrapText="1"/>
    </xf>
    <xf numFmtId="0" fontId="49" fillId="21" borderId="59" xfId="3" applyBorder="1"/>
    <xf numFmtId="0" fontId="106" fillId="0" borderId="59" xfId="5" applyFont="1" applyFill="1" applyBorder="1" applyAlignment="1">
      <alignment vertical="top" wrapText="1"/>
    </xf>
    <xf numFmtId="0" fontId="106" fillId="0" borderId="59" xfId="0" applyFont="1" applyBorder="1" applyAlignment="1">
      <alignment wrapText="1"/>
    </xf>
    <xf numFmtId="16" fontId="106" fillId="0" borderId="59" xfId="5" applyNumberFormat="1" applyFont="1" applyFill="1" applyBorder="1" applyAlignment="1">
      <alignment vertical="top"/>
    </xf>
    <xf numFmtId="0" fontId="77" fillId="0" borderId="0" xfId="1" applyFont="1" applyFill="1" applyBorder="1" applyAlignment="1"/>
    <xf numFmtId="0" fontId="108" fillId="0" borderId="0" xfId="0" applyFont="1"/>
    <xf numFmtId="0" fontId="110" fillId="0" borderId="0" xfId="0" applyFont="1"/>
    <xf numFmtId="22" fontId="0" fillId="26" borderId="0" xfId="0" applyNumberFormat="1" applyFill="1" applyAlignment="1">
      <alignment vertical="top"/>
    </xf>
    <xf numFmtId="16" fontId="31" fillId="0" borderId="0" xfId="1" applyNumberFormat="1" applyFill="1" applyBorder="1" applyAlignment="1">
      <alignment wrapText="1"/>
    </xf>
    <xf numFmtId="0" fontId="31" fillId="0" borderId="0" xfId="1" applyFill="1" applyBorder="1"/>
    <xf numFmtId="0" fontId="31" fillId="0" borderId="0" xfId="1" applyFill="1" applyBorder="1" applyAlignment="1">
      <alignment wrapText="1"/>
    </xf>
    <xf numFmtId="0" fontId="61" fillId="0" borderId="0" xfId="5" applyFill="1" applyBorder="1" applyAlignment="1">
      <alignment wrapText="1"/>
    </xf>
    <xf numFmtId="0" fontId="31" fillId="0" borderId="0" xfId="1" applyBorder="1" applyAlignment="1">
      <alignment vertical="center"/>
    </xf>
    <xf numFmtId="0" fontId="0" fillId="0" borderId="0" xfId="0" applyAlignment="1">
      <alignment vertical="center" wrapText="1"/>
    </xf>
    <xf numFmtId="22" fontId="0" fillId="0" borderId="0" xfId="0" applyNumberFormat="1" applyAlignment="1">
      <alignment vertical="center"/>
    </xf>
    <xf numFmtId="14" fontId="0" fillId="0" borderId="0" xfId="0" applyNumberFormat="1" applyAlignment="1">
      <alignment vertical="center"/>
    </xf>
    <xf numFmtId="0" fontId="65" fillId="0" borderId="0" xfId="0" applyFont="1" applyAlignment="1">
      <alignment vertical="center" wrapText="1"/>
    </xf>
    <xf numFmtId="0" fontId="31" fillId="0" borderId="0" xfId="1" applyAlignment="1">
      <alignment vertical="center"/>
    </xf>
    <xf numFmtId="0" fontId="77" fillId="0" borderId="0" xfId="1" applyFont="1" applyFill="1" applyBorder="1" applyAlignment="1">
      <alignment vertical="center"/>
    </xf>
    <xf numFmtId="0" fontId="31" fillId="0" borderId="0" xfId="1" applyAlignment="1">
      <alignment vertical="center" wrapText="1"/>
    </xf>
    <xf numFmtId="16" fontId="0" fillId="0" borderId="0" xfId="0" applyNumberFormat="1" applyAlignment="1">
      <alignment vertical="center"/>
    </xf>
    <xf numFmtId="16" fontId="0" fillId="0" borderId="0" xfId="0" applyNumberFormat="1" applyAlignment="1">
      <alignment vertical="center" wrapText="1"/>
    </xf>
    <xf numFmtId="0" fontId="74" fillId="0" borderId="0" xfId="0" applyFont="1" applyAlignment="1">
      <alignment vertical="center"/>
    </xf>
    <xf numFmtId="0" fontId="74" fillId="0" borderId="0" xfId="0" applyFont="1" applyAlignment="1">
      <alignment vertical="center" wrapText="1"/>
    </xf>
    <xf numFmtId="0" fontId="10" fillId="0" borderId="0" xfId="0" applyFont="1" applyAlignment="1">
      <alignment vertical="center" wrapText="1"/>
    </xf>
    <xf numFmtId="0" fontId="102" fillId="0" borderId="0" xfId="0" applyFont="1" applyAlignment="1">
      <alignment vertical="center"/>
    </xf>
    <xf numFmtId="0" fontId="31" fillId="0" borderId="0" xfId="1" applyFill="1" applyBorder="1" applyAlignment="1">
      <alignment vertical="center"/>
    </xf>
    <xf numFmtId="16" fontId="74" fillId="0" borderId="0" xfId="0" applyNumberFormat="1" applyFont="1" applyAlignment="1">
      <alignment vertical="center" wrapText="1"/>
    </xf>
    <xf numFmtId="0" fontId="31" fillId="0" borderId="0" xfId="1" applyFill="1" applyBorder="1" applyAlignment="1">
      <alignment vertical="center" wrapText="1"/>
    </xf>
    <xf numFmtId="0" fontId="61" fillId="0" borderId="0" xfId="5" applyFill="1" applyBorder="1" applyAlignment="1">
      <alignment vertical="center" wrapText="1"/>
    </xf>
    <xf numFmtId="0" fontId="77" fillId="0" borderId="0" xfId="0" applyFont="1" applyAlignment="1">
      <alignment vertical="center" wrapText="1"/>
    </xf>
    <xf numFmtId="0" fontId="0" fillId="0" borderId="40" xfId="0" applyBorder="1" applyAlignment="1">
      <alignment vertical="center"/>
    </xf>
    <xf numFmtId="0" fontId="31" fillId="0" borderId="40" xfId="1" applyBorder="1" applyAlignment="1">
      <alignment vertical="center"/>
    </xf>
    <xf numFmtId="16" fontId="0" fillId="0" borderId="40" xfId="0" applyNumberFormat="1" applyBorder="1" applyAlignment="1">
      <alignment vertical="center"/>
    </xf>
    <xf numFmtId="14" fontId="0" fillId="0" borderId="40" xfId="0" applyNumberFormat="1" applyBorder="1" applyAlignment="1">
      <alignment vertical="center"/>
    </xf>
    <xf numFmtId="0" fontId="31" fillId="0" borderId="40" xfId="1" applyBorder="1" applyAlignment="1">
      <alignment vertical="center" wrapText="1"/>
    </xf>
    <xf numFmtId="0" fontId="10" fillId="0" borderId="53" xfId="0" applyFont="1" applyBorder="1" applyAlignment="1">
      <alignment vertical="center" wrapText="1"/>
    </xf>
    <xf numFmtId="0" fontId="10" fillId="0" borderId="40" xfId="0" applyFont="1" applyBorder="1" applyAlignment="1">
      <alignment vertical="center" wrapText="1"/>
    </xf>
    <xf numFmtId="0" fontId="0" fillId="0" borderId="40" xfId="0" applyBorder="1" applyAlignment="1">
      <alignment vertical="center" wrapText="1"/>
    </xf>
    <xf numFmtId="0" fontId="102" fillId="0" borderId="53" xfId="0" applyFont="1" applyBorder="1" applyAlignment="1">
      <alignment vertical="center"/>
    </xf>
    <xf numFmtId="16" fontId="74" fillId="0" borderId="40" xfId="0" applyNumberFormat="1" applyFont="1" applyBorder="1" applyAlignment="1">
      <alignment vertical="center" wrapText="1"/>
    </xf>
    <xf numFmtId="0" fontId="31" fillId="0" borderId="40" xfId="1" applyFill="1" applyBorder="1" applyAlignment="1">
      <alignment vertical="center"/>
    </xf>
    <xf numFmtId="16" fontId="0" fillId="0" borderId="40" xfId="0" applyNumberFormat="1" applyBorder="1" applyAlignment="1">
      <alignment vertical="center" wrapText="1"/>
    </xf>
    <xf numFmtId="0" fontId="31" fillId="0" borderId="40" xfId="1" applyFill="1" applyBorder="1" applyAlignment="1">
      <alignment vertical="center" wrapText="1"/>
    </xf>
    <xf numFmtId="0" fontId="61" fillId="0" borderId="40" xfId="5" applyFill="1" applyBorder="1" applyAlignment="1">
      <alignment vertical="center" wrapText="1"/>
    </xf>
    <xf numFmtId="0" fontId="31" fillId="0" borderId="53" xfId="1" applyBorder="1" applyAlignment="1">
      <alignment wrapText="1"/>
    </xf>
    <xf numFmtId="0" fontId="0" fillId="0" borderId="53" xfId="0" applyBorder="1" applyAlignment="1">
      <alignment wrapText="1"/>
    </xf>
    <xf numFmtId="0" fontId="77" fillId="2" borderId="53" xfId="0" applyFont="1" applyFill="1" applyBorder="1" applyAlignment="1">
      <alignment wrapText="1"/>
    </xf>
    <xf numFmtId="14" fontId="0" fillId="26" borderId="0" xfId="0" applyNumberFormat="1" applyFill="1" applyAlignment="1">
      <alignment vertical="top"/>
    </xf>
    <xf numFmtId="0" fontId="10" fillId="2" borderId="53" xfId="0" applyFont="1" applyFill="1" applyBorder="1" applyAlignment="1">
      <alignment wrapText="1"/>
    </xf>
    <xf numFmtId="0" fontId="77" fillId="0" borderId="0" xfId="0" applyFont="1"/>
    <xf numFmtId="16" fontId="74" fillId="0" borderId="0" xfId="0" applyNumberFormat="1" applyFont="1" applyAlignment="1">
      <alignment vertical="top" wrapText="1"/>
    </xf>
    <xf numFmtId="0" fontId="77" fillId="2" borderId="53" xfId="0" applyFont="1" applyFill="1" applyBorder="1" applyAlignment="1">
      <alignment vertical="center" wrapText="1"/>
    </xf>
    <xf numFmtId="0" fontId="31" fillId="0" borderId="59" xfId="1" applyBorder="1" applyAlignment="1">
      <alignment vertical="center"/>
    </xf>
    <xf numFmtId="16" fontId="74" fillId="0" borderId="59" xfId="0" applyNumberFormat="1" applyFont="1" applyBorder="1" applyAlignment="1">
      <alignment vertical="center" wrapText="1"/>
    </xf>
    <xf numFmtId="0" fontId="0" fillId="0" borderId="59" xfId="0" applyBorder="1" applyAlignment="1">
      <alignment vertical="center" wrapText="1"/>
    </xf>
    <xf numFmtId="16" fontId="0" fillId="0" borderId="59" xfId="0" applyNumberFormat="1" applyBorder="1" applyAlignment="1">
      <alignment vertical="center"/>
    </xf>
    <xf numFmtId="14" fontId="0" fillId="0" borderId="59" xfId="0" applyNumberFormat="1" applyBorder="1" applyAlignment="1">
      <alignment vertical="center"/>
    </xf>
    <xf numFmtId="0" fontId="0" fillId="0" borderId="59" xfId="0" applyBorder="1" applyAlignment="1">
      <alignment vertical="center"/>
    </xf>
    <xf numFmtId="0" fontId="102" fillId="0" borderId="40" xfId="0" applyFont="1" applyBorder="1"/>
    <xf numFmtId="0" fontId="77" fillId="0" borderId="0" xfId="0" applyFont="1" applyAlignment="1">
      <alignment vertical="center"/>
    </xf>
    <xf numFmtId="0" fontId="0" fillId="0" borderId="0" xfId="0" applyAlignment="1">
      <alignment horizontal="center" vertical="center"/>
    </xf>
    <xf numFmtId="16" fontId="0" fillId="26" borderId="0" xfId="0" applyNumberFormat="1" applyFill="1" applyAlignment="1">
      <alignment horizontal="center" vertical="center"/>
    </xf>
    <xf numFmtId="0" fontId="102" fillId="0" borderId="40" xfId="0" applyFont="1" applyBorder="1" applyAlignment="1">
      <alignment vertical="center"/>
    </xf>
    <xf numFmtId="0" fontId="31" fillId="0" borderId="63" xfId="1" applyFill="1" applyBorder="1" applyAlignment="1">
      <alignment wrapText="1"/>
    </xf>
    <xf numFmtId="0" fontId="10" fillId="2" borderId="0" xfId="0" applyFont="1" applyFill="1" applyAlignment="1">
      <alignment wrapText="1"/>
    </xf>
    <xf numFmtId="0" fontId="31" fillId="26" borderId="0" xfId="1" applyFill="1" applyBorder="1" applyAlignment="1">
      <alignment vertical="center"/>
    </xf>
    <xf numFmtId="16" fontId="0" fillId="26" borderId="0" xfId="0" applyNumberFormat="1" applyFill="1" applyAlignment="1">
      <alignment vertical="center"/>
    </xf>
    <xf numFmtId="0" fontId="31" fillId="0" borderId="0" xfId="1" applyFill="1" applyBorder="1" applyAlignment="1"/>
    <xf numFmtId="16" fontId="74" fillId="0" borderId="0" xfId="0" applyNumberFormat="1" applyFont="1" applyAlignment="1">
      <alignment vertical="center"/>
    </xf>
    <xf numFmtId="0" fontId="31" fillId="26" borderId="0" xfId="1" applyFill="1" applyBorder="1" applyAlignment="1"/>
    <xf numFmtId="0" fontId="31" fillId="0" borderId="0" xfId="1" applyFill="1" applyAlignment="1">
      <alignment vertical="center"/>
    </xf>
    <xf numFmtId="0" fontId="71" fillId="0" borderId="40" xfId="0" applyFont="1" applyBorder="1" applyAlignment="1">
      <alignment vertical="center" wrapText="1"/>
    </xf>
    <xf numFmtId="0" fontId="104" fillId="0" borderId="40" xfId="0" applyFont="1" applyBorder="1" applyAlignment="1">
      <alignment vertical="center"/>
    </xf>
    <xf numFmtId="0" fontId="104" fillId="0" borderId="0" xfId="0" applyFont="1" applyAlignment="1">
      <alignment vertical="center"/>
    </xf>
    <xf numFmtId="0" fontId="49" fillId="21" borderId="0" xfId="3" applyBorder="1" applyAlignment="1">
      <alignment vertical="center"/>
    </xf>
    <xf numFmtId="0" fontId="31" fillId="0" borderId="0" xfId="1" applyBorder="1" applyAlignment="1">
      <alignment vertical="center" wrapText="1"/>
    </xf>
    <xf numFmtId="0" fontId="65" fillId="0" borderId="0" xfId="0" applyFont="1" applyAlignment="1">
      <alignment vertical="center"/>
    </xf>
    <xf numFmtId="0" fontId="0" fillId="0" borderId="54" xfId="0" applyBorder="1" applyAlignment="1">
      <alignment vertical="center"/>
    </xf>
    <xf numFmtId="0" fontId="0" fillId="0" borderId="53" xfId="0" applyBorder="1" applyAlignment="1">
      <alignment vertical="center" wrapText="1"/>
    </xf>
    <xf numFmtId="16" fontId="0" fillId="40" borderId="0" xfId="0" applyNumberFormat="1" applyFill="1" applyAlignment="1">
      <alignment horizontal="center" vertical="center"/>
    </xf>
    <xf numFmtId="0" fontId="0" fillId="0" borderId="60" xfId="0" applyBorder="1" applyAlignment="1">
      <alignment vertical="center"/>
    </xf>
    <xf numFmtId="0" fontId="74" fillId="0" borderId="54" xfId="0" applyFont="1" applyBorder="1" applyAlignment="1">
      <alignment vertical="center" wrapText="1"/>
    </xf>
    <xf numFmtId="0" fontId="31" fillId="0" borderId="53" xfId="1" applyFill="1" applyBorder="1" applyAlignment="1">
      <alignment vertical="center" wrapText="1"/>
    </xf>
    <xf numFmtId="0" fontId="0" fillId="0" borderId="58" xfId="0" applyBorder="1" applyAlignment="1">
      <alignment vertical="center" wrapText="1"/>
    </xf>
    <xf numFmtId="0" fontId="31" fillId="0" borderId="59" xfId="1" applyBorder="1" applyAlignment="1">
      <alignment vertical="center" wrapText="1"/>
    </xf>
    <xf numFmtId="0" fontId="0" fillId="0" borderId="56" xfId="0" applyBorder="1" applyAlignment="1">
      <alignment vertical="top" wrapText="1"/>
    </xf>
    <xf numFmtId="16" fontId="74" fillId="0" borderId="56" xfId="0" applyNumberFormat="1" applyFont="1" applyBorder="1" applyAlignment="1">
      <alignment vertical="top" wrapText="1"/>
    </xf>
    <xf numFmtId="0" fontId="0" fillId="0" borderId="59" xfId="0" applyBorder="1" applyAlignment="1">
      <alignment vertical="top" wrapText="1"/>
    </xf>
    <xf numFmtId="16" fontId="74" fillId="0" borderId="59" xfId="0" applyNumberFormat="1" applyFont="1" applyBorder="1" applyAlignment="1">
      <alignment vertical="top" wrapText="1"/>
    </xf>
    <xf numFmtId="0" fontId="31" fillId="0" borderId="56" xfId="1" applyBorder="1" applyAlignment="1">
      <alignment vertical="top"/>
    </xf>
    <xf numFmtId="16" fontId="0" fillId="26" borderId="59" xfId="0" applyNumberFormat="1" applyFill="1" applyBorder="1" applyAlignment="1">
      <alignment vertical="top" wrapText="1"/>
    </xf>
    <xf numFmtId="0" fontId="31" fillId="0" borderId="60" xfId="1" applyBorder="1" applyAlignment="1">
      <alignment vertical="center"/>
    </xf>
    <xf numFmtId="0" fontId="31" fillId="26" borderId="0" xfId="1" applyFill="1" applyBorder="1"/>
    <xf numFmtId="16" fontId="79" fillId="0" borderId="0" xfId="0" applyNumberFormat="1" applyFont="1" applyAlignment="1">
      <alignment vertical="top" wrapText="1"/>
    </xf>
    <xf numFmtId="16" fontId="74" fillId="0" borderId="40" xfId="0" applyNumberFormat="1" applyFont="1" applyBorder="1" applyAlignment="1">
      <alignment vertical="top" wrapText="1"/>
    </xf>
    <xf numFmtId="16" fontId="74" fillId="0" borderId="42" xfId="0" applyNumberFormat="1" applyFont="1" applyBorder="1" applyAlignment="1">
      <alignment vertical="top" wrapText="1"/>
    </xf>
    <xf numFmtId="0" fontId="0" fillId="0" borderId="42" xfId="0" applyBorder="1" applyAlignment="1">
      <alignment vertical="top"/>
    </xf>
    <xf numFmtId="49" fontId="0" fillId="0" borderId="40" xfId="0" applyNumberFormat="1" applyBorder="1" applyAlignment="1">
      <alignment vertical="top" wrapText="1"/>
    </xf>
    <xf numFmtId="0" fontId="10" fillId="0" borderId="53" xfId="0" applyFont="1" applyBorder="1" applyAlignment="1">
      <alignment vertical="center"/>
    </xf>
    <xf numFmtId="16" fontId="0" fillId="26" borderId="40" xfId="0" applyNumberFormat="1" applyFill="1" applyBorder="1" applyAlignment="1">
      <alignment vertical="top" wrapText="1"/>
    </xf>
    <xf numFmtId="0" fontId="10" fillId="0" borderId="40" xfId="0" applyFont="1" applyBorder="1" applyAlignment="1">
      <alignment vertical="center"/>
    </xf>
    <xf numFmtId="0" fontId="10" fillId="0" borderId="0" xfId="0" applyFont="1" applyAlignment="1">
      <alignment vertical="center"/>
    </xf>
    <xf numFmtId="0" fontId="71" fillId="0" borderId="0" xfId="0" applyFont="1" applyAlignment="1">
      <alignment vertical="center"/>
    </xf>
    <xf numFmtId="16" fontId="0" fillId="26" borderId="40" xfId="0" applyNumberFormat="1" applyFill="1" applyBorder="1" applyAlignment="1">
      <alignment vertical="top"/>
    </xf>
    <xf numFmtId="16" fontId="0" fillId="26" borderId="56" xfId="0" applyNumberFormat="1" applyFill="1" applyBorder="1" applyAlignment="1">
      <alignment vertical="top"/>
    </xf>
    <xf numFmtId="0" fontId="52" fillId="0" borderId="53" xfId="0" applyFont="1" applyBorder="1"/>
    <xf numFmtId="0" fontId="52" fillId="0" borderId="40" xfId="0" applyFont="1" applyBorder="1"/>
    <xf numFmtId="0" fontId="52" fillId="0" borderId="54" xfId="0" applyFont="1" applyBorder="1"/>
    <xf numFmtId="0" fontId="52" fillId="0" borderId="61" xfId="0" applyFont="1" applyBorder="1"/>
    <xf numFmtId="0" fontId="66" fillId="0" borderId="54" xfId="1" applyFont="1" applyBorder="1"/>
    <xf numFmtId="16" fontId="10" fillId="0" borderId="0" xfId="0" applyNumberFormat="1" applyFont="1" applyAlignment="1">
      <alignment vertical="top" wrapText="1"/>
    </xf>
    <xf numFmtId="0" fontId="103" fillId="27" borderId="0" xfId="5" applyFont="1" applyAlignment="1">
      <alignment vertical="top"/>
    </xf>
    <xf numFmtId="0" fontId="77" fillId="0" borderId="0" xfId="1" applyFont="1" applyAlignment="1">
      <alignment vertical="center"/>
    </xf>
    <xf numFmtId="0" fontId="112" fillId="21" borderId="0" xfId="3" applyFont="1" applyBorder="1" applyAlignment="1">
      <alignment vertical="center"/>
    </xf>
    <xf numFmtId="0" fontId="52" fillId="0" borderId="0" xfId="0" applyFont="1" applyAlignment="1">
      <alignment vertical="center" wrapText="1"/>
    </xf>
    <xf numFmtId="16" fontId="52" fillId="40" borderId="0" xfId="0" applyNumberFormat="1" applyFont="1" applyFill="1" applyAlignment="1">
      <alignment horizontal="center" vertical="center"/>
    </xf>
    <xf numFmtId="14" fontId="52" fillId="0" borderId="0" xfId="0" applyNumberFormat="1" applyFont="1" applyAlignment="1">
      <alignment vertical="center"/>
    </xf>
    <xf numFmtId="0" fontId="113" fillId="0" borderId="0" xfId="0" applyFont="1" applyAlignment="1">
      <alignment vertical="center"/>
    </xf>
    <xf numFmtId="0" fontId="114" fillId="31" borderId="0" xfId="0" applyFont="1" applyFill="1" applyAlignment="1">
      <alignment wrapText="1"/>
    </xf>
    <xf numFmtId="16" fontId="0" fillId="0" borderId="0" xfId="0" applyNumberFormat="1" applyAlignment="1">
      <alignment horizontal="center" vertical="center"/>
    </xf>
    <xf numFmtId="0" fontId="0" fillId="0" borderId="0" xfId="0" applyAlignment="1">
      <alignment horizontal="center" vertical="center" wrapText="1"/>
    </xf>
    <xf numFmtId="14" fontId="0" fillId="26" borderId="40" xfId="0" applyNumberFormat="1" applyFill="1" applyBorder="1" applyAlignment="1">
      <alignment vertical="top"/>
    </xf>
    <xf numFmtId="0" fontId="115" fillId="0" borderId="0" xfId="0" applyFont="1" applyAlignment="1">
      <alignment wrapText="1"/>
    </xf>
    <xf numFmtId="16" fontId="0" fillId="0" borderId="40" xfId="0" applyNumberFormat="1" applyBorder="1" applyAlignment="1">
      <alignment horizontal="center" vertical="center"/>
    </xf>
    <xf numFmtId="0" fontId="0" fillId="0" borderId="40" xfId="0" applyBorder="1" applyAlignment="1">
      <alignment horizontal="center" vertical="center" wrapText="1"/>
    </xf>
    <xf numFmtId="0" fontId="0" fillId="0" borderId="40" xfId="0" applyBorder="1" applyAlignment="1">
      <alignment horizontal="center" vertical="center"/>
    </xf>
    <xf numFmtId="0" fontId="10" fillId="0" borderId="58" xfId="0" applyFont="1" applyBorder="1" applyAlignment="1">
      <alignment vertical="center" wrapText="1"/>
    </xf>
    <xf numFmtId="0" fontId="0" fillId="34" borderId="63" xfId="0" applyFill="1" applyBorder="1" applyAlignment="1">
      <alignment wrapText="1"/>
    </xf>
    <xf numFmtId="16" fontId="0" fillId="34" borderId="63" xfId="0" applyNumberFormat="1" applyFill="1" applyBorder="1" applyAlignment="1">
      <alignment horizontal="right"/>
    </xf>
    <xf numFmtId="0" fontId="6" fillId="34" borderId="63" xfId="1" applyFont="1" applyFill="1" applyBorder="1" applyAlignment="1">
      <alignment wrapText="1"/>
    </xf>
    <xf numFmtId="0" fontId="31" fillId="34" borderId="63" xfId="1" applyFill="1" applyBorder="1"/>
    <xf numFmtId="49" fontId="31" fillId="0" borderId="0" xfId="1" applyNumberFormat="1" applyAlignment="1">
      <alignment vertical="top" wrapText="1"/>
    </xf>
    <xf numFmtId="0" fontId="104" fillId="0" borderId="59" xfId="0" applyFont="1" applyBorder="1" applyAlignment="1">
      <alignment vertical="center"/>
    </xf>
    <xf numFmtId="0" fontId="31" fillId="0" borderId="42" xfId="1" applyBorder="1" applyAlignment="1">
      <alignment wrapText="1"/>
    </xf>
    <xf numFmtId="0" fontId="0" fillId="0" borderId="42" xfId="0" applyBorder="1" applyAlignment="1">
      <alignment vertical="top" wrapText="1"/>
    </xf>
    <xf numFmtId="16" fontId="0" fillId="26" borderId="42" xfId="0" applyNumberFormat="1" applyFill="1" applyBorder="1" applyAlignment="1">
      <alignment vertical="top" wrapText="1"/>
    </xf>
    <xf numFmtId="14" fontId="0" fillId="0" borderId="42" xfId="0" applyNumberFormat="1" applyBorder="1" applyAlignment="1">
      <alignment vertical="top"/>
    </xf>
    <xf numFmtId="0" fontId="0" fillId="0" borderId="56" xfId="0" applyBorder="1" applyAlignment="1">
      <alignment vertical="center" wrapText="1"/>
    </xf>
    <xf numFmtId="0" fontId="0" fillId="0" borderId="60" xfId="5" applyFont="1" applyFill="1" applyBorder="1" applyAlignment="1">
      <alignment vertical="center"/>
    </xf>
    <xf numFmtId="0" fontId="0" fillId="0" borderId="54" xfId="5" applyFont="1" applyFill="1" applyBorder="1" applyAlignment="1">
      <alignment vertical="center"/>
    </xf>
    <xf numFmtId="0" fontId="71" fillId="0" borderId="53" xfId="0" applyFont="1" applyBorder="1" applyAlignment="1">
      <alignment vertical="center" wrapText="1"/>
    </xf>
    <xf numFmtId="0" fontId="10" fillId="0" borderId="59" xfId="0" applyFont="1" applyBorder="1" applyAlignment="1">
      <alignment vertical="center"/>
    </xf>
    <xf numFmtId="0" fontId="10" fillId="0" borderId="40" xfId="0" applyFont="1" applyBorder="1"/>
    <xf numFmtId="0" fontId="0" fillId="34" borderId="40" xfId="0" applyFill="1" applyBorder="1" applyAlignment="1">
      <alignment wrapText="1"/>
    </xf>
    <xf numFmtId="16" fontId="0" fillId="34" borderId="40" xfId="0" applyNumberFormat="1" applyFill="1" applyBorder="1" applyAlignment="1">
      <alignment horizontal="right" vertical="center"/>
    </xf>
    <xf numFmtId="16" fontId="0" fillId="34" borderId="40" xfId="0" applyNumberFormat="1" applyFill="1" applyBorder="1" applyAlignment="1">
      <alignment horizontal="right"/>
    </xf>
    <xf numFmtId="0" fontId="47" fillId="34" borderId="40" xfId="0" applyFont="1" applyFill="1" applyBorder="1" applyAlignment="1">
      <alignment wrapText="1"/>
    </xf>
    <xf numFmtId="0" fontId="31" fillId="34" borderId="40" xfId="1" applyFill="1" applyBorder="1" applyAlignment="1">
      <alignment wrapText="1"/>
    </xf>
    <xf numFmtId="0" fontId="31" fillId="34" borderId="40" xfId="1" applyFill="1" applyBorder="1"/>
    <xf numFmtId="0" fontId="0" fillId="0" borderId="40" xfId="5" applyFont="1" applyFill="1" applyBorder="1" applyAlignment="1">
      <alignment vertical="center"/>
    </xf>
    <xf numFmtId="14" fontId="61" fillId="27" borderId="0" xfId="5" applyNumberFormat="1" applyAlignment="1">
      <alignment vertical="top"/>
    </xf>
    <xf numFmtId="16" fontId="116" fillId="0" borderId="0" xfId="0" applyNumberFormat="1" applyFont="1" applyAlignment="1">
      <alignment vertical="top" wrapText="1"/>
    </xf>
    <xf numFmtId="0" fontId="31" fillId="41" borderId="63" xfId="1" applyFill="1" applyBorder="1" applyAlignment="1">
      <alignment wrapText="1"/>
    </xf>
    <xf numFmtId="0" fontId="0" fillId="41" borderId="63" xfId="0" applyFill="1" applyBorder="1" applyAlignment="1">
      <alignment wrapText="1"/>
    </xf>
    <xf numFmtId="16" fontId="0" fillId="41" borderId="63" xfId="0" applyNumberFormat="1" applyFill="1" applyBorder="1" applyAlignment="1">
      <alignment horizontal="right"/>
    </xf>
    <xf numFmtId="0" fontId="47" fillId="41" borderId="63" xfId="0" applyFont="1" applyFill="1" applyBorder="1" applyAlignment="1">
      <alignment wrapText="1"/>
    </xf>
    <xf numFmtId="0" fontId="58" fillId="0" borderId="0" xfId="0" applyFont="1" applyAlignment="1">
      <alignment wrapText="1"/>
    </xf>
    <xf numFmtId="16" fontId="79" fillId="0" borderId="0" xfId="0" applyNumberFormat="1" applyFont="1" applyAlignment="1">
      <alignment wrapText="1"/>
    </xf>
    <xf numFmtId="0" fontId="31" fillId="0" borderId="0" xfId="1" applyFill="1" applyAlignment="1"/>
    <xf numFmtId="49" fontId="0" fillId="0" borderId="0" xfId="0" applyNumberFormat="1"/>
    <xf numFmtId="16" fontId="61" fillId="27" borderId="0" xfId="5" applyNumberFormat="1" applyAlignment="1">
      <alignment vertical="center"/>
    </xf>
    <xf numFmtId="49" fontId="0" fillId="0" borderId="0" xfId="0" applyNumberFormat="1" applyAlignment="1">
      <alignment vertical="center" wrapText="1"/>
    </xf>
    <xf numFmtId="0" fontId="61" fillId="27" borderId="0" xfId="5" applyBorder="1"/>
    <xf numFmtId="16" fontId="0" fillId="0" borderId="0" xfId="0" applyNumberFormat="1" applyAlignment="1">
      <alignment horizontal="right"/>
    </xf>
    <xf numFmtId="0" fontId="47" fillId="0" borderId="0" xfId="0" applyFont="1" applyAlignment="1">
      <alignment wrapText="1"/>
    </xf>
    <xf numFmtId="16" fontId="47" fillId="26" borderId="0" xfId="0" applyNumberFormat="1" applyFont="1" applyFill="1" applyAlignment="1">
      <alignment wrapText="1"/>
    </xf>
    <xf numFmtId="0" fontId="90" fillId="0" borderId="0" xfId="1" applyFont="1" applyFill="1" applyBorder="1" applyAlignment="1">
      <alignment wrapText="1"/>
    </xf>
    <xf numFmtId="16" fontId="10" fillId="0" borderId="0" xfId="0" applyNumberFormat="1" applyFont="1" applyAlignment="1">
      <alignment wrapText="1"/>
    </xf>
    <xf numFmtId="49" fontId="0" fillId="0" borderId="0" xfId="0" applyNumberFormat="1" applyAlignment="1">
      <alignment wrapText="1"/>
    </xf>
    <xf numFmtId="16" fontId="10" fillId="0" borderId="40" xfId="0" applyNumberFormat="1" applyFont="1" applyBorder="1" applyAlignment="1">
      <alignment wrapText="1"/>
    </xf>
    <xf numFmtId="49" fontId="0" fillId="0" borderId="40" xfId="0" applyNumberFormat="1" applyBorder="1"/>
    <xf numFmtId="0" fontId="31" fillId="0" borderId="40" xfId="1" applyBorder="1" applyAlignment="1"/>
    <xf numFmtId="0" fontId="61" fillId="27" borderId="59" xfId="5" applyBorder="1"/>
    <xf numFmtId="0" fontId="31" fillId="0" borderId="59" xfId="1" applyBorder="1" applyAlignment="1"/>
    <xf numFmtId="16" fontId="79" fillId="0" borderId="59" xfId="0" applyNumberFormat="1" applyFont="1" applyBorder="1" applyAlignment="1">
      <alignment wrapText="1"/>
    </xf>
    <xf numFmtId="14" fontId="0" fillId="0" borderId="59" xfId="0" applyNumberFormat="1" applyBorder="1"/>
    <xf numFmtId="49" fontId="0" fillId="0" borderId="59" xfId="0" applyNumberFormat="1" applyBorder="1" applyAlignment="1">
      <alignment wrapText="1"/>
    </xf>
    <xf numFmtId="0" fontId="31" fillId="0" borderId="59" xfId="1" applyFill="1" applyBorder="1" applyAlignment="1"/>
    <xf numFmtId="0" fontId="31" fillId="41" borderId="46" xfId="1" applyFill="1" applyBorder="1" applyAlignment="1">
      <alignment wrapText="1"/>
    </xf>
    <xf numFmtId="0" fontId="0" fillId="41" borderId="46" xfId="0" applyFill="1" applyBorder="1" applyAlignment="1">
      <alignment wrapText="1"/>
    </xf>
    <xf numFmtId="16" fontId="0" fillId="41" borderId="46" xfId="0" applyNumberFormat="1" applyFill="1" applyBorder="1" applyAlignment="1">
      <alignment horizontal="right"/>
    </xf>
    <xf numFmtId="16" fontId="10" fillId="26" borderId="0" xfId="0" applyNumberFormat="1" applyFont="1" applyFill="1" applyAlignment="1">
      <alignment vertical="top" wrapText="1"/>
    </xf>
    <xf numFmtId="14" fontId="0" fillId="26" borderId="0" xfId="0" applyNumberFormat="1" applyFill="1" applyAlignment="1">
      <alignment vertical="center"/>
    </xf>
    <xf numFmtId="0" fontId="0" fillId="0" borderId="49" xfId="0" applyBorder="1" applyAlignment="1">
      <alignment wrapText="1"/>
    </xf>
    <xf numFmtId="16" fontId="0" fillId="0" borderId="49" xfId="0" applyNumberFormat="1" applyBorder="1" applyAlignment="1">
      <alignment horizontal="right"/>
    </xf>
    <xf numFmtId="0" fontId="47" fillId="0" borderId="49" xfId="0" applyFont="1" applyBorder="1" applyAlignment="1">
      <alignment vertical="center"/>
    </xf>
    <xf numFmtId="0" fontId="31" fillId="0" borderId="49" xfId="1" applyFill="1" applyBorder="1" applyAlignment="1">
      <alignment wrapText="1"/>
    </xf>
    <xf numFmtId="0" fontId="77" fillId="0" borderId="40" xfId="0" applyFont="1" applyBorder="1" applyAlignment="1">
      <alignment vertical="top"/>
    </xf>
    <xf numFmtId="16" fontId="0" fillId="0" borderId="59" xfId="0" applyNumberFormat="1" applyBorder="1" applyAlignment="1">
      <alignment horizontal="right" vertical="top"/>
    </xf>
    <xf numFmtId="16" fontId="0" fillId="26" borderId="59" xfId="0" applyNumberFormat="1" applyFill="1" applyBorder="1" applyAlignment="1">
      <alignment horizontal="right" vertical="top"/>
    </xf>
    <xf numFmtId="0" fontId="47" fillId="0" borderId="59" xfId="0" applyFont="1" applyBorder="1" applyAlignment="1">
      <alignment vertical="top"/>
    </xf>
    <xf numFmtId="0" fontId="31" fillId="0" borderId="59" xfId="1" applyFill="1" applyBorder="1" applyAlignment="1">
      <alignment vertical="top" wrapText="1"/>
    </xf>
    <xf numFmtId="0" fontId="31" fillId="0" borderId="59" xfId="1" applyFill="1" applyBorder="1" applyAlignment="1">
      <alignment vertical="top"/>
    </xf>
    <xf numFmtId="14" fontId="0" fillId="26" borderId="56" xfId="0" applyNumberFormat="1" applyFill="1" applyBorder="1" applyAlignment="1">
      <alignment vertical="top"/>
    </xf>
    <xf numFmtId="16" fontId="0" fillId="26" borderId="59" xfId="0" applyNumberFormat="1" applyFill="1" applyBorder="1" applyAlignment="1">
      <alignment vertical="top"/>
    </xf>
    <xf numFmtId="16" fontId="0" fillId="26" borderId="46" xfId="0" applyNumberFormat="1" applyFill="1" applyBorder="1" applyAlignment="1">
      <alignment horizontal="right"/>
    </xf>
    <xf numFmtId="0" fontId="65" fillId="0" borderId="46" xfId="0" applyFont="1" applyBorder="1" applyAlignment="1">
      <alignment wrapText="1"/>
    </xf>
    <xf numFmtId="0" fontId="79" fillId="0" borderId="0" xfId="0" applyFont="1" applyAlignment="1">
      <alignment vertical="center" wrapText="1"/>
    </xf>
    <xf numFmtId="16" fontId="10" fillId="0" borderId="53" xfId="0" applyNumberFormat="1" applyFont="1" applyBorder="1" applyAlignment="1">
      <alignment vertical="top" wrapText="1"/>
    </xf>
    <xf numFmtId="0" fontId="31" fillId="0" borderId="42" xfId="1" applyBorder="1" applyAlignment="1">
      <alignment vertical="top"/>
    </xf>
    <xf numFmtId="0" fontId="0" fillId="0" borderId="41" xfId="0" applyBorder="1" applyAlignment="1">
      <alignment vertical="center" wrapText="1"/>
    </xf>
    <xf numFmtId="0" fontId="71" fillId="0" borderId="58" xfId="0" applyFont="1" applyBorder="1" applyAlignment="1">
      <alignment vertical="center" wrapText="1"/>
    </xf>
    <xf numFmtId="0" fontId="115" fillId="0" borderId="40" xfId="0" applyFont="1" applyBorder="1" applyAlignment="1">
      <alignment wrapText="1"/>
    </xf>
    <xf numFmtId="16" fontId="10" fillId="26" borderId="40" xfId="0" applyNumberFormat="1" applyFont="1" applyFill="1" applyBorder="1" applyAlignment="1">
      <alignment wrapText="1"/>
    </xf>
    <xf numFmtId="16" fontId="10" fillId="0" borderId="59" xfId="0" applyNumberFormat="1" applyFont="1" applyBorder="1" applyAlignment="1">
      <alignment vertical="top" wrapText="1"/>
    </xf>
    <xf numFmtId="0" fontId="31" fillId="0" borderId="46" xfId="1" applyFill="1" applyBorder="1" applyAlignment="1">
      <alignment wrapText="1"/>
    </xf>
    <xf numFmtId="16" fontId="74" fillId="0" borderId="57" xfId="0" applyNumberFormat="1" applyFont="1" applyBorder="1" applyAlignment="1">
      <alignment wrapText="1"/>
    </xf>
    <xf numFmtId="49" fontId="0" fillId="0" borderId="42" xfId="0" applyNumberFormat="1" applyBorder="1" applyAlignment="1">
      <alignment vertical="top" wrapText="1"/>
    </xf>
    <xf numFmtId="0" fontId="31" fillId="0" borderId="42" xfId="1" applyBorder="1"/>
    <xf numFmtId="0" fontId="1" fillId="0" borderId="40" xfId="5" applyFont="1" applyFill="1" applyBorder="1" applyAlignment="1">
      <alignment vertical="center"/>
    </xf>
    <xf numFmtId="0" fontId="1" fillId="0" borderId="56" xfId="5" applyFont="1" applyFill="1" applyBorder="1" applyAlignment="1">
      <alignment vertical="center"/>
    </xf>
    <xf numFmtId="0" fontId="1" fillId="0" borderId="54" xfId="5" applyFont="1" applyFill="1" applyBorder="1" applyAlignment="1">
      <alignment vertical="center"/>
    </xf>
    <xf numFmtId="0" fontId="1" fillId="0" borderId="54" xfId="5" applyFont="1" applyFill="1" applyBorder="1" applyAlignment="1">
      <alignment vertical="center" wrapText="1"/>
    </xf>
    <xf numFmtId="0" fontId="1" fillId="0" borderId="40" xfId="5" applyFont="1" applyFill="1" applyBorder="1" applyAlignment="1">
      <alignment vertical="top"/>
    </xf>
    <xf numFmtId="0" fontId="1" fillId="0" borderId="40" xfId="5" applyFont="1" applyFill="1" applyBorder="1" applyAlignment="1">
      <alignment vertical="top" wrapText="1"/>
    </xf>
    <xf numFmtId="0" fontId="1" fillId="0" borderId="54" xfId="5" applyFont="1" applyFill="1" applyBorder="1" applyAlignment="1">
      <alignment vertical="top" wrapText="1"/>
    </xf>
    <xf numFmtId="0" fontId="1" fillId="0" borderId="0" xfId="0" applyFont="1" applyAlignment="1">
      <alignment wrapText="1"/>
    </xf>
    <xf numFmtId="0" fontId="12" fillId="5" borderId="0" xfId="0" applyFont="1" applyFill="1" applyAlignment="1">
      <alignment horizontal="center" vertical="center"/>
    </xf>
    <xf numFmtId="0" fontId="101" fillId="38" borderId="0" xfId="6" applyFont="1" applyAlignment="1">
      <alignment horizontal="center" vertical="center"/>
    </xf>
    <xf numFmtId="0" fontId="35" fillId="0" borderId="0" xfId="0" applyFont="1"/>
    <xf numFmtId="0" fontId="32" fillId="0" borderId="12" xfId="1" applyFont="1" applyBorder="1" applyAlignment="1"/>
    <xf numFmtId="0" fontId="45" fillId="0" borderId="0" xfId="0" applyFont="1"/>
    <xf numFmtId="0" fontId="99" fillId="38" borderId="0" xfId="6" applyFont="1" applyAlignment="1">
      <alignment horizontal="center" vertical="center"/>
    </xf>
    <xf numFmtId="0" fontId="44" fillId="12" borderId="12" xfId="0" applyFont="1" applyFill="1" applyBorder="1" applyAlignment="1">
      <alignment horizontal="center"/>
    </xf>
    <xf numFmtId="0" fontId="28" fillId="11" borderId="17" xfId="0" applyFont="1" applyFill="1" applyBorder="1" applyAlignment="1">
      <alignment horizontal="center" vertical="center" wrapText="1"/>
    </xf>
    <xf numFmtId="0" fontId="28" fillId="11" borderId="10" xfId="0" applyFont="1" applyFill="1" applyBorder="1"/>
    <xf numFmtId="0" fontId="28" fillId="11" borderId="9" xfId="0" applyFont="1" applyFill="1" applyBorder="1"/>
    <xf numFmtId="0" fontId="21" fillId="9" borderId="28" xfId="0" applyFont="1" applyFill="1" applyBorder="1" applyAlignment="1">
      <alignment horizontal="center" vertical="center"/>
    </xf>
    <xf numFmtId="0" fontId="22" fillId="9" borderId="4" xfId="0" applyFont="1" applyFill="1" applyBorder="1" applyAlignment="1">
      <alignment horizontal="center" vertical="center"/>
    </xf>
    <xf numFmtId="0" fontId="22" fillId="9" borderId="1" xfId="0" applyFont="1" applyFill="1" applyBorder="1" applyAlignment="1">
      <alignment horizontal="center" vertical="center"/>
    </xf>
    <xf numFmtId="0" fontId="23" fillId="0" borderId="0" xfId="0" applyFont="1" applyAlignment="1">
      <alignment horizontal="left" vertical="center" wrapText="1"/>
    </xf>
    <xf numFmtId="0" fontId="23" fillId="0" borderId="0" xfId="0" applyFont="1" applyAlignment="1">
      <alignment horizontal="left" vertical="center"/>
    </xf>
    <xf numFmtId="0" fontId="0" fillId="11" borderId="17" xfId="0" applyFill="1" applyBorder="1" applyAlignment="1">
      <alignment horizontal="center" vertical="center" wrapText="1"/>
    </xf>
    <xf numFmtId="0" fontId="0" fillId="11" borderId="10" xfId="0" applyFill="1" applyBorder="1" applyAlignment="1">
      <alignment horizontal="center" vertical="center"/>
    </xf>
    <xf numFmtId="0" fontId="18" fillId="6" borderId="26" xfId="0" applyFont="1" applyFill="1" applyBorder="1" applyAlignment="1">
      <alignment horizontal="center" vertical="center" wrapText="1"/>
    </xf>
    <xf numFmtId="0" fontId="18" fillId="6" borderId="24" xfId="0" applyFont="1" applyFill="1" applyBorder="1" applyAlignment="1">
      <alignment horizontal="center" vertical="center" wrapText="1"/>
    </xf>
    <xf numFmtId="0" fontId="0" fillId="0" borderId="0" xfId="0" applyAlignment="1">
      <alignment horizontal="center"/>
    </xf>
  </cellXfs>
  <cellStyles count="7">
    <cellStyle name="60% - Accent6" xfId="6" builtinId="52"/>
    <cellStyle name="Accent1" xfId="4" builtinId="29"/>
    <cellStyle name="Bad" xfId="5" builtinId="27"/>
    <cellStyle name="Good" xfId="2" builtinId="26"/>
    <cellStyle name="Hyperlink" xfId="1" builtinId="8"/>
    <cellStyle name="Neutral" xfId="3" builtinId="28"/>
    <cellStyle name="Normal" xfId="0" builtinId="0"/>
  </cellStyles>
  <dxfs count="1489">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ont>
        <color rgb="FFFF0000"/>
      </font>
    </dxf>
    <dxf>
      <font>
        <color rgb="FF00B050"/>
      </font>
    </dxf>
    <dxf>
      <font>
        <color rgb="FFFF0000"/>
      </font>
    </dxf>
    <dxf>
      <font>
        <color rgb="FFFF0000"/>
      </font>
    </dxf>
    <dxf>
      <font>
        <color rgb="FFFF0000"/>
      </font>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b/>
        <i val="0"/>
        <color auto="1"/>
      </font>
      <fill>
        <gradientFill degree="180">
          <stop position="0">
            <color theme="0"/>
          </stop>
          <stop position="1">
            <color theme="7"/>
          </stop>
        </gradientFill>
      </fill>
    </dxf>
    <dxf>
      <font>
        <b/>
        <i val="0"/>
        <color auto="1"/>
      </font>
      <fill>
        <gradientFill degree="180">
          <stop position="0">
            <color theme="0"/>
          </stop>
          <stop position="1">
            <color rgb="FFC00000"/>
          </stop>
        </gradientFill>
      </fill>
    </dxf>
    <dxf>
      <font>
        <b/>
        <i val="0"/>
        <color auto="1"/>
      </font>
      <fill>
        <gradientFill degree="180">
          <stop position="0">
            <color theme="0"/>
          </stop>
          <stop position="1">
            <color theme="9"/>
          </stop>
        </gradient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theme="7" tint="0.79998168889431442"/>
        </patternFill>
      </fill>
    </dxf>
    <dxf>
      <fill>
        <patternFill>
          <bgColor theme="4" tint="0.79998168889431442"/>
        </patternFill>
      </fill>
    </dxf>
    <dxf>
      <fill>
        <patternFill>
          <bgColor rgb="FFFFB7B7"/>
        </patternFill>
      </fill>
    </dxf>
    <dxf>
      <font>
        <color rgb="FF006100"/>
      </font>
      <fill>
        <patternFill>
          <bgColor rgb="FFC6EFCE"/>
        </patternFill>
      </fill>
    </dxf>
    <dxf>
      <fill>
        <patternFill>
          <bgColor rgb="FFFF0000"/>
        </patternFill>
      </fill>
    </dxf>
    <dxf>
      <fill>
        <patternFill>
          <bgColor theme="9" tint="0.79998168889431442"/>
        </patternFill>
      </fill>
    </dxf>
    <dxf>
      <fill>
        <patternFill>
          <bgColor theme="7" tint="0.79998168889431442"/>
        </patternFill>
      </fill>
    </dxf>
    <dxf>
      <fill>
        <patternFill>
          <bgColor theme="4" tint="0.79998168889431442"/>
        </patternFill>
      </fill>
    </dxf>
    <dxf>
      <fill>
        <patternFill>
          <bgColor rgb="FFFFB7B7"/>
        </patternFill>
      </fill>
    </dxf>
    <dxf>
      <fill>
        <patternFill>
          <bgColor rgb="FFFF0000"/>
        </patternFill>
      </fill>
    </dxf>
    <dxf>
      <font>
        <color rgb="FF006100"/>
      </font>
      <fill>
        <patternFill>
          <bgColor rgb="FFC6EFCE"/>
        </patternFill>
      </fill>
    </dxf>
    <dxf>
      <fill>
        <patternFill>
          <bgColor theme="9" tint="0.79998168889431442"/>
        </patternFill>
      </fill>
    </dxf>
    <dxf>
      <fill>
        <patternFill>
          <bgColor theme="7" tint="0.79998168889431442"/>
        </patternFill>
      </fill>
    </dxf>
    <dxf>
      <fill>
        <patternFill>
          <bgColor theme="4" tint="0.79998168889431442"/>
        </patternFill>
      </fill>
    </dxf>
    <dxf>
      <fill>
        <patternFill>
          <bgColor rgb="FFFFB7B7"/>
        </patternFill>
      </fill>
    </dxf>
    <dxf>
      <font>
        <color rgb="FF006100"/>
      </font>
      <fill>
        <patternFill>
          <bgColor rgb="FFC6EFCE"/>
        </patternFill>
      </fill>
    </dxf>
    <dxf>
      <fill>
        <patternFill>
          <bgColor rgb="FFFF0000"/>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5" tint="-0.249977111117893"/>
      </font>
      <fill>
        <patternFill patternType="solid">
          <bgColor rgb="FFC6EFCE"/>
        </patternFill>
      </fill>
    </dxf>
    <dxf>
      <font>
        <color theme="9" tint="-0.499984740745262"/>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5" tint="-0.249977111117893"/>
      </font>
      <fill>
        <patternFill patternType="solid">
          <bgColor rgb="FFC6EFCE"/>
        </patternFill>
      </fill>
    </dxf>
    <dxf>
      <font>
        <color theme="9" tint="-0.499984740745262"/>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theme="1" tint="4.9989318521683403E-2"/>
      </font>
      <fill>
        <patternFill patternType="solid">
          <bgColor rgb="FFF79E31"/>
        </patternFill>
      </fill>
    </dxf>
    <dxf>
      <font>
        <color rgb="FF006100"/>
      </font>
      <fill>
        <patternFill>
          <bgColor rgb="FFC6EFCE"/>
        </patternFill>
      </fill>
    </dxf>
    <dxf>
      <font>
        <color rgb="FF39059C"/>
      </font>
      <fill>
        <patternFill patternType="solid">
          <bgColor rgb="FFF7E9E9"/>
        </patternFill>
      </fill>
    </dxf>
    <dxf>
      <font>
        <color rgb="FF9C0006"/>
      </font>
      <fill>
        <patternFill patternType="solid">
          <bgColor theme="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0006"/>
      </font>
    </dxf>
    <dxf>
      <font>
        <color rgb="FF9C5700"/>
      </font>
      <fill>
        <patternFill>
          <bgColor rgb="FFFFEB9C"/>
        </patternFill>
      </fill>
    </dxf>
    <dxf>
      <font>
        <color theme="1" tint="4.9989318521683403E-2"/>
      </font>
      <fill>
        <patternFill patternType="solid">
          <bgColor rgb="FFF79E31"/>
        </patternFill>
      </fill>
    </dxf>
    <dxf>
      <font>
        <color rgb="FF006100"/>
      </font>
      <fill>
        <patternFill>
          <bgColor rgb="FFC6EFCE"/>
        </patternFill>
      </fill>
    </dxf>
    <dxf>
      <font>
        <color rgb="FF39059C"/>
      </font>
      <fill>
        <patternFill patternType="solid">
          <bgColor rgb="FFD3B3F5"/>
        </patternFill>
      </fill>
    </dxf>
    <dxf>
      <font>
        <color rgb="FF9C0006"/>
      </font>
      <fill>
        <patternFill patternType="solid">
          <bgColor theme="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dxf>
    <dxf>
      <fill>
        <patternFill>
          <bgColor theme="7" tint="0.79998168889431442"/>
        </patternFill>
      </fill>
    </dxf>
    <dxf>
      <fill>
        <patternFill>
          <bgColor rgb="FFF6D9D6"/>
        </patternFill>
      </fill>
    </dxf>
    <dxf>
      <fill>
        <patternFill>
          <bgColor theme="9"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6D9D6"/>
        </patternFill>
      </fill>
    </dxf>
    <dxf>
      <fill>
        <patternFill>
          <bgColor rgb="FFF6D9D6"/>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ont>
        <color rgb="FF006100"/>
      </font>
      <fill>
        <patternFill>
          <bgColor rgb="FFC6EFCE"/>
        </patternFill>
      </fill>
    </dxf>
    <dxf>
      <font>
        <color rgb="FF9C0006"/>
      </font>
    </dxf>
    <dxf>
      <font>
        <color rgb="FF099ED9"/>
      </font>
      <fill>
        <patternFill patternType="solid">
          <bgColor rgb="FFD4FFFA"/>
        </patternFill>
      </fill>
    </dxf>
    <dxf>
      <font>
        <color rgb="FF004C99"/>
      </font>
      <fill>
        <patternFill patternType="solid">
          <bgColor rgb="FFCCE5FF"/>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ont>
        <color rgb="FF006100"/>
      </font>
      <fill>
        <patternFill>
          <bgColor rgb="FFC6EFCE"/>
        </patternFill>
      </fill>
    </dxf>
    <dxf>
      <font>
        <color rgb="FF9C0006"/>
      </font>
      <fill>
        <patternFill>
          <bgColor rgb="FFFFC7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006100"/>
      </font>
      <fill>
        <patternFill>
          <bgColor rgb="FFC6EFCE"/>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ont>
        <color theme="9" tint="-0.499984740745262"/>
      </font>
      <fill>
        <patternFill patternType="solid">
          <bgColor theme="9" tint="0.79998168889431442"/>
        </patternFill>
      </fill>
    </dxf>
    <dxf>
      <font>
        <color theme="5" tint="-0.249977111117893"/>
      </font>
      <fill>
        <patternFill patternType="solid">
          <bgColor rgb="FFC6EFCE"/>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99ED9"/>
      </font>
      <fill>
        <patternFill patternType="solid">
          <bgColor rgb="FFD4FFFA"/>
        </patternFill>
      </fill>
    </dxf>
    <dxf>
      <font>
        <color rgb="FF004C99"/>
      </font>
      <fill>
        <patternFill patternType="solid">
          <bgColor rgb="FFCCE5FF"/>
        </patternFill>
      </fill>
    </dxf>
    <dxf>
      <fill>
        <patternFill>
          <bgColor theme="7" tint="0.79998168889431442"/>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rgb="FFF6D9D6"/>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9" tint="0.79998168889431442"/>
        </patternFill>
      </fill>
    </dxf>
    <dxf>
      <fill>
        <patternFill>
          <bgColor rgb="FFF6D9D6"/>
        </patternFill>
      </fill>
    </dxf>
    <dxf>
      <fill>
        <patternFill>
          <bgColor theme="7"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ont>
        <color rgb="FF099ED9"/>
      </font>
      <fill>
        <patternFill patternType="solid">
          <bgColor rgb="FFD4FFFA"/>
        </patternFill>
      </fill>
    </dxf>
    <dxf>
      <font>
        <color rgb="FF005B7F"/>
      </font>
      <fill>
        <patternFill patternType="solid">
          <bgColor rgb="FFD0F0FF"/>
        </patternFill>
      </fill>
    </dxf>
    <dxf>
      <font>
        <color rgb="FF5A2D91"/>
      </font>
      <fill>
        <patternFill patternType="solid">
          <bgColor rgb="FFEDE6FF"/>
        </patternFill>
      </fill>
    </dxf>
    <dxf>
      <font>
        <color rgb="FF9C5700"/>
      </font>
      <fill>
        <patternFill>
          <bgColor rgb="FFFFEB9C"/>
        </patternFill>
      </fill>
    </dxf>
    <dxf>
      <font>
        <color rgb="FF004C99"/>
      </font>
      <fill>
        <patternFill patternType="solid">
          <bgColor rgb="FFCCE5FF"/>
        </patternFill>
      </fill>
    </dxf>
    <dxf>
      <font>
        <color rgb="FF9C0006"/>
      </font>
    </dxf>
    <dxf>
      <font>
        <color rgb="FF006100"/>
      </font>
      <fill>
        <patternFill>
          <bgColor rgb="FFC6EFCE"/>
        </patternFill>
      </fill>
    </dxf>
    <dxf>
      <font>
        <color theme="1"/>
      </font>
      <fill>
        <patternFill patternType="solid">
          <bgColor theme="9" tint="0.79998168889431442"/>
        </patternFill>
      </fill>
    </dxf>
    <dxf>
      <fill>
        <patternFill>
          <bgColor theme="7" tint="0.79998168889431442"/>
        </patternFill>
      </fill>
    </dxf>
    <dxf>
      <fill>
        <patternFill>
          <bgColor theme="9" tint="0.79998168889431442"/>
        </patternFill>
      </fill>
    </dxf>
    <dxf>
      <fill>
        <patternFill>
          <bgColor rgb="FFF6D9D6"/>
        </patternFill>
      </fill>
    </dxf>
    <dxf>
      <font>
        <color rgb="FF006100"/>
      </font>
      <fill>
        <patternFill>
          <bgColor rgb="FFC6EFCE"/>
        </patternFill>
      </fill>
    </dxf>
    <dxf>
      <font>
        <color rgb="FF9C0006"/>
      </font>
      <fill>
        <patternFill>
          <bgColor rgb="FFFFC7CE"/>
        </patternFill>
      </fill>
    </dxf>
    <dxf>
      <fill>
        <patternFill>
          <bgColor rgb="FFF6D9D6"/>
        </patternFill>
      </fill>
    </dxf>
    <dxf>
      <fill>
        <patternFill>
          <bgColor theme="9" tint="0.79998168889431442"/>
        </patternFill>
      </fill>
    </dxf>
    <dxf>
      <font>
        <color rgb="FF9C5700"/>
      </font>
      <fill>
        <patternFill>
          <bgColor rgb="FFFFEB9C"/>
        </patternFill>
      </fill>
    </dxf>
    <dxf>
      <font>
        <color rgb="FF006100"/>
      </font>
      <fill>
        <patternFill>
          <bgColor rgb="FFC6EFCE"/>
        </patternFill>
      </fill>
    </dxf>
    <dxf>
      <fill>
        <patternFill>
          <bgColor theme="7" tint="0.79998168889431442"/>
        </patternFill>
      </fill>
    </dxf>
    <dxf>
      <fill>
        <patternFill>
          <bgColor theme="9" tint="0.79998168889431442"/>
        </patternFill>
      </fill>
    </dxf>
    <dxf>
      <fill>
        <patternFill>
          <bgColor rgb="FFF6D9D6"/>
        </patternFill>
      </fill>
    </dxf>
    <dxf>
      <font>
        <color theme="9" tint="-0.499984740745262"/>
      </font>
      <fill>
        <patternFill patternType="solid">
          <bgColor theme="9" tint="0.79998168889431442"/>
        </patternFill>
      </fill>
    </dxf>
    <dxf>
      <font>
        <color theme="5" tint="-0.249977111117893"/>
      </font>
      <fill>
        <patternFill patternType="solid">
          <bgColor rgb="FFC6EFCE"/>
        </patternFill>
      </fill>
    </dxf>
    <dxf>
      <font>
        <color theme="1"/>
      </font>
      <fill>
        <patternFill patternType="solid">
          <bgColor theme="9" tint="0.79998168889431442"/>
        </patternFill>
      </fill>
    </dxf>
    <dxf>
      <font>
        <color rgb="FF006100"/>
      </font>
      <fill>
        <patternFill>
          <bgColor rgb="FFC6EFCE"/>
        </patternFill>
      </fill>
    </dxf>
    <dxf>
      <font>
        <color rgb="FF9C0006"/>
      </font>
    </dxf>
    <dxf>
      <font>
        <color rgb="FF9C5700"/>
      </font>
      <fill>
        <patternFill>
          <bgColor rgb="FFFFEB9C"/>
        </patternFill>
      </fill>
    </dxf>
    <dxf>
      <font>
        <color rgb="FF099ED9"/>
      </font>
      <fill>
        <patternFill patternType="solid">
          <bgColor rgb="FFD4FFFA"/>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7" tint="0.79998168889431442"/>
        </patternFill>
      </fill>
    </dxf>
    <dxf>
      <fill>
        <patternFill>
          <bgColor theme="9" tint="0.79998168889431442"/>
        </patternFill>
      </fill>
    </dxf>
    <dxf>
      <font>
        <color rgb="FF9C0006"/>
      </font>
    </dxf>
    <dxf>
      <font>
        <color rgb="FF006100"/>
      </font>
      <fill>
        <patternFill>
          <bgColor rgb="FFC6EFCE"/>
        </patternFill>
      </fill>
    </dxf>
    <dxf>
      <font>
        <color theme="1"/>
      </font>
      <fill>
        <patternFill patternType="solid">
          <bgColor theme="9" tint="0.79998168889431442"/>
        </patternFill>
      </fill>
    </dxf>
    <dxf>
      <font>
        <color rgb="FF004C99"/>
      </font>
      <fill>
        <patternFill patternType="solid">
          <bgColor rgb="FFCCE5FF"/>
        </patternFill>
      </fill>
    </dxf>
    <dxf>
      <font>
        <color rgb="FF9C5700"/>
      </font>
      <fill>
        <patternFill>
          <bgColor rgb="FFFFEB9C"/>
        </patternFill>
      </fill>
    </dxf>
    <dxf>
      <font>
        <color rgb="FF099ED9"/>
      </font>
      <fill>
        <patternFill patternType="solid">
          <bgColor rgb="FFD4FFFA"/>
        </patternFill>
      </fill>
    </dxf>
    <dxf>
      <font>
        <color rgb="FF5A2D91"/>
      </font>
      <fill>
        <patternFill patternType="solid">
          <bgColor rgb="FFEDE6FF"/>
        </patternFill>
      </fill>
    </dxf>
    <dxf>
      <font>
        <color rgb="FF005B7F"/>
      </font>
      <fill>
        <patternFill patternType="solid">
          <bgColor rgb="FFD0F0FF"/>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0006"/>
      </font>
    </dxf>
    <dxf>
      <font>
        <color rgb="FF9C5700"/>
      </font>
      <fill>
        <patternFill>
          <bgColor rgb="FFFFEB9C"/>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ill>
        <patternFill>
          <bgColor rgb="FFF6D9D6"/>
        </patternFill>
      </fill>
    </dxf>
    <dxf>
      <fill>
        <patternFill>
          <bgColor theme="7" tint="0.79998168889431442"/>
        </patternFill>
      </fill>
    </dxf>
    <dxf>
      <font>
        <color rgb="FF006100"/>
      </font>
      <fill>
        <patternFill>
          <bgColor rgb="FFC6EFCE"/>
        </patternFill>
      </fill>
    </dxf>
    <dxf>
      <font>
        <color rgb="FF9C0006"/>
      </font>
    </dxf>
    <dxf>
      <fill>
        <patternFill>
          <bgColor theme="9" tint="0.7999816888943144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ont>
        <color rgb="FF006100"/>
      </font>
      <fill>
        <patternFill>
          <bgColor rgb="FFC6EFCE"/>
        </patternFill>
      </fill>
    </dxf>
    <dxf>
      <font>
        <color theme="5" tint="-0.249977111117893"/>
      </font>
      <fill>
        <patternFill patternType="solid">
          <bgColor rgb="FFC6EFCE"/>
        </patternFill>
      </fill>
    </dxf>
    <dxf>
      <font>
        <color theme="9" tint="-0.499984740745262"/>
      </font>
      <fill>
        <patternFill patternType="solid">
          <bgColor theme="9" tint="0.79998168889431442"/>
        </patternFill>
      </fill>
    </dxf>
    <dxf>
      <font>
        <color rgb="FF9C5700"/>
      </font>
      <fill>
        <patternFill>
          <bgColor rgb="FFFFEB9C"/>
        </patternFill>
      </fill>
    </dxf>
    <dxf>
      <font>
        <color rgb="FF5A2D91"/>
      </font>
      <fill>
        <patternFill patternType="solid">
          <bgColor rgb="FFEDE6FF"/>
        </patternFill>
      </fill>
    </dxf>
    <dxf>
      <font>
        <color rgb="FF099ED9"/>
      </font>
      <fill>
        <patternFill patternType="solid">
          <bgColor rgb="FFD4FFFA"/>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ont>
        <color rgb="FF099ED9"/>
      </font>
      <fill>
        <patternFill patternType="solid">
          <bgColor rgb="FFD4FFFA"/>
        </patternFill>
      </fill>
    </dxf>
    <dxf>
      <font>
        <color theme="1"/>
      </font>
      <fill>
        <patternFill patternType="solid">
          <bgColor theme="9" tint="0.79998168889431442"/>
        </patternFill>
      </fill>
    </dxf>
    <dxf>
      <font>
        <color rgb="FF006100"/>
      </font>
      <fill>
        <patternFill>
          <bgColor rgb="FFC6EFCE"/>
        </patternFill>
      </fill>
    </dxf>
    <dxf>
      <font>
        <color rgb="FF9C5700"/>
      </font>
      <fill>
        <patternFill>
          <bgColor rgb="FFFFEB9C"/>
        </patternFill>
      </fill>
    </dxf>
    <dxf>
      <font>
        <color rgb="FF005B7F"/>
      </font>
      <fill>
        <patternFill patternType="solid">
          <bgColor rgb="FFD0F0FF"/>
        </patternFill>
      </fill>
    </dxf>
    <dxf>
      <font>
        <color theme="1"/>
      </font>
      <fill>
        <patternFill patternType="solid">
          <bgColor theme="9" tint="0.79998168889431442"/>
        </patternFill>
      </fill>
    </dxf>
    <dxf>
      <font>
        <color rgb="FF006100"/>
      </font>
      <fill>
        <patternFill>
          <bgColor rgb="FFC6EFCE"/>
        </patternFill>
      </fill>
    </dxf>
    <dxf>
      <font>
        <color rgb="FF9C0006"/>
      </font>
    </dxf>
    <dxf>
      <font>
        <color rgb="FF9C5700"/>
      </font>
      <fill>
        <patternFill>
          <bgColor rgb="FFFFEB9C"/>
        </patternFill>
      </fill>
    </dxf>
    <dxf>
      <font>
        <color rgb="FF006100"/>
      </font>
      <fill>
        <patternFill>
          <bgColor rgb="FFC6EFCE"/>
        </patternFill>
      </fill>
    </dxf>
    <dxf>
      <fill>
        <patternFill>
          <bgColor theme="7" tint="0.79998168889431442"/>
        </patternFill>
      </fill>
    </dxf>
    <dxf>
      <fill>
        <patternFill>
          <bgColor theme="9" tint="0.79998168889431442"/>
        </patternFill>
      </fill>
    </dxf>
    <dxf>
      <fill>
        <patternFill>
          <bgColor rgb="FFF6D9D6"/>
        </patternFill>
      </fill>
    </dxf>
    <dxf>
      <font>
        <color theme="5" tint="-0.249977111117893"/>
      </font>
      <fill>
        <patternFill patternType="solid">
          <bgColor rgb="FFC6EFCE"/>
        </patternFill>
      </fill>
    </dxf>
    <dxf>
      <font>
        <color theme="9" tint="-0.499984740745262"/>
      </font>
      <fill>
        <patternFill patternType="solid">
          <bgColor theme="9" tint="0.79998168889431442"/>
        </patternFill>
      </fill>
    </dxf>
    <dxf>
      <fill>
        <patternFill>
          <bgColor theme="7"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7" tint="0.79998168889431442"/>
        </patternFill>
      </fill>
    </dxf>
    <dxf>
      <fill>
        <patternFill>
          <bgColor theme="9" tint="0.79998168889431442"/>
        </patternFill>
      </fill>
    </dxf>
    <dxf>
      <fill>
        <patternFill>
          <bgColor theme="9" tint="0.79998168889431442"/>
        </patternFill>
      </fill>
    </dxf>
    <dxf>
      <fill>
        <patternFill>
          <bgColor theme="7" tint="0.79998168889431442"/>
        </patternFill>
      </fill>
    </dxf>
    <dxf>
      <fill>
        <patternFill>
          <bgColor rgb="FFF6D9D6"/>
        </patternFill>
      </fill>
    </dxf>
    <dxf>
      <font>
        <color rgb="FF004C99"/>
      </font>
      <fill>
        <patternFill patternType="solid">
          <bgColor rgb="FFCCE5FF"/>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99ED9"/>
      </font>
      <fill>
        <patternFill patternType="solid">
          <bgColor rgb="FFD4FFFA"/>
        </patternFill>
      </fill>
    </dxf>
    <dxf>
      <font>
        <color theme="1"/>
      </font>
      <fill>
        <patternFill patternType="solid">
          <bgColor theme="9" tint="0.79998168889431442"/>
        </patternFill>
      </fill>
    </dxf>
    <dxf>
      <font>
        <color rgb="FF006100"/>
      </font>
      <fill>
        <patternFill>
          <bgColor rgb="FFC6EFCE"/>
        </patternFill>
      </fill>
    </dxf>
    <dxf>
      <font>
        <color rgb="FF9C0006"/>
      </font>
    </dxf>
    <dxf>
      <fill>
        <patternFill>
          <bgColor rgb="FFF6D9D6"/>
        </patternFill>
      </fill>
    </dxf>
    <dxf>
      <fill>
        <patternFill>
          <bgColor theme="9" tint="0.79998168889431442"/>
        </patternFill>
      </fill>
    </dxf>
    <dxf>
      <fill>
        <patternFill>
          <bgColor theme="7" tint="0.79998168889431442"/>
        </patternFill>
      </fill>
    </dxf>
    <dxf>
      <fill>
        <patternFill>
          <bgColor theme="7" tint="0.79998168889431442"/>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rgb="FFF6D9D6"/>
        </patternFill>
      </fill>
    </dxf>
    <dxf>
      <font>
        <color rgb="FF9C0006"/>
      </font>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ont>
        <color rgb="FF099ED9"/>
      </font>
      <fill>
        <patternFill patternType="solid">
          <bgColor rgb="FFD4FFFA"/>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0006"/>
      </font>
    </dxf>
    <dxf>
      <font>
        <color theme="1"/>
      </font>
      <fill>
        <patternFill patternType="solid">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ill>
        <patternFill>
          <bgColor rgb="FFF6D9D6"/>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7030A0"/>
      </font>
      <fill>
        <patternFill patternType="solid">
          <bgColor rgb="FFC394D6"/>
        </patternFill>
      </fill>
    </dxf>
    <dxf>
      <font>
        <color theme="4" tint="-0.249977111117893"/>
      </font>
      <fill>
        <patternFill patternType="solid">
          <bgColor theme="4" tint="0.59999389629810485"/>
        </patternFill>
      </fill>
    </dxf>
    <dxf>
      <font>
        <color rgb="FF006100"/>
      </font>
      <fill>
        <patternFill>
          <bgColor rgb="FFC6EFCE"/>
        </patternFill>
      </fill>
    </dxf>
    <dxf>
      <font>
        <color rgb="FF0070C0"/>
      </font>
      <fill>
        <patternFill patternType="solid">
          <bgColor rgb="FF7CF7F7"/>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dxf>
    <dxf>
      <font>
        <color theme="1"/>
      </font>
      <fill>
        <patternFill patternType="solid">
          <bgColor theme="9"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ont>
        <color rgb="FF099ED9"/>
      </font>
      <fill>
        <patternFill patternType="solid">
          <bgColor rgb="FFD4FFFA"/>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ill>
        <patternFill>
          <bgColor rgb="FFF6D9D6"/>
        </patternFill>
      </fill>
    </dxf>
    <dxf>
      <fill>
        <patternFill>
          <bgColor theme="7" tint="0.79998168889431442"/>
        </patternFill>
      </fill>
    </dxf>
    <dxf>
      <fill>
        <patternFill>
          <bgColor theme="9" tint="0.79998168889431442"/>
        </patternFill>
      </fill>
    </dxf>
    <dxf>
      <font>
        <color rgb="FF9C0006"/>
      </font>
      <fill>
        <patternFill>
          <bgColor rgb="FFFFC7CE"/>
        </patternFill>
      </fill>
    </dxf>
    <dxf>
      <font>
        <color rgb="FF0070C0"/>
      </font>
      <fill>
        <patternFill patternType="solid">
          <bgColor rgb="FF7CF7F7"/>
        </patternFill>
      </fill>
    </dxf>
    <dxf>
      <font>
        <color rgb="FF006100"/>
      </font>
      <fill>
        <patternFill>
          <bgColor rgb="FFC6EFCE"/>
        </patternFill>
      </fill>
    </dxf>
    <dxf>
      <font>
        <color theme="4" tint="-0.249977111117893"/>
      </font>
      <fill>
        <patternFill patternType="solid">
          <bgColor theme="4" tint="0.59999389629810485"/>
        </patternFill>
      </fill>
    </dxf>
    <dxf>
      <font>
        <color rgb="FF9C5700"/>
      </font>
      <fill>
        <patternFill>
          <bgColor rgb="FFFFEB9C"/>
        </patternFill>
      </fill>
    </dxf>
    <dxf>
      <font>
        <color rgb="FF7030A0"/>
      </font>
      <fill>
        <patternFill patternType="solid">
          <bgColor rgb="FFC394D6"/>
        </patternFill>
      </fill>
    </dxf>
    <dxf>
      <font>
        <color rgb="FF9C5700"/>
      </font>
      <fill>
        <patternFill>
          <bgColor rgb="FFFFEB9C"/>
        </patternFill>
      </fill>
    </dxf>
    <dxf>
      <font>
        <color rgb="FF5A2D91"/>
      </font>
      <fill>
        <patternFill patternType="solid">
          <bgColor rgb="FFEDE6FF"/>
        </patternFill>
      </fill>
    </dxf>
    <dxf>
      <font>
        <color rgb="FF004C99"/>
      </font>
      <fill>
        <patternFill patternType="solid">
          <bgColor rgb="FFCCE5FF"/>
        </patternFill>
      </fill>
    </dxf>
    <dxf>
      <font>
        <color rgb="FF099ED9"/>
      </font>
      <fill>
        <patternFill patternType="solid">
          <bgColor rgb="FFD4FFFA"/>
        </patternFill>
      </fill>
    </dxf>
    <dxf>
      <font>
        <color theme="1"/>
      </font>
      <fill>
        <patternFill patternType="solid">
          <bgColor theme="9" tint="0.79998168889431442"/>
        </patternFill>
      </fill>
    </dxf>
    <dxf>
      <font>
        <color rgb="FF006100"/>
      </font>
      <fill>
        <patternFill>
          <bgColor rgb="FFC6EFCE"/>
        </patternFill>
      </fill>
    </dxf>
    <dxf>
      <font>
        <color rgb="FF005B7F"/>
      </font>
      <fill>
        <patternFill patternType="solid">
          <bgColor rgb="FFD0F0FF"/>
        </patternFill>
      </fill>
    </dxf>
    <dxf>
      <font>
        <color rgb="FF9C0006"/>
      </font>
    </dxf>
    <dxf>
      <fill>
        <patternFill>
          <bgColor theme="7" tint="0.79998168889431442"/>
        </patternFill>
      </fill>
    </dxf>
    <dxf>
      <fill>
        <patternFill>
          <bgColor theme="9" tint="0.79998168889431442"/>
        </patternFill>
      </fill>
    </dxf>
    <dxf>
      <fill>
        <patternFill>
          <bgColor rgb="FFF6D9D6"/>
        </patternFill>
      </fill>
    </dxf>
    <dxf>
      <fill>
        <patternFill>
          <bgColor theme="9" tint="0.79998168889431442"/>
        </patternFill>
      </fill>
    </dxf>
    <dxf>
      <fill>
        <patternFill>
          <bgColor theme="7" tint="0.79998168889431442"/>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theme="1"/>
      </font>
      <fill>
        <patternFill patternType="solid">
          <bgColor theme="9" tint="0.79998168889431442"/>
        </patternFill>
      </fill>
    </dxf>
    <dxf>
      <fill>
        <patternFill>
          <bgColor rgb="FFF6D9D6"/>
        </patternFill>
      </fill>
    </dxf>
    <dxf>
      <fill>
        <patternFill>
          <bgColor rgb="FFF6D9D6"/>
        </patternFill>
      </fill>
    </dxf>
    <dxf>
      <font>
        <color rgb="FF099ED9"/>
      </font>
      <fill>
        <patternFill patternType="solid">
          <bgColor rgb="FFD4FFFA"/>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0006"/>
      </font>
    </dxf>
    <dxf>
      <font>
        <color rgb="FF004C99"/>
      </font>
      <fill>
        <patternFill patternType="solid">
          <bgColor rgb="FFCCE5FF"/>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rgb="FFF6D9D6"/>
        </patternFill>
      </fill>
    </dxf>
    <dxf>
      <fill>
        <patternFill>
          <bgColor theme="7" tint="0.79998168889431442"/>
        </patternFill>
      </fill>
    </dxf>
    <dxf>
      <fill>
        <patternFill>
          <bgColor rgb="FFF6D9D6"/>
        </patternFill>
      </fill>
    </dxf>
    <dxf>
      <fill>
        <patternFill>
          <bgColor theme="7" tint="0.79998168889431442"/>
        </patternFill>
      </fill>
    </dxf>
    <dxf>
      <fill>
        <patternFill>
          <bgColor theme="9" tint="0.79998168889431442"/>
        </patternFill>
      </fill>
    </dxf>
    <dxf>
      <font>
        <color rgb="FF9C5700"/>
      </font>
      <fill>
        <patternFill>
          <bgColor rgb="FFFFEB9C"/>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font>
        <color rgb="FF9C5700"/>
      </font>
      <fill>
        <patternFill>
          <bgColor rgb="FFFFEB9C"/>
        </patternFill>
      </fill>
    </dxf>
    <dxf>
      <font>
        <color rgb="FF7030A0"/>
      </font>
      <fill>
        <patternFill patternType="solid">
          <bgColor rgb="FFC394D6"/>
        </patternFill>
      </fill>
    </dxf>
    <dxf>
      <font>
        <color theme="4" tint="-0.249977111117893"/>
      </font>
      <fill>
        <patternFill patternType="solid">
          <bgColor theme="4" tint="0.59999389629810485"/>
        </patternFill>
      </fill>
    </dxf>
    <dxf>
      <font>
        <color rgb="FF006100"/>
      </font>
      <fill>
        <patternFill>
          <bgColor rgb="FFC6EFCE"/>
        </patternFill>
      </fill>
    </dxf>
    <dxf>
      <font>
        <color rgb="FF0070C0"/>
      </font>
      <fill>
        <patternFill patternType="solid">
          <bgColor rgb="FF7CF7F7"/>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ont>
        <color theme="1"/>
      </font>
      <fill>
        <patternFill patternType="solid">
          <bgColor theme="9" tint="0.79998168889431442"/>
        </patternFill>
      </fill>
    </dxf>
    <dxf>
      <font>
        <color rgb="FF006100"/>
      </font>
      <fill>
        <patternFill>
          <bgColor rgb="FFC6EFCE"/>
        </patternFill>
      </fill>
    </dxf>
    <dxf>
      <font>
        <color rgb="FF099ED9"/>
      </font>
      <fill>
        <patternFill patternType="solid">
          <bgColor rgb="FFD4FFFA"/>
        </patternFill>
      </fill>
    </dxf>
    <dxf>
      <font>
        <color rgb="FF9C0006"/>
      </font>
    </dxf>
    <dxf>
      <font>
        <color theme="1"/>
      </font>
      <fill>
        <patternFill patternType="solid">
          <bgColor theme="9" tint="0.79998168889431442"/>
        </patternFill>
      </fill>
    </dxf>
    <dxf>
      <font>
        <color rgb="FF004C99"/>
      </font>
      <fill>
        <patternFill patternType="solid">
          <bgColor rgb="FFCCE5FF"/>
        </patternFill>
      </fill>
    </dxf>
    <dxf>
      <font>
        <color rgb="FF099ED9"/>
      </font>
      <fill>
        <patternFill patternType="solid">
          <bgColor rgb="FFD4FFFA"/>
        </patternFill>
      </fill>
    </dxf>
    <dxf>
      <font>
        <color rgb="FF006100"/>
      </font>
      <fill>
        <patternFill>
          <bgColor rgb="FFC6EFCE"/>
        </patternFill>
      </fill>
    </dxf>
    <dxf>
      <font>
        <color rgb="FF9C0006"/>
      </font>
    </dxf>
    <dxf>
      <font>
        <color rgb="FF005B7F"/>
      </font>
      <fill>
        <patternFill patternType="solid">
          <bgColor rgb="FFD0F0FF"/>
        </patternFill>
      </fill>
    </dxf>
    <dxf>
      <font>
        <color rgb="FF5A2D91"/>
      </font>
      <fill>
        <patternFill patternType="solid">
          <bgColor rgb="FFEDE6FF"/>
        </patternFill>
      </fill>
    </dxf>
    <dxf>
      <font>
        <color rgb="FF9C5700"/>
      </font>
      <fill>
        <patternFill>
          <bgColor rgb="FFFFEB9C"/>
        </patternFill>
      </fill>
    </dxf>
    <dxf>
      <fill>
        <patternFill>
          <bgColor theme="7" tint="0.79998168889431442"/>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ill>
        <patternFill>
          <bgColor rgb="FFF6D9D6"/>
        </patternFill>
      </fill>
    </dxf>
    <dxf>
      <fill>
        <patternFill>
          <bgColor theme="9" tint="0.79998168889431442"/>
        </patternFill>
      </fill>
    </dxf>
    <dxf>
      <font>
        <color rgb="FF006100"/>
      </font>
      <fill>
        <patternFill>
          <bgColor rgb="FFC6EFCE"/>
        </patternFill>
      </fill>
    </dxf>
    <dxf>
      <font>
        <color rgb="FF9C5700"/>
      </font>
      <fill>
        <patternFill>
          <bgColor rgb="FFFFEB9C"/>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color rgb="FF7030A0"/>
      </font>
      <fill>
        <patternFill patternType="solid">
          <bgColor rgb="FFC394D6"/>
        </patternFill>
      </fill>
    </dxf>
    <dxf>
      <font>
        <color theme="4" tint="-0.249977111117893"/>
      </font>
      <fill>
        <patternFill patternType="solid">
          <bgColor theme="4" tint="0.59999389629810485"/>
        </patternFill>
      </fill>
    </dxf>
    <dxf>
      <font>
        <color rgb="FF006100"/>
      </font>
      <fill>
        <patternFill>
          <bgColor rgb="FFC6EFCE"/>
        </patternFill>
      </fill>
    </dxf>
    <dxf>
      <font>
        <color rgb="FF0070C0"/>
      </font>
      <fill>
        <patternFill patternType="solid">
          <bgColor rgb="FF7CF7F7"/>
        </patternFill>
      </fill>
    </dxf>
    <dxf>
      <font>
        <color rgb="FF9C0006"/>
      </font>
      <fill>
        <patternFill>
          <bgColor rgb="FFFFC7CE"/>
        </patternFill>
      </fill>
    </dxf>
    <dxf>
      <font>
        <color rgb="FF9C5700"/>
      </font>
      <fill>
        <patternFill>
          <bgColor rgb="FFFFEB9C"/>
        </patternFill>
      </fill>
    </dxf>
    <dxf>
      <font>
        <color rgb="FF5A2D91"/>
      </font>
      <fill>
        <patternFill patternType="solid">
          <bgColor rgb="FFEDE6FF"/>
        </patternFill>
      </fill>
    </dxf>
    <dxf>
      <font>
        <color rgb="FF005B7F"/>
      </font>
      <fill>
        <patternFill patternType="solid">
          <bgColor rgb="FFD0F0FF"/>
        </patternFill>
      </fill>
    </dxf>
    <dxf>
      <font>
        <color rgb="FF004C99"/>
      </font>
      <fill>
        <patternFill patternType="solid">
          <bgColor rgb="FFCCE5FF"/>
        </patternFill>
      </fill>
    </dxf>
    <dxf>
      <font>
        <color rgb="FF099ED9"/>
      </font>
      <fill>
        <patternFill patternType="solid">
          <bgColor rgb="FFD4FFFA"/>
        </patternFill>
      </fill>
    </dxf>
    <dxf>
      <font>
        <color theme="1"/>
      </font>
      <fill>
        <patternFill patternType="solid">
          <bgColor theme="9" tint="0.79998168889431442"/>
        </patternFill>
      </fill>
    </dxf>
    <dxf>
      <font>
        <color rgb="FF006100"/>
      </font>
      <fill>
        <patternFill>
          <bgColor rgb="FFC6EFCE"/>
        </patternFill>
      </fill>
    </dxf>
    <dxf>
      <font>
        <color rgb="FF9C0006"/>
      </font>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006100"/>
      </font>
      <fill>
        <patternFill>
          <bgColor rgb="FFC6EFCE"/>
        </patternFill>
      </fill>
    </dxf>
    <dxf>
      <font>
        <color rgb="FF9C5700"/>
      </font>
      <fill>
        <patternFill>
          <bgColor rgb="FFFFEB9C"/>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b/>
        <i val="0"/>
        <color rgb="FF7030A0"/>
      </font>
      <fill>
        <patternFill patternType="solid">
          <bgColor rgb="FFE3B0F7"/>
        </patternFill>
      </fill>
    </dxf>
    <dxf>
      <font>
        <color rgb="FF9C5700"/>
      </font>
      <fill>
        <patternFill>
          <bgColor rgb="FFFFEB9C"/>
        </patternFill>
      </fill>
    </dxf>
    <dxf>
      <font>
        <b/>
        <i val="0"/>
        <color theme="4"/>
      </font>
      <fill>
        <patternFill patternType="solid">
          <bgColor rgb="FF8EC1FA"/>
        </patternFill>
      </fill>
    </dxf>
    <dxf>
      <font>
        <color rgb="FF006100"/>
      </font>
      <fill>
        <patternFill>
          <bgColor rgb="FFC6EFCE"/>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9C5700"/>
      </font>
      <fill>
        <patternFill>
          <bgColor rgb="FFFFEB9C"/>
        </patternFill>
      </fill>
    </dxf>
    <dxf>
      <font>
        <color rgb="FF006100"/>
      </font>
      <fill>
        <patternFill>
          <bgColor rgb="FFC6EFCE"/>
        </patternFill>
      </fill>
    </dxf>
    <dxf>
      <font>
        <b/>
        <i val="0"/>
        <color theme="4"/>
      </font>
      <fill>
        <patternFill patternType="solid">
          <bgColor rgb="FF8EC1FA"/>
        </patternFill>
      </fill>
    </dxf>
    <dxf>
      <font>
        <b/>
        <i val="0"/>
        <color rgb="FF7030A0"/>
      </font>
      <fill>
        <patternFill patternType="solid">
          <bgColor rgb="FFE3B0F7"/>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7" tint="0.79998168889431442"/>
        </patternFill>
      </fill>
    </dxf>
    <dxf>
      <fill>
        <patternFill>
          <bgColor theme="9" tint="0.79998168889431442"/>
        </patternFill>
      </fill>
    </dxf>
    <dxf>
      <fill>
        <patternFill>
          <bgColor rgb="FFF6D9D6"/>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b/>
        <i val="0"/>
        <color rgb="FF7030A0"/>
      </font>
      <fill>
        <patternFill patternType="solid">
          <bgColor rgb="FFE3B0F7"/>
        </patternFill>
      </fill>
    </dxf>
    <dxf>
      <font>
        <b/>
        <i val="0"/>
        <color theme="4"/>
      </font>
      <fill>
        <patternFill patternType="solid">
          <bgColor rgb="FF8EC1FA"/>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5700"/>
      </font>
      <fill>
        <patternFill>
          <bgColor rgb="FFFFEB9C"/>
        </patternFill>
      </fill>
    </dxf>
    <dxf>
      <font>
        <b/>
        <i val="0"/>
        <color rgb="FF7030A0"/>
      </font>
      <fill>
        <patternFill patternType="solid">
          <bgColor rgb="FFE3B0F7"/>
        </patternFill>
      </fill>
    </dxf>
    <dxf>
      <font>
        <b/>
        <i val="0"/>
        <color theme="4"/>
      </font>
      <fill>
        <patternFill patternType="solid">
          <bgColor rgb="FF8EC1FA"/>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6D9D6"/>
        </patternFill>
      </fill>
    </dxf>
    <dxf>
      <fill>
        <patternFill>
          <bgColor theme="9" tint="0.79998168889431442"/>
        </patternFill>
      </fill>
    </dxf>
    <dxf>
      <fill>
        <patternFill>
          <bgColor theme="7" tint="0.79998168889431442"/>
        </patternFill>
      </fill>
    </dxf>
    <dxf>
      <font>
        <color rgb="FF9C0006"/>
      </font>
      <fill>
        <patternFill>
          <bgColor rgb="FFFFC7CE"/>
        </patternFill>
      </fill>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wrapText="1"/>
    </dxf>
    <dxf>
      <numFmt numFmtId="21" formatCode="d\-mmm"/>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alignment wrapText="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alignment horizontal="general" vertical="top" textRotation="0" wrapText="0" indent="0" justifyLastLine="0" shrinkToFit="0" readingOrder="0"/>
    </dxf>
    <dxf>
      <font>
        <color rgb="FF000000"/>
        <charset val="1"/>
      </font>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charset val="1"/>
        <scheme val="minor"/>
      </font>
      <fill>
        <patternFill patternType="solid">
          <fgColor theme="4" tint="0.79998168889431442"/>
          <bgColor theme="4" tint="0.79998168889431442"/>
        </patternFill>
      </fill>
      <alignment horizontal="general" vertical="top" textRotation="0" wrapText="0" indent="0" justifyLastLine="0" shrinkToFit="0" readingOrder="0"/>
      <border diagonalUp="0" diagonalDown="0">
        <left style="thin">
          <color theme="0"/>
        </left>
        <right style="thin">
          <color rgb="FF000000"/>
        </right>
        <top style="thin">
          <color theme="0"/>
        </top>
        <bottom style="thin">
          <color theme="0"/>
        </bottom>
        <vertical/>
        <horizontal/>
      </border>
    </dxf>
    <dxf>
      <font>
        <color rgb="FF000000"/>
        <charset val="1"/>
      </font>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charset val="1"/>
        <scheme val="minor"/>
      </font>
      <fill>
        <patternFill patternType="solid">
          <fgColor theme="4" tint="0.79998168889431442"/>
          <bgColor theme="4" tint="0.79998168889431442"/>
        </patternFill>
      </fill>
      <alignment horizontal="general" vertical="top" textRotation="0" wrapText="0" indent="0" justifyLastLine="0" shrinkToFit="0" readingOrder="0"/>
      <border diagonalUp="0" diagonalDown="0">
        <left style="thin">
          <color theme="0"/>
        </left>
        <right style="thin">
          <color rgb="FF000000"/>
        </right>
        <top style="thin">
          <color theme="0"/>
        </top>
        <bottom style="thin">
          <color theme="0"/>
        </bottom>
        <vertical/>
        <horizontal/>
      </border>
    </dxf>
    <dxf>
      <font>
        <color rgb="FF000000"/>
        <charset val="1"/>
      </font>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strike/>
        <color rgb="FF9C0006"/>
        <charset val="1"/>
      </font>
      <fill>
        <patternFill patternType="none"/>
      </fill>
      <alignment horizontal="general" vertical="bottom" textRotation="0" wrapText="1"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font>
        <color rgb="FF000000"/>
        <charset val="1"/>
      </font>
      <fill>
        <patternFill patternType="none"/>
      </fill>
      <alignment horizontal="general" vertical="top" textRotation="0" wrapText="0" indent="0" justifyLastLine="0" shrinkToFit="0" readingOrder="0"/>
    </dxf>
    <dxf>
      <numFmt numFmtId="21" formatCode="d\-mmm"/>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border diagonalUp="0" diagonalDown="0" outline="0">
        <left/>
        <right/>
        <top style="thin">
          <color rgb="FF000000"/>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numFmt numFmtId="21" formatCode="d\-mmm"/>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11"/>
        <color theme="10"/>
        <name val="Calibri"/>
        <family val="2"/>
        <scheme val="minor"/>
      </font>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border diagonalUp="0" diagonalDown="0">
        <left style="thin">
          <color rgb="FF000000"/>
        </left>
        <right style="thin">
          <color rgb="FF000000"/>
        </right>
        <top style="thin">
          <color rgb="FF000000"/>
        </top>
        <bottom style="thin">
          <color rgb="FF000000"/>
        </bottom>
        <vertical/>
        <horizontal/>
      </border>
    </dxf>
    <dxf>
      <numFmt numFmtId="21" formatCode="d\-mmm"/>
      <alignment horizontal="general"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bottom style="thin">
          <color rgb="FF000000"/>
        </bottom>
      </border>
    </dxf>
    <dxf>
      <alignment horizontal="center" vertical="bottom" textRotation="0" wrapText="0" indent="0" justifyLastLine="0" shrinkToFit="0" readingOrder="0"/>
    </dxf>
    <dxf>
      <alignment wrapText="0"/>
    </dxf>
    <dxf>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wrapText="0"/>
    </dxf>
    <dxf>
      <border outline="0">
        <top style="thin">
          <color rgb="FF000000"/>
        </top>
      </border>
    </dxf>
    <dxf>
      <border outline="0">
        <bottom style="thin">
          <color rgb="FF000000"/>
        </bottom>
      </border>
    </dxf>
    <dxf>
      <alignment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bottom style="thin">
          <color rgb="FF000000"/>
        </bottom>
      </border>
    </dxf>
    <dxf>
      <alignment horizontal="center" vertical="bottom" textRotation="0" wrapText="0" indent="0" justifyLastLine="0" shrinkToFit="0" readingOrder="0"/>
    </dxf>
    <dxf>
      <alignment wrapText="0"/>
    </dxf>
    <dxf>
      <alignment horizontal="general" vertical="top" textRotation="0" wrapText="0" indent="0" justifyLastLine="0" shrinkToFit="0" readingOrder="0"/>
    </dxf>
    <dxf>
      <font>
        <color rgb="FFFF0000"/>
      </font>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wrapText="0"/>
    </dxf>
    <dxf>
      <border outline="0">
        <top style="thin">
          <color rgb="FF000000"/>
        </top>
      </border>
    </dxf>
    <dxf>
      <border outline="0">
        <bottom style="thin">
          <color rgb="FF000000"/>
        </bottom>
      </border>
    </dxf>
    <dxf>
      <alignment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alignment horizontal="general" vertical="top"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bottom"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bottom style="thin">
          <color rgb="FF000000"/>
        </bottom>
      </border>
    </dxf>
    <dxf>
      <alignment horizontal="center" vertical="bottom" textRotation="0" wrapText="0" indent="0" justifyLastLine="0" shrinkToFit="0" readingOrder="0"/>
    </dxf>
    <dxf>
      <alignment wrapText="0"/>
    </dxf>
    <dxf>
      <alignment wrapText="0"/>
    </dxf>
    <dxf>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wrapText="0"/>
    </dxf>
    <dxf>
      <alignment wrapText="0"/>
    </dxf>
    <dxf>
      <alignment wrapText="0"/>
    </dxf>
    <dxf>
      <alignment wrapText="0"/>
    </dxf>
    <dxf>
      <alignment wrapText="0"/>
    </dxf>
    <dxf>
      <alignment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wrapText="0"/>
    </dxf>
    <dxf>
      <border outline="0">
        <top style="thin">
          <color rgb="FF000000"/>
        </top>
      </border>
    </dxf>
    <dxf>
      <border outline="0">
        <bottom style="thin">
          <color rgb="FF000000"/>
        </bottom>
      </border>
    </dxf>
    <dxf>
      <alignment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alignment vertical="center"/>
    </dxf>
    <dxf>
      <border outline="0">
        <bottom style="thin">
          <color rgb="FF000000"/>
        </bottom>
      </border>
    </dxf>
    <dxf>
      <alignment horizontal="center" vertical="bottom" textRotation="0" wrapText="0" indent="0" justifyLastLine="0" shrinkToFit="0" readingOrder="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vertical="center" wrapText="0"/>
    </dxf>
    <dxf>
      <alignment vertical="center" wrapText="0"/>
    </dxf>
    <dxf>
      <alignment vertical="center" wrapText="0"/>
    </dxf>
    <dxf>
      <alignment vertical="center" wrapText="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vertical="center" wrapText="0"/>
    </dxf>
    <dxf>
      <border outline="0">
        <top style="thin">
          <color rgb="FF000000"/>
        </top>
      </border>
    </dxf>
    <dxf>
      <border outline="0">
        <bottom style="thin">
          <color rgb="FF000000"/>
        </bottom>
      </border>
    </dxf>
    <dxf>
      <alignment vertical="center"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top" textRotation="0" wrapText="0"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fill>
        <patternFill patternType="none"/>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alignment vertical="center"/>
    </dxf>
    <dxf>
      <border outline="0">
        <bottom style="thin">
          <color rgb="FF000000"/>
        </bottom>
      </border>
    </dxf>
    <dxf>
      <alignment horizontal="center" vertical="bottom" textRotation="0" wrapText="0" indent="0" justifyLastLine="0" shrinkToFit="0" readingOrder="0"/>
    </dxf>
    <dxf>
      <alignment vertical="center" wrapText="0"/>
    </dxf>
    <dxf>
      <alignment vertical="center" wrapText="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vertical="center" wrapText="0"/>
    </dxf>
    <dxf>
      <alignment vertical="center" wrapText="0"/>
    </dxf>
    <dxf>
      <alignment vertical="center" wrapText="0"/>
    </dxf>
    <dxf>
      <alignment vertical="center" wrapText="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vertical="center" wrapText="0"/>
    </dxf>
    <dxf>
      <border outline="0">
        <top style="thin">
          <color rgb="FF000000"/>
        </top>
      </border>
    </dxf>
    <dxf>
      <border outline="0">
        <bottom style="thin">
          <color rgb="FF000000"/>
        </bottom>
      </border>
    </dxf>
    <dxf>
      <alignment vertical="center"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fill>
        <patternFill patternType="none"/>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alignment vertical="center"/>
    </dxf>
    <dxf>
      <border outline="0">
        <bottom style="thin">
          <color rgb="FF000000"/>
        </bottom>
      </border>
    </dxf>
    <dxf>
      <alignment horizontal="center" vertical="bottom" textRotation="0" wrapText="0" indent="0" justifyLastLine="0" shrinkToFit="0" readingOrder="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vertical="center" wrapText="0"/>
    </dxf>
    <dxf>
      <alignment vertical="center" wrapText="0"/>
    </dxf>
    <dxf>
      <alignment vertical="center" wrapText="0"/>
    </dxf>
    <dxf>
      <alignment vertical="center" wrapText="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vertical="center" wrapText="0"/>
    </dxf>
    <dxf>
      <border outline="0">
        <top style="thin">
          <color rgb="FF000000"/>
        </top>
      </border>
    </dxf>
    <dxf>
      <border outline="0">
        <bottom style="thin">
          <color rgb="FF000000"/>
        </bottom>
      </border>
    </dxf>
    <dxf>
      <alignment vertical="center"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fill>
        <patternFill patternType="none"/>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alignment vertical="center"/>
    </dxf>
    <dxf>
      <border outline="0">
        <bottom style="thin">
          <color rgb="FF000000"/>
        </bottom>
      </border>
    </dxf>
    <dxf>
      <alignment horizontal="center" vertical="bottom" textRotation="0" wrapText="0" indent="0" justifyLastLine="0" shrinkToFit="0" readingOrder="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vertical="center" wrapText="0"/>
    </dxf>
    <dxf>
      <fill>
        <patternFill patternType="none"/>
      </fill>
      <alignment vertical="center" wrapText="0"/>
    </dxf>
    <dxf>
      <fill>
        <patternFill patternType="none"/>
      </fill>
      <alignment vertical="center" wrapText="0"/>
    </dxf>
    <dxf>
      <fill>
        <patternFill patternType="none"/>
      </fill>
      <alignment vertical="center" wrapText="0"/>
    </dxf>
    <dxf>
      <fill>
        <patternFill patternType="none"/>
      </fill>
      <alignment vertical="center" wrapText="0"/>
    </dxf>
    <dxf>
      <fill>
        <patternFill patternType="none"/>
      </fill>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vertical="center" wrapText="0"/>
    </dxf>
    <dxf>
      <border outline="0">
        <top style="thin">
          <color rgb="FF000000"/>
        </top>
      </border>
    </dxf>
    <dxf>
      <border outline="0">
        <bottom style="thin">
          <color rgb="FF000000"/>
        </bottom>
      </border>
    </dxf>
    <dxf>
      <alignment vertical="center"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
      <border diagonalUp="0" diagonalDown="0">
        <left style="thin">
          <color rgb="FF000000"/>
        </left>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diagonalUp="0" diagonalDown="0" outline="0">
        <left style="thin">
          <color rgb="FF000000"/>
        </left>
        <right style="thin">
          <color rgb="FF000000"/>
        </right>
        <top/>
        <bottom/>
      </border>
    </dxf>
    <dxf>
      <border diagonalUp="0" diagonalDown="0">
        <left style="thin">
          <color rgb="FF000000"/>
        </left>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21" formatCode="d\-mmm"/>
      <fill>
        <patternFill patternType="none"/>
      </fill>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indexed="65"/>
        </patternFill>
      </fill>
      <alignment horizontal="general"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alignment vertical="center"/>
    </dxf>
    <dxf>
      <border outline="0">
        <bottom style="thin">
          <color rgb="FF000000"/>
        </bottom>
      </border>
    </dxf>
    <dxf>
      <alignment horizontal="center" vertical="bottom" textRotation="0" wrapText="0" indent="0" justifyLastLine="0" shrinkToFit="0" readingOrder="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0.5"/>
        <color theme="1"/>
        <name val="Segoe UI"/>
        <charset val="1"/>
        <scheme val="none"/>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vertical="center" wrapText="0"/>
    </dxf>
    <dxf>
      <alignment vertical="center" wrapText="0"/>
    </dxf>
    <dxf>
      <alignment vertical="center" wrapText="0"/>
    </dxf>
    <dxf>
      <alignment vertical="center" wrapText="0"/>
    </dxf>
    <dxf>
      <alignment vertical="center" wrapText="0"/>
    </dxf>
    <dxf>
      <alignment vertical="center" wrapText="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ertAlign val="baseline"/>
        <sz val="11"/>
        <color theme="10"/>
        <name val="Calibri"/>
        <family val="2"/>
        <scheme val="minor"/>
      </font>
      <fill>
        <patternFill patternType="none">
          <fgColor indexed="64"/>
          <bgColor indexed="65"/>
        </patternFill>
      </fill>
      <alignment horizontal="general" vertical="center" textRotation="0" wrapText="0" indent="0" justifyLastLine="0" shrinkToFit="0" readingOrder="0"/>
    </dxf>
    <dxf>
      <fill>
        <patternFill patternType="none">
          <fgColor indexed="64"/>
          <bgColor indexed="65"/>
        </patternFill>
      </fill>
      <alignment vertical="center" wrapText="0"/>
    </dxf>
    <dxf>
      <border outline="0">
        <top style="thin">
          <color rgb="FF000000"/>
        </top>
      </border>
    </dxf>
    <dxf>
      <border outline="0">
        <bottom style="thin">
          <color rgb="FF000000"/>
        </bottom>
      </border>
    </dxf>
    <dxf>
      <alignment vertical="center" wrapText="0"/>
    </dxf>
    <dxf>
      <border outline="0">
        <bottom style="thin">
          <color rgb="FF000000"/>
        </bottom>
      </border>
    </dxf>
    <dxf>
      <alignment horizontal="center"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21" formatCode="d\-mmm"/>
    </dxf>
    <dxf>
      <numFmt numFmtId="21" formatCode="d\-mmm"/>
    </dxf>
    <dxf>
      <alignment horizontal="general" vertical="bottom" textRotation="0" wrapText="1" indent="0" justifyLastLine="0" shrinkToFit="0" readingOrder="0"/>
    </dxf>
    <dxf>
      <alignment wrapText="1"/>
    </dxf>
    <dxf>
      <numFmt numFmtId="0" formatCode="General"/>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alignment wrapText="0"/>
    </dxf>
  </dxfs>
  <tableStyles count="0" defaultTableStyle="TableStyleMedium2" defaultPivotStyle="PivotStyleLight16"/>
  <colors>
    <mruColors>
      <color rgb="FF8EC1FA"/>
      <color rgb="FF4A90E2"/>
      <color rgb="FFE3B0F7"/>
      <color rgb="FFC394D6"/>
      <color rgb="FF7CF7F7"/>
      <color rgb="FF008080"/>
      <color rgb="FF1A1A1A"/>
      <color rgb="FFE91E63"/>
      <color rgb="FF27AE60"/>
      <color rgb="FF9B59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2.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externalLink" Target="externalLinks/externalLink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4.xml"/><Relationship Id="rId6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6</xdr:row>
      <xdr:rowOff>0</xdr:rowOff>
    </xdr:from>
    <xdr:to>
      <xdr:col>15</xdr:col>
      <xdr:colOff>695325</xdr:colOff>
      <xdr:row>6</xdr:row>
      <xdr:rowOff>923925</xdr:rowOff>
    </xdr:to>
    <xdr:pic>
      <xdr:nvPicPr>
        <xdr:cNvPr id="3" name="Picture 2">
          <a:extLst>
            <a:ext uri="{FF2B5EF4-FFF2-40B4-BE49-F238E27FC236}">
              <a16:creationId xmlns:a16="http://schemas.microsoft.com/office/drawing/2014/main" id="{698C031F-223B-B17A-9D50-41430ED1F9CB}"/>
            </a:ext>
          </a:extLst>
        </xdr:cNvPr>
        <xdr:cNvPicPr>
          <a:picLocks noChangeAspect="1"/>
        </xdr:cNvPicPr>
      </xdr:nvPicPr>
      <xdr:blipFill>
        <a:blip xmlns:r="http://schemas.openxmlformats.org/officeDocument/2006/relationships" r:embed="rId1"/>
        <a:stretch>
          <a:fillRect/>
        </a:stretch>
      </xdr:blipFill>
      <xdr:spPr>
        <a:xfrm>
          <a:off x="28917900" y="3590925"/>
          <a:ext cx="695325" cy="923925"/>
        </a:xfrm>
        <a:prstGeom prst="rect">
          <a:avLst/>
        </a:prstGeom>
      </xdr:spPr>
    </xdr:pic>
    <xdr:clientData/>
  </xdr:twoCellAnchor>
  <xdr:twoCellAnchor editAs="oneCell">
    <xdr:from>
      <xdr:col>16</xdr:col>
      <xdr:colOff>0</xdr:colOff>
      <xdr:row>6</xdr:row>
      <xdr:rowOff>0</xdr:rowOff>
    </xdr:from>
    <xdr:to>
      <xdr:col>17</xdr:col>
      <xdr:colOff>314325</xdr:colOff>
      <xdr:row>6</xdr:row>
      <xdr:rowOff>981075</xdr:rowOff>
    </xdr:to>
    <xdr:pic>
      <xdr:nvPicPr>
        <xdr:cNvPr id="4" name="Picture 3">
          <a:extLst>
            <a:ext uri="{FF2B5EF4-FFF2-40B4-BE49-F238E27FC236}">
              <a16:creationId xmlns:a16="http://schemas.microsoft.com/office/drawing/2014/main" id="{864B60A7-C6C7-9EED-21B5-F9F480D47903}"/>
            </a:ext>
            <a:ext uri="{147F2762-F138-4A5C-976F-8EAC2B608ADB}">
              <a16:predDERef xmlns:a16="http://schemas.microsoft.com/office/drawing/2014/main" pred="{698C031F-223B-B17A-9D50-41430ED1F9CB}"/>
            </a:ext>
          </a:extLst>
        </xdr:cNvPr>
        <xdr:cNvPicPr>
          <a:picLocks noChangeAspect="1"/>
        </xdr:cNvPicPr>
      </xdr:nvPicPr>
      <xdr:blipFill>
        <a:blip xmlns:r="http://schemas.openxmlformats.org/officeDocument/2006/relationships" r:embed="rId2"/>
        <a:stretch>
          <a:fillRect/>
        </a:stretch>
      </xdr:blipFill>
      <xdr:spPr>
        <a:xfrm>
          <a:off x="30670500" y="3590925"/>
          <a:ext cx="923925" cy="981075"/>
        </a:xfrm>
        <a:prstGeom prst="rect">
          <a:avLst/>
        </a:prstGeom>
      </xdr:spPr>
    </xdr:pic>
    <xdr:clientData/>
  </xdr:twoCellAnchor>
  <xdr:twoCellAnchor editAs="oneCell">
    <xdr:from>
      <xdr:col>15</xdr:col>
      <xdr:colOff>0</xdr:colOff>
      <xdr:row>7</xdr:row>
      <xdr:rowOff>0</xdr:rowOff>
    </xdr:from>
    <xdr:to>
      <xdr:col>15</xdr:col>
      <xdr:colOff>704850</xdr:colOff>
      <xdr:row>7</xdr:row>
      <xdr:rowOff>981075</xdr:rowOff>
    </xdr:to>
    <xdr:pic>
      <xdr:nvPicPr>
        <xdr:cNvPr id="5" name="Picture 4">
          <a:extLst>
            <a:ext uri="{FF2B5EF4-FFF2-40B4-BE49-F238E27FC236}">
              <a16:creationId xmlns:a16="http://schemas.microsoft.com/office/drawing/2014/main" id="{E19DC44F-D5C0-0F52-3928-374B3949D24B}"/>
            </a:ext>
            <a:ext uri="{147F2762-F138-4A5C-976F-8EAC2B608ADB}">
              <a16:predDERef xmlns:a16="http://schemas.microsoft.com/office/drawing/2014/main" pred="{864B60A7-C6C7-9EED-21B5-F9F480D47903}"/>
            </a:ext>
          </a:extLst>
        </xdr:cNvPr>
        <xdr:cNvPicPr>
          <a:picLocks noChangeAspect="1"/>
        </xdr:cNvPicPr>
      </xdr:nvPicPr>
      <xdr:blipFill>
        <a:blip xmlns:r="http://schemas.openxmlformats.org/officeDocument/2006/relationships" r:embed="rId3"/>
        <a:stretch>
          <a:fillRect/>
        </a:stretch>
      </xdr:blipFill>
      <xdr:spPr>
        <a:xfrm>
          <a:off x="28917900" y="4600575"/>
          <a:ext cx="704850" cy="981075"/>
        </a:xfrm>
        <a:prstGeom prst="rect">
          <a:avLst/>
        </a:prstGeom>
      </xdr:spPr>
    </xdr:pic>
    <xdr:clientData/>
  </xdr:twoCellAnchor>
  <xdr:twoCellAnchor editAs="oneCell">
    <xdr:from>
      <xdr:col>16</xdr:col>
      <xdr:colOff>0</xdr:colOff>
      <xdr:row>7</xdr:row>
      <xdr:rowOff>0</xdr:rowOff>
    </xdr:from>
    <xdr:to>
      <xdr:col>17</xdr:col>
      <xdr:colOff>438150</xdr:colOff>
      <xdr:row>7</xdr:row>
      <xdr:rowOff>1000125</xdr:rowOff>
    </xdr:to>
    <xdr:pic>
      <xdr:nvPicPr>
        <xdr:cNvPr id="6" name="Picture 5">
          <a:extLst>
            <a:ext uri="{FF2B5EF4-FFF2-40B4-BE49-F238E27FC236}">
              <a16:creationId xmlns:a16="http://schemas.microsoft.com/office/drawing/2014/main" id="{4EF6AD7A-AC3E-0731-53CB-65C912D8B183}"/>
            </a:ext>
            <a:ext uri="{147F2762-F138-4A5C-976F-8EAC2B608ADB}">
              <a16:predDERef xmlns:a16="http://schemas.microsoft.com/office/drawing/2014/main" pred="{E19DC44F-D5C0-0F52-3928-374B3949D24B}"/>
            </a:ext>
          </a:extLst>
        </xdr:cNvPr>
        <xdr:cNvPicPr>
          <a:picLocks noChangeAspect="1"/>
        </xdr:cNvPicPr>
      </xdr:nvPicPr>
      <xdr:blipFill>
        <a:blip xmlns:r="http://schemas.openxmlformats.org/officeDocument/2006/relationships" r:embed="rId4"/>
        <a:stretch>
          <a:fillRect/>
        </a:stretch>
      </xdr:blipFill>
      <xdr:spPr>
        <a:xfrm>
          <a:off x="30670500" y="4600575"/>
          <a:ext cx="1047750" cy="1000125"/>
        </a:xfrm>
        <a:prstGeom prst="rect">
          <a:avLst/>
        </a:prstGeom>
      </xdr:spPr>
    </xdr:pic>
    <xdr:clientData/>
  </xdr:twoCellAnchor>
  <xdr:twoCellAnchor editAs="oneCell">
    <xdr:from>
      <xdr:col>15</xdr:col>
      <xdr:colOff>0</xdr:colOff>
      <xdr:row>8</xdr:row>
      <xdr:rowOff>0</xdr:rowOff>
    </xdr:from>
    <xdr:to>
      <xdr:col>15</xdr:col>
      <xdr:colOff>638175</xdr:colOff>
      <xdr:row>8</xdr:row>
      <xdr:rowOff>990600</xdr:rowOff>
    </xdr:to>
    <xdr:pic>
      <xdr:nvPicPr>
        <xdr:cNvPr id="8" name="Picture 7">
          <a:extLst>
            <a:ext uri="{FF2B5EF4-FFF2-40B4-BE49-F238E27FC236}">
              <a16:creationId xmlns:a16="http://schemas.microsoft.com/office/drawing/2014/main" id="{A6202406-6458-64BB-BBE9-B5BC4C2DC8D2}"/>
            </a:ext>
            <a:ext uri="{147F2762-F138-4A5C-976F-8EAC2B608ADB}">
              <a16:predDERef xmlns:a16="http://schemas.microsoft.com/office/drawing/2014/main" pred="{4EF6AD7A-AC3E-0731-53CB-65C912D8B183}"/>
            </a:ext>
          </a:extLst>
        </xdr:cNvPr>
        <xdr:cNvPicPr>
          <a:picLocks noChangeAspect="1"/>
        </xdr:cNvPicPr>
      </xdr:nvPicPr>
      <xdr:blipFill>
        <a:blip xmlns:r="http://schemas.openxmlformats.org/officeDocument/2006/relationships" r:embed="rId5"/>
        <a:stretch>
          <a:fillRect/>
        </a:stretch>
      </xdr:blipFill>
      <xdr:spPr>
        <a:xfrm>
          <a:off x="28917900" y="5610225"/>
          <a:ext cx="638175" cy="990600"/>
        </a:xfrm>
        <a:prstGeom prst="rect">
          <a:avLst/>
        </a:prstGeom>
      </xdr:spPr>
    </xdr:pic>
    <xdr:clientData/>
  </xdr:twoCellAnchor>
  <xdr:twoCellAnchor editAs="oneCell">
    <xdr:from>
      <xdr:col>16</xdr:col>
      <xdr:colOff>0</xdr:colOff>
      <xdr:row>8</xdr:row>
      <xdr:rowOff>0</xdr:rowOff>
    </xdr:from>
    <xdr:to>
      <xdr:col>17</xdr:col>
      <xdr:colOff>419100</xdr:colOff>
      <xdr:row>8</xdr:row>
      <xdr:rowOff>971550</xdr:rowOff>
    </xdr:to>
    <xdr:pic>
      <xdr:nvPicPr>
        <xdr:cNvPr id="9" name="Picture 8">
          <a:extLst>
            <a:ext uri="{FF2B5EF4-FFF2-40B4-BE49-F238E27FC236}">
              <a16:creationId xmlns:a16="http://schemas.microsoft.com/office/drawing/2014/main" id="{5B1DF22A-D56C-675B-E406-2CD0AF16BC04}"/>
            </a:ext>
            <a:ext uri="{147F2762-F138-4A5C-976F-8EAC2B608ADB}">
              <a16:predDERef xmlns:a16="http://schemas.microsoft.com/office/drawing/2014/main" pred="{A6202406-6458-64BB-BBE9-B5BC4C2DC8D2}"/>
            </a:ext>
          </a:extLst>
        </xdr:cNvPr>
        <xdr:cNvPicPr>
          <a:picLocks noChangeAspect="1"/>
        </xdr:cNvPicPr>
      </xdr:nvPicPr>
      <xdr:blipFill>
        <a:blip xmlns:r="http://schemas.openxmlformats.org/officeDocument/2006/relationships" r:embed="rId6"/>
        <a:stretch>
          <a:fillRect/>
        </a:stretch>
      </xdr:blipFill>
      <xdr:spPr>
        <a:xfrm>
          <a:off x="30670500" y="5610225"/>
          <a:ext cx="1028700" cy="971550"/>
        </a:xfrm>
        <a:prstGeom prst="rect">
          <a:avLst/>
        </a:prstGeom>
      </xdr:spPr>
    </xdr:pic>
    <xdr:clientData/>
  </xdr:twoCellAnchor>
  <xdr:twoCellAnchor editAs="oneCell">
    <xdr:from>
      <xdr:col>15</xdr:col>
      <xdr:colOff>0</xdr:colOff>
      <xdr:row>9</xdr:row>
      <xdr:rowOff>0</xdr:rowOff>
    </xdr:from>
    <xdr:to>
      <xdr:col>15</xdr:col>
      <xdr:colOff>752475</xdr:colOff>
      <xdr:row>9</xdr:row>
      <xdr:rowOff>1000125</xdr:rowOff>
    </xdr:to>
    <xdr:pic>
      <xdr:nvPicPr>
        <xdr:cNvPr id="10" name="Picture 9">
          <a:extLst>
            <a:ext uri="{FF2B5EF4-FFF2-40B4-BE49-F238E27FC236}">
              <a16:creationId xmlns:a16="http://schemas.microsoft.com/office/drawing/2014/main" id="{C3A024ED-47AA-ADD9-12AA-E6A4444695DE}"/>
            </a:ext>
            <a:ext uri="{147F2762-F138-4A5C-976F-8EAC2B608ADB}">
              <a16:predDERef xmlns:a16="http://schemas.microsoft.com/office/drawing/2014/main" pred="{5B1DF22A-D56C-675B-E406-2CD0AF16BC04}"/>
            </a:ext>
          </a:extLst>
        </xdr:cNvPr>
        <xdr:cNvPicPr>
          <a:picLocks noChangeAspect="1"/>
        </xdr:cNvPicPr>
      </xdr:nvPicPr>
      <xdr:blipFill>
        <a:blip xmlns:r="http://schemas.openxmlformats.org/officeDocument/2006/relationships" r:embed="rId7"/>
        <a:stretch>
          <a:fillRect/>
        </a:stretch>
      </xdr:blipFill>
      <xdr:spPr>
        <a:xfrm>
          <a:off x="28917900" y="6619875"/>
          <a:ext cx="752475" cy="1000125"/>
        </a:xfrm>
        <a:prstGeom prst="rect">
          <a:avLst/>
        </a:prstGeom>
      </xdr:spPr>
    </xdr:pic>
    <xdr:clientData/>
  </xdr:twoCellAnchor>
  <xdr:twoCellAnchor editAs="oneCell">
    <xdr:from>
      <xdr:col>16</xdr:col>
      <xdr:colOff>0</xdr:colOff>
      <xdr:row>9</xdr:row>
      <xdr:rowOff>0</xdr:rowOff>
    </xdr:from>
    <xdr:to>
      <xdr:col>17</xdr:col>
      <xdr:colOff>514350</xdr:colOff>
      <xdr:row>10</xdr:row>
      <xdr:rowOff>0</xdr:rowOff>
    </xdr:to>
    <xdr:pic>
      <xdr:nvPicPr>
        <xdr:cNvPr id="11" name="Picture 10">
          <a:extLst>
            <a:ext uri="{FF2B5EF4-FFF2-40B4-BE49-F238E27FC236}">
              <a16:creationId xmlns:a16="http://schemas.microsoft.com/office/drawing/2014/main" id="{A5DD1DE6-6F9F-7DE6-A24B-28FC33297B11}"/>
            </a:ext>
            <a:ext uri="{147F2762-F138-4A5C-976F-8EAC2B608ADB}">
              <a16:predDERef xmlns:a16="http://schemas.microsoft.com/office/drawing/2014/main" pred="{C3A024ED-47AA-ADD9-12AA-E6A4444695DE}"/>
            </a:ext>
          </a:extLst>
        </xdr:cNvPr>
        <xdr:cNvPicPr>
          <a:picLocks noChangeAspect="1"/>
        </xdr:cNvPicPr>
      </xdr:nvPicPr>
      <xdr:blipFill>
        <a:blip xmlns:r="http://schemas.openxmlformats.org/officeDocument/2006/relationships" r:embed="rId8"/>
        <a:stretch>
          <a:fillRect/>
        </a:stretch>
      </xdr:blipFill>
      <xdr:spPr>
        <a:xfrm>
          <a:off x="30670500" y="6619875"/>
          <a:ext cx="1123950" cy="1009650"/>
        </a:xfrm>
        <a:prstGeom prst="rect">
          <a:avLst/>
        </a:prstGeom>
      </xdr:spPr>
    </xdr:pic>
    <xdr:clientData/>
  </xdr:twoCellAnchor>
  <xdr:twoCellAnchor editAs="oneCell">
    <xdr:from>
      <xdr:col>14</xdr:col>
      <xdr:colOff>4010025</xdr:colOff>
      <xdr:row>20</xdr:row>
      <xdr:rowOff>28575</xdr:rowOff>
    </xdr:from>
    <xdr:to>
      <xdr:col>15</xdr:col>
      <xdr:colOff>1181100</xdr:colOff>
      <xdr:row>20</xdr:row>
      <xdr:rowOff>962025</xdr:rowOff>
    </xdr:to>
    <xdr:pic>
      <xdr:nvPicPr>
        <xdr:cNvPr id="13" name="Picture 12">
          <a:extLst>
            <a:ext uri="{FF2B5EF4-FFF2-40B4-BE49-F238E27FC236}">
              <a16:creationId xmlns:a16="http://schemas.microsoft.com/office/drawing/2014/main" id="{7A31C401-4026-C6CD-2288-2B1A18C462A6}"/>
            </a:ext>
            <a:ext uri="{147F2762-F138-4A5C-976F-8EAC2B608ADB}">
              <a16:predDERef xmlns:a16="http://schemas.microsoft.com/office/drawing/2014/main" pred="{A5DD1DE6-6F9F-7DE6-A24B-28FC33297B11}"/>
            </a:ext>
          </a:extLst>
        </xdr:cNvPr>
        <xdr:cNvPicPr>
          <a:picLocks noChangeAspect="1"/>
        </xdr:cNvPicPr>
      </xdr:nvPicPr>
      <xdr:blipFill>
        <a:blip xmlns:r="http://schemas.openxmlformats.org/officeDocument/2006/relationships" r:embed="rId9"/>
        <a:stretch>
          <a:fillRect/>
        </a:stretch>
      </xdr:blipFill>
      <xdr:spPr>
        <a:xfrm>
          <a:off x="28908375" y="13258800"/>
          <a:ext cx="1190625" cy="933450"/>
        </a:xfrm>
        <a:prstGeom prst="rect">
          <a:avLst/>
        </a:prstGeom>
      </xdr:spPr>
    </xdr:pic>
    <xdr:clientData/>
  </xdr:twoCellAnchor>
  <xdr:twoCellAnchor editAs="oneCell">
    <xdr:from>
      <xdr:col>16</xdr:col>
      <xdr:colOff>0</xdr:colOff>
      <xdr:row>20</xdr:row>
      <xdr:rowOff>0</xdr:rowOff>
    </xdr:from>
    <xdr:to>
      <xdr:col>17</xdr:col>
      <xdr:colOff>276225</xdr:colOff>
      <xdr:row>20</xdr:row>
      <xdr:rowOff>962025</xdr:rowOff>
    </xdr:to>
    <xdr:pic>
      <xdr:nvPicPr>
        <xdr:cNvPr id="14" name="Picture 13">
          <a:extLst>
            <a:ext uri="{FF2B5EF4-FFF2-40B4-BE49-F238E27FC236}">
              <a16:creationId xmlns:a16="http://schemas.microsoft.com/office/drawing/2014/main" id="{784FD3DC-5FA0-3B98-4A7A-7B01E8349225}"/>
            </a:ext>
            <a:ext uri="{147F2762-F138-4A5C-976F-8EAC2B608ADB}">
              <a16:predDERef xmlns:a16="http://schemas.microsoft.com/office/drawing/2014/main" pred="{7A31C401-4026-C6CD-2288-2B1A18C462A6}"/>
            </a:ext>
          </a:extLst>
        </xdr:cNvPr>
        <xdr:cNvPicPr>
          <a:picLocks noChangeAspect="1"/>
        </xdr:cNvPicPr>
      </xdr:nvPicPr>
      <xdr:blipFill>
        <a:blip xmlns:r="http://schemas.openxmlformats.org/officeDocument/2006/relationships" r:embed="rId10"/>
        <a:stretch>
          <a:fillRect/>
        </a:stretch>
      </xdr:blipFill>
      <xdr:spPr>
        <a:xfrm>
          <a:off x="30670500" y="13230225"/>
          <a:ext cx="885825" cy="962025"/>
        </a:xfrm>
        <a:prstGeom prst="rect">
          <a:avLst/>
        </a:prstGeom>
      </xdr:spPr>
    </xdr:pic>
    <xdr:clientData/>
  </xdr:twoCellAnchor>
  <xdr:twoCellAnchor editAs="oneCell">
    <xdr:from>
      <xdr:col>15</xdr:col>
      <xdr:colOff>0</xdr:colOff>
      <xdr:row>21</xdr:row>
      <xdr:rowOff>0</xdr:rowOff>
    </xdr:from>
    <xdr:to>
      <xdr:col>15</xdr:col>
      <xdr:colOff>1314450</xdr:colOff>
      <xdr:row>21</xdr:row>
      <xdr:rowOff>1057275</xdr:rowOff>
    </xdr:to>
    <xdr:pic>
      <xdr:nvPicPr>
        <xdr:cNvPr id="15" name="Picture 14">
          <a:extLst>
            <a:ext uri="{FF2B5EF4-FFF2-40B4-BE49-F238E27FC236}">
              <a16:creationId xmlns:a16="http://schemas.microsoft.com/office/drawing/2014/main" id="{0C7FB9F6-F8E5-1C81-DF04-FD03F5B18C52}"/>
            </a:ext>
            <a:ext uri="{147F2762-F138-4A5C-976F-8EAC2B608ADB}">
              <a16:predDERef xmlns:a16="http://schemas.microsoft.com/office/drawing/2014/main" pred="{784FD3DC-5FA0-3B98-4A7A-7B01E8349225}"/>
            </a:ext>
          </a:extLst>
        </xdr:cNvPr>
        <xdr:cNvPicPr>
          <a:picLocks noChangeAspect="1"/>
        </xdr:cNvPicPr>
      </xdr:nvPicPr>
      <xdr:blipFill>
        <a:blip xmlns:r="http://schemas.openxmlformats.org/officeDocument/2006/relationships" r:embed="rId11"/>
        <a:stretch>
          <a:fillRect/>
        </a:stretch>
      </xdr:blipFill>
      <xdr:spPr>
        <a:xfrm>
          <a:off x="28917900" y="14201775"/>
          <a:ext cx="1314450" cy="1057275"/>
        </a:xfrm>
        <a:prstGeom prst="rect">
          <a:avLst/>
        </a:prstGeom>
      </xdr:spPr>
    </xdr:pic>
    <xdr:clientData/>
  </xdr:twoCellAnchor>
  <xdr:twoCellAnchor editAs="oneCell">
    <xdr:from>
      <xdr:col>16</xdr:col>
      <xdr:colOff>0</xdr:colOff>
      <xdr:row>21</xdr:row>
      <xdr:rowOff>0</xdr:rowOff>
    </xdr:from>
    <xdr:to>
      <xdr:col>17</xdr:col>
      <xdr:colOff>428625</xdr:colOff>
      <xdr:row>21</xdr:row>
      <xdr:rowOff>1038225</xdr:rowOff>
    </xdr:to>
    <xdr:pic>
      <xdr:nvPicPr>
        <xdr:cNvPr id="16" name="Picture 15">
          <a:extLst>
            <a:ext uri="{FF2B5EF4-FFF2-40B4-BE49-F238E27FC236}">
              <a16:creationId xmlns:a16="http://schemas.microsoft.com/office/drawing/2014/main" id="{7D30D895-1012-1BF8-5E25-2B19378D5216}"/>
            </a:ext>
            <a:ext uri="{147F2762-F138-4A5C-976F-8EAC2B608ADB}">
              <a16:predDERef xmlns:a16="http://schemas.microsoft.com/office/drawing/2014/main" pred="{0C7FB9F6-F8E5-1C81-DF04-FD03F5B18C52}"/>
            </a:ext>
          </a:extLst>
        </xdr:cNvPr>
        <xdr:cNvPicPr>
          <a:picLocks noChangeAspect="1"/>
        </xdr:cNvPicPr>
      </xdr:nvPicPr>
      <xdr:blipFill>
        <a:blip xmlns:r="http://schemas.openxmlformats.org/officeDocument/2006/relationships" r:embed="rId12"/>
        <a:stretch>
          <a:fillRect/>
        </a:stretch>
      </xdr:blipFill>
      <xdr:spPr>
        <a:xfrm>
          <a:off x="30670500" y="14201775"/>
          <a:ext cx="1038225" cy="1038225"/>
        </a:xfrm>
        <a:prstGeom prst="rect">
          <a:avLst/>
        </a:prstGeom>
      </xdr:spPr>
    </xdr:pic>
    <xdr:clientData/>
  </xdr:twoCellAnchor>
  <xdr:twoCellAnchor editAs="oneCell">
    <xdr:from>
      <xdr:col>15</xdr:col>
      <xdr:colOff>0</xdr:colOff>
      <xdr:row>22</xdr:row>
      <xdr:rowOff>0</xdr:rowOff>
    </xdr:from>
    <xdr:to>
      <xdr:col>15</xdr:col>
      <xdr:colOff>1362075</xdr:colOff>
      <xdr:row>22</xdr:row>
      <xdr:rowOff>1028700</xdr:rowOff>
    </xdr:to>
    <xdr:pic>
      <xdr:nvPicPr>
        <xdr:cNvPr id="17" name="Picture 16">
          <a:extLst>
            <a:ext uri="{FF2B5EF4-FFF2-40B4-BE49-F238E27FC236}">
              <a16:creationId xmlns:a16="http://schemas.microsoft.com/office/drawing/2014/main" id="{8C7EEF93-84DF-49FB-A212-62B867A4866D}"/>
            </a:ext>
            <a:ext uri="{147F2762-F138-4A5C-976F-8EAC2B608ADB}">
              <a16:predDERef xmlns:a16="http://schemas.microsoft.com/office/drawing/2014/main" pred="{7D30D895-1012-1BF8-5E25-2B19378D5216}"/>
            </a:ext>
          </a:extLst>
        </xdr:cNvPr>
        <xdr:cNvPicPr>
          <a:picLocks noChangeAspect="1"/>
        </xdr:cNvPicPr>
      </xdr:nvPicPr>
      <xdr:blipFill>
        <a:blip xmlns:r="http://schemas.openxmlformats.org/officeDocument/2006/relationships" r:embed="rId13"/>
        <a:stretch>
          <a:fillRect/>
        </a:stretch>
      </xdr:blipFill>
      <xdr:spPr>
        <a:xfrm>
          <a:off x="28917900" y="15268575"/>
          <a:ext cx="1362075" cy="1028700"/>
        </a:xfrm>
        <a:prstGeom prst="rect">
          <a:avLst/>
        </a:prstGeom>
      </xdr:spPr>
    </xdr:pic>
    <xdr:clientData/>
  </xdr:twoCellAnchor>
  <xdr:twoCellAnchor editAs="oneCell">
    <xdr:from>
      <xdr:col>16</xdr:col>
      <xdr:colOff>0</xdr:colOff>
      <xdr:row>22</xdr:row>
      <xdr:rowOff>0</xdr:rowOff>
    </xdr:from>
    <xdr:to>
      <xdr:col>17</xdr:col>
      <xdr:colOff>447675</xdr:colOff>
      <xdr:row>22</xdr:row>
      <xdr:rowOff>1114425</xdr:rowOff>
    </xdr:to>
    <xdr:pic>
      <xdr:nvPicPr>
        <xdr:cNvPr id="18" name="Picture 17">
          <a:extLst>
            <a:ext uri="{FF2B5EF4-FFF2-40B4-BE49-F238E27FC236}">
              <a16:creationId xmlns:a16="http://schemas.microsoft.com/office/drawing/2014/main" id="{F862FFFE-94A6-2E44-05EB-2385FC956C48}"/>
            </a:ext>
            <a:ext uri="{147F2762-F138-4A5C-976F-8EAC2B608ADB}">
              <a16:predDERef xmlns:a16="http://schemas.microsoft.com/office/drawing/2014/main" pred="{8C7EEF93-84DF-49FB-A212-62B867A4866D}"/>
            </a:ext>
          </a:extLst>
        </xdr:cNvPr>
        <xdr:cNvPicPr>
          <a:picLocks noChangeAspect="1"/>
        </xdr:cNvPicPr>
      </xdr:nvPicPr>
      <xdr:blipFill>
        <a:blip xmlns:r="http://schemas.openxmlformats.org/officeDocument/2006/relationships" r:embed="rId14"/>
        <a:stretch>
          <a:fillRect/>
        </a:stretch>
      </xdr:blipFill>
      <xdr:spPr>
        <a:xfrm>
          <a:off x="30670500" y="15268575"/>
          <a:ext cx="1057275" cy="1114425"/>
        </a:xfrm>
        <a:prstGeom prst="rect">
          <a:avLst/>
        </a:prstGeom>
      </xdr:spPr>
    </xdr:pic>
    <xdr:clientData/>
  </xdr:twoCellAnchor>
  <xdr:twoCellAnchor editAs="oneCell">
    <xdr:from>
      <xdr:col>14</xdr:col>
      <xdr:colOff>0</xdr:colOff>
      <xdr:row>29</xdr:row>
      <xdr:rowOff>0</xdr:rowOff>
    </xdr:from>
    <xdr:to>
      <xdr:col>14</xdr:col>
      <xdr:colOff>2028825</xdr:colOff>
      <xdr:row>29</xdr:row>
      <xdr:rowOff>1695450</xdr:rowOff>
    </xdr:to>
    <xdr:pic>
      <xdr:nvPicPr>
        <xdr:cNvPr id="19" name="Picture 18">
          <a:extLst>
            <a:ext uri="{FF2B5EF4-FFF2-40B4-BE49-F238E27FC236}">
              <a16:creationId xmlns:a16="http://schemas.microsoft.com/office/drawing/2014/main" id="{42AFD296-049E-63EB-0A1B-7AA6AB14251A}"/>
            </a:ext>
            <a:ext uri="{147F2762-F138-4A5C-976F-8EAC2B608ADB}">
              <a16:predDERef xmlns:a16="http://schemas.microsoft.com/office/drawing/2014/main" pred="{F862FFFE-94A6-2E44-05EB-2385FC956C48}"/>
            </a:ext>
          </a:extLst>
        </xdr:cNvPr>
        <xdr:cNvPicPr>
          <a:picLocks noChangeAspect="1"/>
        </xdr:cNvPicPr>
      </xdr:nvPicPr>
      <xdr:blipFill>
        <a:blip xmlns:r="http://schemas.openxmlformats.org/officeDocument/2006/relationships" r:embed="rId15"/>
        <a:stretch>
          <a:fillRect/>
        </a:stretch>
      </xdr:blipFill>
      <xdr:spPr>
        <a:xfrm>
          <a:off x="24898350" y="19278600"/>
          <a:ext cx="2028825" cy="1695450"/>
        </a:xfrm>
        <a:prstGeom prst="rect">
          <a:avLst/>
        </a:prstGeom>
      </xdr:spPr>
    </xdr:pic>
    <xdr:clientData/>
  </xdr:twoCellAnchor>
  <xdr:twoCellAnchor editAs="oneCell">
    <xdr:from>
      <xdr:col>15</xdr:col>
      <xdr:colOff>0</xdr:colOff>
      <xdr:row>29</xdr:row>
      <xdr:rowOff>0</xdr:rowOff>
    </xdr:from>
    <xdr:to>
      <xdr:col>15</xdr:col>
      <xdr:colOff>1685925</xdr:colOff>
      <xdr:row>29</xdr:row>
      <xdr:rowOff>1895475</xdr:rowOff>
    </xdr:to>
    <xdr:pic>
      <xdr:nvPicPr>
        <xdr:cNvPr id="20" name="Picture 19">
          <a:extLst>
            <a:ext uri="{FF2B5EF4-FFF2-40B4-BE49-F238E27FC236}">
              <a16:creationId xmlns:a16="http://schemas.microsoft.com/office/drawing/2014/main" id="{49D9A1CB-3C1E-3F77-3473-588761846CF5}"/>
            </a:ext>
            <a:ext uri="{147F2762-F138-4A5C-976F-8EAC2B608ADB}">
              <a16:predDERef xmlns:a16="http://schemas.microsoft.com/office/drawing/2014/main" pred="{42AFD296-049E-63EB-0A1B-7AA6AB14251A}"/>
            </a:ext>
          </a:extLst>
        </xdr:cNvPr>
        <xdr:cNvPicPr>
          <a:picLocks noChangeAspect="1"/>
        </xdr:cNvPicPr>
      </xdr:nvPicPr>
      <xdr:blipFill>
        <a:blip xmlns:r="http://schemas.openxmlformats.org/officeDocument/2006/relationships" r:embed="rId16"/>
        <a:stretch>
          <a:fillRect/>
        </a:stretch>
      </xdr:blipFill>
      <xdr:spPr>
        <a:xfrm>
          <a:off x="28917900" y="19278600"/>
          <a:ext cx="1685925" cy="1895475"/>
        </a:xfrm>
        <a:prstGeom prst="rect">
          <a:avLst/>
        </a:prstGeom>
      </xdr:spPr>
    </xdr:pic>
    <xdr:clientData/>
  </xdr:twoCellAnchor>
  <xdr:twoCellAnchor editAs="oneCell">
    <xdr:from>
      <xdr:col>14</xdr:col>
      <xdr:colOff>0</xdr:colOff>
      <xdr:row>30</xdr:row>
      <xdr:rowOff>0</xdr:rowOff>
    </xdr:from>
    <xdr:to>
      <xdr:col>14</xdr:col>
      <xdr:colOff>1847850</xdr:colOff>
      <xdr:row>30</xdr:row>
      <xdr:rowOff>1590675</xdr:rowOff>
    </xdr:to>
    <xdr:pic>
      <xdr:nvPicPr>
        <xdr:cNvPr id="21" name="Picture 20">
          <a:extLst>
            <a:ext uri="{FF2B5EF4-FFF2-40B4-BE49-F238E27FC236}">
              <a16:creationId xmlns:a16="http://schemas.microsoft.com/office/drawing/2014/main" id="{3B1470B6-6109-8030-9EB4-D2C244E53EDB}"/>
            </a:ext>
            <a:ext uri="{147F2762-F138-4A5C-976F-8EAC2B608ADB}">
              <a16:predDERef xmlns:a16="http://schemas.microsoft.com/office/drawing/2014/main" pred="{49D9A1CB-3C1E-3F77-3473-588761846CF5}"/>
            </a:ext>
          </a:extLst>
        </xdr:cNvPr>
        <xdr:cNvPicPr>
          <a:picLocks noChangeAspect="1"/>
        </xdr:cNvPicPr>
      </xdr:nvPicPr>
      <xdr:blipFill>
        <a:blip xmlns:r="http://schemas.openxmlformats.org/officeDocument/2006/relationships" r:embed="rId17"/>
        <a:stretch>
          <a:fillRect/>
        </a:stretch>
      </xdr:blipFill>
      <xdr:spPr>
        <a:xfrm>
          <a:off x="24898350" y="21269325"/>
          <a:ext cx="1847850" cy="1590675"/>
        </a:xfrm>
        <a:prstGeom prst="rect">
          <a:avLst/>
        </a:prstGeom>
      </xdr:spPr>
    </xdr:pic>
    <xdr:clientData/>
  </xdr:twoCellAnchor>
  <xdr:twoCellAnchor editAs="oneCell">
    <xdr:from>
      <xdr:col>15</xdr:col>
      <xdr:colOff>0</xdr:colOff>
      <xdr:row>30</xdr:row>
      <xdr:rowOff>0</xdr:rowOff>
    </xdr:from>
    <xdr:to>
      <xdr:col>15</xdr:col>
      <xdr:colOff>1381125</xdr:colOff>
      <xdr:row>31</xdr:row>
      <xdr:rowOff>0</xdr:rowOff>
    </xdr:to>
    <xdr:pic>
      <xdr:nvPicPr>
        <xdr:cNvPr id="22" name="Picture 21">
          <a:extLst>
            <a:ext uri="{FF2B5EF4-FFF2-40B4-BE49-F238E27FC236}">
              <a16:creationId xmlns:a16="http://schemas.microsoft.com/office/drawing/2014/main" id="{2976A229-FDB0-2D23-B88F-39E6A6D4261F}"/>
            </a:ext>
            <a:ext uri="{147F2762-F138-4A5C-976F-8EAC2B608ADB}">
              <a16:predDERef xmlns:a16="http://schemas.microsoft.com/office/drawing/2014/main" pred="{3B1470B6-6109-8030-9EB4-D2C244E53EDB}"/>
            </a:ext>
          </a:extLst>
        </xdr:cNvPr>
        <xdr:cNvPicPr>
          <a:picLocks noChangeAspect="1"/>
        </xdr:cNvPicPr>
      </xdr:nvPicPr>
      <xdr:blipFill>
        <a:blip xmlns:r="http://schemas.openxmlformats.org/officeDocument/2006/relationships" r:embed="rId18"/>
        <a:stretch>
          <a:fillRect/>
        </a:stretch>
      </xdr:blipFill>
      <xdr:spPr>
        <a:xfrm>
          <a:off x="28917900" y="21269325"/>
          <a:ext cx="1381125" cy="1638300"/>
        </a:xfrm>
        <a:prstGeom prst="rect">
          <a:avLst/>
        </a:prstGeom>
      </xdr:spPr>
    </xdr:pic>
    <xdr:clientData/>
  </xdr:twoCellAnchor>
  <xdr:twoCellAnchor editAs="oneCell">
    <xdr:from>
      <xdr:col>14</xdr:col>
      <xdr:colOff>0</xdr:colOff>
      <xdr:row>31</xdr:row>
      <xdr:rowOff>0</xdr:rowOff>
    </xdr:from>
    <xdr:to>
      <xdr:col>14</xdr:col>
      <xdr:colOff>1800225</xdr:colOff>
      <xdr:row>31</xdr:row>
      <xdr:rowOff>1581150</xdr:rowOff>
    </xdr:to>
    <xdr:pic>
      <xdr:nvPicPr>
        <xdr:cNvPr id="23" name="Picture 22">
          <a:extLst>
            <a:ext uri="{FF2B5EF4-FFF2-40B4-BE49-F238E27FC236}">
              <a16:creationId xmlns:a16="http://schemas.microsoft.com/office/drawing/2014/main" id="{4D7669D5-854D-19A8-195F-8CEBE6A3BDD7}"/>
            </a:ext>
            <a:ext uri="{147F2762-F138-4A5C-976F-8EAC2B608ADB}">
              <a16:predDERef xmlns:a16="http://schemas.microsoft.com/office/drawing/2014/main" pred="{2976A229-FDB0-2D23-B88F-39E6A6D4261F}"/>
            </a:ext>
          </a:extLst>
        </xdr:cNvPr>
        <xdr:cNvPicPr>
          <a:picLocks noChangeAspect="1"/>
        </xdr:cNvPicPr>
      </xdr:nvPicPr>
      <xdr:blipFill>
        <a:blip xmlns:r="http://schemas.openxmlformats.org/officeDocument/2006/relationships" r:embed="rId19"/>
        <a:stretch>
          <a:fillRect/>
        </a:stretch>
      </xdr:blipFill>
      <xdr:spPr>
        <a:xfrm>
          <a:off x="24898350" y="22907625"/>
          <a:ext cx="1800225" cy="1581150"/>
        </a:xfrm>
        <a:prstGeom prst="rect">
          <a:avLst/>
        </a:prstGeom>
      </xdr:spPr>
    </xdr:pic>
    <xdr:clientData/>
  </xdr:twoCellAnchor>
  <xdr:twoCellAnchor editAs="oneCell">
    <xdr:from>
      <xdr:col>15</xdr:col>
      <xdr:colOff>0</xdr:colOff>
      <xdr:row>31</xdr:row>
      <xdr:rowOff>0</xdr:rowOff>
    </xdr:from>
    <xdr:to>
      <xdr:col>15</xdr:col>
      <xdr:colOff>1666875</xdr:colOff>
      <xdr:row>31</xdr:row>
      <xdr:rowOff>1590675</xdr:rowOff>
    </xdr:to>
    <xdr:pic>
      <xdr:nvPicPr>
        <xdr:cNvPr id="24" name="Picture 23">
          <a:extLst>
            <a:ext uri="{FF2B5EF4-FFF2-40B4-BE49-F238E27FC236}">
              <a16:creationId xmlns:a16="http://schemas.microsoft.com/office/drawing/2014/main" id="{86041351-DD67-457B-B5E4-DA6B4BAEFFFC}"/>
            </a:ext>
            <a:ext uri="{147F2762-F138-4A5C-976F-8EAC2B608ADB}">
              <a16:predDERef xmlns:a16="http://schemas.microsoft.com/office/drawing/2014/main" pred="{4D7669D5-854D-19A8-195F-8CEBE6A3BDD7}"/>
            </a:ext>
          </a:extLst>
        </xdr:cNvPr>
        <xdr:cNvPicPr>
          <a:picLocks noChangeAspect="1"/>
        </xdr:cNvPicPr>
      </xdr:nvPicPr>
      <xdr:blipFill>
        <a:blip xmlns:r="http://schemas.openxmlformats.org/officeDocument/2006/relationships" r:embed="rId4"/>
        <a:stretch>
          <a:fillRect/>
        </a:stretch>
      </xdr:blipFill>
      <xdr:spPr>
        <a:xfrm>
          <a:off x="28917900" y="22907625"/>
          <a:ext cx="1666875" cy="1590675"/>
        </a:xfrm>
        <a:prstGeom prst="rect">
          <a:avLst/>
        </a:prstGeom>
      </xdr:spPr>
    </xdr:pic>
    <xdr:clientData/>
  </xdr:twoCellAnchor>
  <xdr:twoCellAnchor editAs="oneCell">
    <xdr:from>
      <xdr:col>15</xdr:col>
      <xdr:colOff>0</xdr:colOff>
      <xdr:row>32</xdr:row>
      <xdr:rowOff>0</xdr:rowOff>
    </xdr:from>
    <xdr:to>
      <xdr:col>16</xdr:col>
      <xdr:colOff>171450</xdr:colOff>
      <xdr:row>32</xdr:row>
      <xdr:rowOff>1819275</xdr:rowOff>
    </xdr:to>
    <xdr:pic>
      <xdr:nvPicPr>
        <xdr:cNvPr id="27" name="Picture 26">
          <a:extLst>
            <a:ext uri="{FF2B5EF4-FFF2-40B4-BE49-F238E27FC236}">
              <a16:creationId xmlns:a16="http://schemas.microsoft.com/office/drawing/2014/main" id="{CC462929-8A2A-A596-552E-1A28E517B624}"/>
            </a:ext>
            <a:ext uri="{147F2762-F138-4A5C-976F-8EAC2B608ADB}">
              <a16:predDERef xmlns:a16="http://schemas.microsoft.com/office/drawing/2014/main" pred="{32D7A670-BF8F-FB71-28F1-60B96E4FF1A6}"/>
            </a:ext>
          </a:extLst>
        </xdr:cNvPr>
        <xdr:cNvPicPr>
          <a:picLocks noChangeAspect="1"/>
        </xdr:cNvPicPr>
      </xdr:nvPicPr>
      <xdr:blipFill>
        <a:blip xmlns:r="http://schemas.openxmlformats.org/officeDocument/2006/relationships" r:embed="rId6"/>
        <a:stretch>
          <a:fillRect/>
        </a:stretch>
      </xdr:blipFill>
      <xdr:spPr>
        <a:xfrm>
          <a:off x="28917900" y="24545925"/>
          <a:ext cx="1924050" cy="1819275"/>
        </a:xfrm>
        <a:prstGeom prst="rect">
          <a:avLst/>
        </a:prstGeom>
      </xdr:spPr>
    </xdr:pic>
    <xdr:clientData/>
  </xdr:twoCellAnchor>
  <xdr:twoCellAnchor editAs="oneCell">
    <xdr:from>
      <xdr:col>14</xdr:col>
      <xdr:colOff>0</xdr:colOff>
      <xdr:row>32</xdr:row>
      <xdr:rowOff>0</xdr:rowOff>
    </xdr:from>
    <xdr:to>
      <xdr:col>14</xdr:col>
      <xdr:colOff>2066925</xdr:colOff>
      <xdr:row>32</xdr:row>
      <xdr:rowOff>1819275</xdr:rowOff>
    </xdr:to>
    <xdr:pic>
      <xdr:nvPicPr>
        <xdr:cNvPr id="29" name="Picture 28">
          <a:extLst>
            <a:ext uri="{FF2B5EF4-FFF2-40B4-BE49-F238E27FC236}">
              <a16:creationId xmlns:a16="http://schemas.microsoft.com/office/drawing/2014/main" id="{F5499267-4AA6-01D5-1A94-1D6A921D7827}"/>
            </a:ext>
            <a:ext uri="{147F2762-F138-4A5C-976F-8EAC2B608ADB}">
              <a16:predDERef xmlns:a16="http://schemas.microsoft.com/office/drawing/2014/main" pred="{ED9A9530-9A86-D840-E370-9FC8685FF4BB}"/>
            </a:ext>
          </a:extLst>
        </xdr:cNvPr>
        <xdr:cNvPicPr>
          <a:picLocks noChangeAspect="1"/>
        </xdr:cNvPicPr>
      </xdr:nvPicPr>
      <xdr:blipFill>
        <a:blip xmlns:r="http://schemas.openxmlformats.org/officeDocument/2006/relationships" r:embed="rId20"/>
        <a:stretch>
          <a:fillRect/>
        </a:stretch>
      </xdr:blipFill>
      <xdr:spPr>
        <a:xfrm>
          <a:off x="24898350" y="24545925"/>
          <a:ext cx="2066925" cy="1819275"/>
        </a:xfrm>
        <a:prstGeom prst="rect">
          <a:avLst/>
        </a:prstGeom>
      </xdr:spPr>
    </xdr:pic>
    <xdr:clientData/>
  </xdr:twoCellAnchor>
  <xdr:twoCellAnchor editAs="oneCell">
    <xdr:from>
      <xdr:col>14</xdr:col>
      <xdr:colOff>0</xdr:colOff>
      <xdr:row>33</xdr:row>
      <xdr:rowOff>0</xdr:rowOff>
    </xdr:from>
    <xdr:to>
      <xdr:col>14</xdr:col>
      <xdr:colOff>2066925</xdr:colOff>
      <xdr:row>33</xdr:row>
      <xdr:rowOff>1809750</xdr:rowOff>
    </xdr:to>
    <xdr:pic>
      <xdr:nvPicPr>
        <xdr:cNvPr id="30" name="Picture 29">
          <a:extLst>
            <a:ext uri="{FF2B5EF4-FFF2-40B4-BE49-F238E27FC236}">
              <a16:creationId xmlns:a16="http://schemas.microsoft.com/office/drawing/2014/main" id="{171117E8-A877-68C1-2127-85DAB4D84FA9}"/>
            </a:ext>
            <a:ext uri="{147F2762-F138-4A5C-976F-8EAC2B608ADB}">
              <a16:predDERef xmlns:a16="http://schemas.microsoft.com/office/drawing/2014/main" pred="{F5499267-4AA6-01D5-1A94-1D6A921D7827}"/>
            </a:ext>
          </a:extLst>
        </xdr:cNvPr>
        <xdr:cNvPicPr>
          <a:picLocks noChangeAspect="1"/>
        </xdr:cNvPicPr>
      </xdr:nvPicPr>
      <xdr:blipFill>
        <a:blip xmlns:r="http://schemas.openxmlformats.org/officeDocument/2006/relationships" r:embed="rId21"/>
        <a:stretch>
          <a:fillRect/>
        </a:stretch>
      </xdr:blipFill>
      <xdr:spPr>
        <a:xfrm>
          <a:off x="24898350" y="26469975"/>
          <a:ext cx="2066925" cy="1809750"/>
        </a:xfrm>
        <a:prstGeom prst="rect">
          <a:avLst/>
        </a:prstGeom>
      </xdr:spPr>
    </xdr:pic>
    <xdr:clientData/>
  </xdr:twoCellAnchor>
  <xdr:twoCellAnchor editAs="oneCell">
    <xdr:from>
      <xdr:col>15</xdr:col>
      <xdr:colOff>0</xdr:colOff>
      <xdr:row>33</xdr:row>
      <xdr:rowOff>0</xdr:rowOff>
    </xdr:from>
    <xdr:to>
      <xdr:col>16</xdr:col>
      <xdr:colOff>161925</xdr:colOff>
      <xdr:row>33</xdr:row>
      <xdr:rowOff>1543050</xdr:rowOff>
    </xdr:to>
    <xdr:pic>
      <xdr:nvPicPr>
        <xdr:cNvPr id="31" name="Picture 30">
          <a:extLst>
            <a:ext uri="{FF2B5EF4-FFF2-40B4-BE49-F238E27FC236}">
              <a16:creationId xmlns:a16="http://schemas.microsoft.com/office/drawing/2014/main" id="{405ECD31-0C4E-0C6E-8B79-A9DCE11773D4}"/>
            </a:ext>
            <a:ext uri="{147F2762-F138-4A5C-976F-8EAC2B608ADB}">
              <a16:predDERef xmlns:a16="http://schemas.microsoft.com/office/drawing/2014/main" pred="{171117E8-A877-68C1-2127-85DAB4D84FA9}"/>
            </a:ext>
          </a:extLst>
        </xdr:cNvPr>
        <xdr:cNvPicPr>
          <a:picLocks noChangeAspect="1"/>
        </xdr:cNvPicPr>
      </xdr:nvPicPr>
      <xdr:blipFill>
        <a:blip xmlns:r="http://schemas.openxmlformats.org/officeDocument/2006/relationships" r:embed="rId22"/>
        <a:stretch>
          <a:fillRect/>
        </a:stretch>
      </xdr:blipFill>
      <xdr:spPr>
        <a:xfrm>
          <a:off x="28917900" y="26469975"/>
          <a:ext cx="1914525" cy="15430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ams/OfficeMarketingAutomation32/Shared%20Documents/GDC%20Content%20Loc%20Operations/Quality%20Checklist%20and%20Training/ROW_SOURCE_FILE_QC_LIST.xlsx" TargetMode="External"/><Relationship Id="rId1" Type="http://schemas.openxmlformats.org/officeDocument/2006/relationships/externalLinkPath" Target="/teams/OfficeMarketingAutomation32/Shared%20Documents/GDC%20Content%20Loc%20Operations/Quality%20Checklist%20and%20Training/ROW_SOURCE_FILE_QC_LIS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eams/Game_Pass_Shared_Site/Shared%20Documents/Ultimate%20Campaigns/FY22/Ultimate-RET-ENG/5030000%20-%20FY22-ULT-All-Ways-To-Play/Brief-X1-ULT-AllWaysToPlayBBD_07052021.xlsx" TargetMode="External"/><Relationship Id="rId1" Type="http://schemas.openxmlformats.org/officeDocument/2006/relationships/externalLinkPath" Target="/teams/Game_Pass_Shared_Site/Shared%20Documents/Ultimate%20Campaigns/FY22/Ultimate-RET-ENG/5030000%20-%20FY22-ULT-All-Ways-To-Play/Brief-X1-ULT-AllWaysToPlayBBD_0705202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eams/Office365Digital/Shared%20Documents/Global%20Engagement%20Program%20Workspace/GEP%20Program%20Operations/Content%20Tools%20&amp;%20Templates/File%20Name%20Taxonomy%20Autogenerator%20Tool.xlsx" TargetMode="External"/><Relationship Id="rId1" Type="http://schemas.openxmlformats.org/officeDocument/2006/relationships/externalLinkPath" Target="/teams/Office365Digital/Shared%20Documents/Global%20Engagement%20Program%20Workspace/GEP%20Program%20Operations/Content%20Tools%20&amp;%20Templates/File%20Name%20Taxonomy%20Autogenerator%20Tool.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eams/Office365Digital/Shared%20Documents/Workflow_Tools/Office%20GEP%20BOM%20Name-o-matic.xlsx" TargetMode="External"/><Relationship Id="rId1" Type="http://schemas.openxmlformats.org/officeDocument/2006/relationships/externalLinkPath" Target="/teams/Office365Digital/Shared%20Documents/Workflow_Tools/Office%20GEP%20BOM%20Name-o-mat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 Lead to COPS Builder"/>
      <sheetName val="Agency Checklist"/>
      <sheetName val="eBooks &amp; Infographics"/>
      <sheetName val="3-10 Feedback from MOR"/>
      <sheetName val="Slide Decks"/>
      <sheetName val="Videos"/>
      <sheetName val="GCS Marketo Assets"/>
      <sheetName val="Drop Down Criteria"/>
      <sheetName val="Sheet1"/>
      <sheetName val="File Name Taxonomy "/>
      <sheetName val="Agency|CL to OPS - Old Template"/>
      <sheetName val="Agency Webinar|CL to COPS"/>
      <sheetName val="File Name Autogenerator_Old"/>
      <sheetName val="3rd Party Report Loc"/>
      <sheetName val="File Name Autogenerator Tool"/>
      <sheetName val="File Name Dropdow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ing Dropdowns (First sheet)"/>
      <sheetName val="Creative Brief"/>
      <sheetName val="Naming tool"/>
      <sheetName val="Merch Brief"/>
      <sheetName val="1-Pager"/>
      <sheetName val="Control Tower"/>
      <sheetName val="Targeting Data"/>
      <sheetName val="Assist Billboard-Upd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o-matic"/>
      <sheetName val="Field 1"/>
      <sheetName val="Field 2"/>
      <sheetName val="Field 3"/>
      <sheetName val="Field 4"/>
      <sheetName val="Field 7"/>
      <sheetName val="Field 8"/>
      <sheetName val="requirements"/>
    </sheetNames>
    <sheetDataSet>
      <sheetData sheetId="0" refreshError="1"/>
      <sheetData sheetId="1"/>
      <sheetData sheetId="2"/>
      <sheetData sheetId="3"/>
      <sheetData sheetId="4"/>
      <sheetData sheetId="5"/>
      <sheetData sheetId="6" refreshError="1"/>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ame-o-matic"/>
      <sheetName val="Field 1"/>
      <sheetName val="Field 2"/>
      <sheetName val="Field 3"/>
      <sheetName val="Field 4"/>
      <sheetName val="Field 5"/>
      <sheetName val="Field 7"/>
      <sheetName val="Field 8"/>
      <sheetName val="requirements"/>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Mill Nguyen (HANSON CONSULTING GROUP INC)" id="{E5DD28C5-4FB6-4A48-99D0-5ACEBB998DBD}" userId="S::v-nguyenmill@microsoft.com::e4fc0586-05c2-4a6e-8a8a-276addd05b1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A1F91A3-F5E4-4596-ABE3-9D3C5106F7E5}" name="Table27" displayName="Table27" ref="A1:C12" totalsRowShown="0" headerRowBorderDxfId="1437" tableBorderDxfId="1436" totalsRowBorderDxfId="1435">
  <autoFilter ref="A1:C12" xr:uid="{5A1F91A3-F5E4-4596-ABE3-9D3C5106F7E5}"/>
  <tableColumns count="3">
    <tableColumn id="1" xr3:uid="{C6ACCA5F-E74A-40EF-9DFF-242A46ECA895}" name="Column1" dataDxfId="1434"/>
    <tableColumn id="2" xr3:uid="{F5DD3761-90DE-42DE-96A4-9DB58F42EA61}" name="Title" dataDxfId="1433"/>
    <tableColumn id="3" xr3:uid="{7DD8231B-49F8-4EB9-ACE9-A48B16165D1A}" name="BID" dataDxfId="143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7F68BBEE-DB07-4276-BE6A-8120D910B40E}" name="Table28" displayName="Table28" ref="D1:H12" totalsRowShown="0" headerRowDxfId="1431" tableBorderDxfId="1430">
  <autoFilter ref="D1:H12" xr:uid="{7F68BBEE-DB07-4276-BE6A-8120D910B40E}"/>
  <tableColumns count="5">
    <tableColumn id="1" xr3:uid="{C37A091A-35EE-4A29-93B6-6DCEDAAC5734}" name="Subhead" dataDxfId="1429"/>
    <tableColumn id="2" xr3:uid="{7F3FBAA0-CCEA-4C01-8810-31996FA3CBC3}" name="LOC"/>
    <tableColumn id="3" xr3:uid="{E50DA1E0-F7B3-479E-A00B-C5BFE81FB967}" name="Imagery"/>
    <tableColumn id="4" xr3:uid="{8183DCB3-8A83-40AD-8619-858D3CD1E39F}" name="Maturity Rating" dataDxfId="1428"/>
    <tableColumn id="5" xr3:uid="{A8F46F03-E8D3-4F45-BF3D-9D0A4FC3B92B}" name="Ending  dat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D15F463-CD61-4BBA-B233-1B418C8417F5}" name="Table19019319519719920120320520720921121321521721922122322522722923123323723924124324524724925125325525735674891012111315141617181920212223242527263035384144475053" displayName="Table19019319519719920120320520720921121321521721922122322522722923123323723924124324524724925125325525735674891012111315141617181920212223242527263035384144475053" ref="A3:N14" totalsRowCount="1" headerRowDxfId="1427" headerRowBorderDxfId="1426" tableBorderDxfId="1425" totalsRowBorderDxfId="1424">
  <autoFilter ref="A3:N13" xr:uid="{4286BE1A-6BB2-440D-985E-19911AC0B802}"/>
  <tableColumns count="14">
    <tableColumn id="1" xr3:uid="{D0A2F002-05F9-420D-8DA0-7E6CEC4DA240}" name="Priority" dataDxfId="1423">
      <calculatedColumnFormula>ROW() - ROW(Table19019319519719920120320520720921121321521721922122322522722923123323723924124324524724925125325525735674891012111315141617181920212223242527263035384144475053[[#Headers],[Priority]])</calculatedColumnFormula>
    </tableColumn>
    <tableColumn id="12" xr3:uid="{E745166E-8CF1-41A6-9986-220326C5394B}" name="CX ADO Ticket" dataDxfId="1422" totalsRowDxfId="1421"/>
    <tableColumn id="2" xr3:uid="{9E518818-415F-4295-B29A-876ADEEA2365}" name="Title"/>
    <tableColumn id="3" xr3:uid="{0B6A7C7F-FECF-46A8-ACD8-AEC75922935D}" name="ID"/>
    <tableColumn id="4" xr3:uid="{863C860D-749D-4388-A40B-4A6C40826290}" name="Start Date"/>
    <tableColumn id="5" xr3:uid="{B9F87451-6F78-47A3-B840-E6F9B145B89A}" name="End Date (if not full week)"/>
    <tableColumn id="11" xr3:uid="{97647325-2132-48A2-A4A0-2E05A3E9DC30}" name="EN Title" dataDxfId="1420" totalsRowDxfId="1419"/>
    <tableColumn id="6" xr3:uid="{BE2621CE-CB25-43B8-992D-E0913AD986AF}" name="EN subhead"/>
    <tableColumn id="7" xr3:uid="{40BDD1E3-9729-46B1-8878-9BB1F02D5B62}" name="LOC"/>
    <tableColumn id="8" xr3:uid="{90D1C921-FD1E-4370-9F57-4451315FA25C}" name="Image Link"/>
    <tableColumn id="9" xr3:uid="{4B0F7205-2C2B-40D9-8675-28C660AD4627}" name="Iris Targeting"/>
    <tableColumn id="10" xr3:uid="{C7210CAF-8637-4C27-93C3-96F8240610BB}" name="Frequency"/>
    <tableColumn id="14" xr3:uid="{E5FEEAEC-3D13-499E-890D-1D945AE9137C}" name="STORE HERO" totalsRowFunction="custom" dataDxfId="1418" totalsRowDxfId="1417">
      <totalsRowFormula>COUNTIF(#REF!, "yes")</totalsRowFormula>
    </tableColumn>
    <tableColumn id="13" xr3:uid="{EB66EC57-CE8A-42EE-9C06-0C914382CFC9}" name="Store 2nd line" totalsRowFunction="custom" dataDxfId="1416" totalsRowDxfId="1415">
      <totalsRowFormula>COUNTIF(#REF!, "yes")</totalsRow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39FD897-710B-446D-B47D-A86BC402D48A}" name="Table303336394245485154" displayName="Table303336394245485154" ref="A18:N23" totalsRowShown="0" headerRowDxfId="1414" dataDxfId="1412" headerRowBorderDxfId="1413" tableBorderDxfId="1411" totalsRowBorderDxfId="1410">
  <autoFilter ref="A18:N23" xr:uid="{18E688AB-6E7A-48D9-B726-A8F6318A5696}"/>
  <tableColumns count="14">
    <tableColumn id="1" xr3:uid="{A11DAF71-813E-4EFB-B62E-D67B25D675FF}" name="Slot" dataDxfId="1409"/>
    <tableColumn id="2" xr3:uid="{222FA40A-CC2B-4040-9DFA-87964E344548}" name="Campaign" dataDxfId="1408" dataCellStyle="Hyperlink"/>
    <tableColumn id="3" xr3:uid="{FF5BFD09-78C7-4A64-BB10-114EC521307E}" name="Name" dataDxfId="1407">
      <calculatedColumnFormula>MID(LEFT(Table303336394245485154[[#This Row],[Campaign]], FIND("{token}", SUBSTITUTE(Table303336394245485154[[#This Row],[Campaign]], " ", "{token}", 6)) - 1), FIND("{token}", SUBSTITUTE(Table303336394245485154[[#This Row],[Campaign]], " ", "{token}", 4)) + 1, LEN(Table303336394245485154[[#This Row],[Campaign]]))</calculatedColumnFormula>
    </tableColumn>
    <tableColumn id="4" xr3:uid="{366DB371-D93E-4C1C-927C-E85C649B2411}" name="ID" dataDxfId="1406"/>
    <tableColumn id="5" xr3:uid="{A0500A03-7547-4A66-90EC-782F465EA57D}" name="Start Date" dataDxfId="1405"/>
    <tableColumn id="6" xr3:uid="{E78B8E57-40F7-4877-9FCF-3F52C194262F}" name="End Date" dataDxfId="1404"/>
    <tableColumn id="7" xr3:uid="{D7CCAD21-5805-41FC-A7C5-41B5E843914C}" name="Title" dataDxfId="1403"/>
    <tableColumn id="8" xr3:uid="{7F9D869A-550C-4F98-A53D-98C1F1BDD1EF}" name="Subhead" dataDxfId="1402"/>
    <tableColumn id="9" xr3:uid="{5B811CF3-155A-4A74-8B83-E168D24DDB25}" name="LOC" dataDxfId="1401"/>
    <tableColumn id="10" xr3:uid="{67DFDFC1-1EC2-4D3B-A9B8-9DAC8B20B23C}" name="Asset" dataDxfId="1400" dataCellStyle="Hyperlink"/>
    <tableColumn id="11" xr3:uid="{8BD4BA9B-696F-4657-B23D-4EB782ACB3FD}" name="Target" dataDxfId="1399"/>
    <tableColumn id="12" xr3:uid="{AF426CC2-4B77-4702-83FD-2E6E9D505B86}" name="Note" dataDxfId="1398"/>
    <tableColumn id="13" xr3:uid="{293E81CF-AB02-4466-B38C-D3CC19F14601}" name="status" dataDxfId="1397"/>
    <tableColumn id="14" xr3:uid="{7DDE2798-262C-472E-AEDF-8F9BA695245A}" name="Current 12/23" dataDxfId="1396"/>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5162D3-7E70-44B2-981C-F58085B95F8C}" name="Table313437404346495255" displayName="Table313437404346495255" ref="A27:N33" totalsRowShown="0" headerRowDxfId="1395" dataDxfId="1393" headerRowBorderDxfId="1394" tableBorderDxfId="1392" totalsRowBorderDxfId="1391">
  <autoFilter ref="A27:N33" xr:uid="{1A52B558-54B1-4CB1-AE69-4EBC89230F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B0FBBD9-2394-4D02-8D5F-73574868B2BB}" name="Slot" dataDxfId="1390"/>
    <tableColumn id="2" xr3:uid="{86BB3D6D-989E-4D49-BEB3-49F0270DDD75}" name="Campaign" dataDxfId="1389" dataCellStyle="Hyperlink"/>
    <tableColumn id="3" xr3:uid="{E1C39211-CA1E-430F-B6B9-83EBF02D6035}" name="Name" dataDxfId="1388"/>
    <tableColumn id="4" xr3:uid="{D81D6B13-126E-4810-8A59-B4E9C8FD3327}" name="ID" dataDxfId="1387"/>
    <tableColumn id="5" xr3:uid="{B7B247B6-0A4C-4D87-9745-83DA8CC144D5}" name="Start Date" dataDxfId="1386"/>
    <tableColumn id="6" xr3:uid="{CE48E37A-F091-426C-AA82-2F328EC114D3}" name="End Date" dataDxfId="1385"/>
    <tableColumn id="7" xr3:uid="{F257DF5A-E6D1-4BDA-A962-C3351D19951F}" name="Title" dataDxfId="1384"/>
    <tableColumn id="8" xr3:uid="{6B6E6760-46CA-4BDA-8374-DB3FE7A0BD7D}" name="Subhead" dataDxfId="1383"/>
    <tableColumn id="9" xr3:uid="{5EA8D224-778D-45F2-8047-28E71601FE31}" name="LOC" dataDxfId="1382"/>
    <tableColumn id="10" xr3:uid="{5DCF2613-70D4-485A-832D-9459F0891BC6}" name="Asset" dataDxfId="1381" dataCellStyle="Hyperlink"/>
    <tableColumn id="11" xr3:uid="{FC2B72B3-C0EE-443B-BBAC-C7CBAA7FB450}" name="Target" dataDxfId="1380"/>
    <tableColumn id="12" xr3:uid="{54ACE658-9A33-43D9-AFF5-4751847841EF}" name="Note" dataDxfId="1379"/>
    <tableColumn id="13" xr3:uid="{C335F9FE-AE02-4F62-A4D8-4A90061CCA6B}" name="Status" dataDxfId="1378"/>
    <tableColumn id="14" xr3:uid="{6D89105B-5BB4-4F1F-B7A8-E06AFD500524}" name="Current 12/23" dataDxfId="1377"/>
  </tableColumns>
  <tableStyleInfo name="TableStyleDark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47EB071-3EBC-4270-B2BE-B7DC516C436F}" name="Table190193195197199201203205207209211213215217219221223225227229231233237239241243245247249251253255257356748910121113151416171819202122232425272630353841444750" displayName="Table190193195197199201203205207209211213215217219221223225227229231233237239241243245247249251253255257356748910121113151416171819202122232425272630353841444750" ref="A3:N14" totalsRowCount="1" headerRowDxfId="1488" headerRowBorderDxfId="1487" tableBorderDxfId="1486" totalsRowBorderDxfId="1485">
  <autoFilter ref="A3:N13" xr:uid="{4286BE1A-6BB2-440D-985E-19911AC0B802}"/>
  <tableColumns count="14">
    <tableColumn id="1" xr3:uid="{26F114A9-C42A-4D8D-8D8D-881DB7BA144E}" name="Priority" dataDxfId="1484">
      <calculatedColumnFormula>ROW() - ROW(Table190193195197199201203205207209211213215217219221223225227229231233237239241243245247249251253255257356748910121113151416171819202122232425272630353841444750[[#Headers],[Priority]])</calculatedColumnFormula>
    </tableColumn>
    <tableColumn id="12" xr3:uid="{F8910D15-4CF9-4D54-98C5-883527AB75C3}" name="CX ADO Ticket" dataDxfId="1483" totalsRowDxfId="1482"/>
    <tableColumn id="2" xr3:uid="{593509F9-1AC0-4160-8200-3D3DB3ED193F}" name="Title"/>
    <tableColumn id="3" xr3:uid="{82413A8A-1FE9-458E-8D29-6272392EDA05}" name="ID"/>
    <tableColumn id="4" xr3:uid="{6072BEA2-4CB1-4963-A82B-35F521B563F2}" name="Start Date"/>
    <tableColumn id="5" xr3:uid="{8C549063-C73F-43FD-8F23-873229C138D9}" name="End Date (if not full week)"/>
    <tableColumn id="11" xr3:uid="{A62A584E-0E0B-4625-A0E5-9C93F21186E3}" name="EN Title" dataDxfId="1481" totalsRowDxfId="1480"/>
    <tableColumn id="6" xr3:uid="{138D42B9-CF4B-482B-9ACC-563BEEA9F37A}" name="EN subhead"/>
    <tableColumn id="7" xr3:uid="{E19F1836-BD9F-4404-8100-6C207D69E164}" name="LOC"/>
    <tableColumn id="8" xr3:uid="{0CE78748-7489-4117-8298-1F3306C54755}" name="Image Link"/>
    <tableColumn id="9" xr3:uid="{4FE89F02-6CE0-4FFB-AB72-D1FEDF310150}" name="Iris Targeting"/>
    <tableColumn id="10" xr3:uid="{FE684606-3DBF-49DC-9DC1-87EEC65DB168}" name="Frequency"/>
    <tableColumn id="14" xr3:uid="{F9499B69-3A26-46BE-8FB3-FAAC20D981BF}" name="STORE HERO" totalsRowFunction="custom" dataDxfId="1479" totalsRowDxfId="1478">
      <totalsRowFormula>COUNTIF(#REF!, "yes")</totalsRowFormula>
    </tableColumn>
    <tableColumn id="13" xr3:uid="{06F6EF0E-9087-49C5-954E-FA1C01FFBE3A}" name="Store 2nd line" totalsRowFunction="custom" dataDxfId="1477" totalsRowDxfId="1476">
      <totalsRowFormula>COUNTIF(#REF!, "yes")</totalsRow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35427CE8-C89F-4112-B6FA-3C094AA8916A}" name="Table3033363942454851" displayName="Table3033363942454851" ref="A18:N26" totalsRowShown="0" headerRowDxfId="1475" dataDxfId="1473" headerRowBorderDxfId="1474" tableBorderDxfId="1472" totalsRowBorderDxfId="1471">
  <autoFilter ref="A18:N26" xr:uid="{18E688AB-6E7A-48D9-B726-A8F6318A5696}"/>
  <tableColumns count="14">
    <tableColumn id="1" xr3:uid="{B5EDDDF1-8211-4460-9132-357EB68BF25A}" name="Slot" dataDxfId="1470"/>
    <tableColumn id="2" xr3:uid="{F458CA9B-6E87-4133-A457-FE8B0A0E1AD8}" name="Campaign" dataDxfId="1469" dataCellStyle="Hyperlink"/>
    <tableColumn id="3" xr3:uid="{7FDA4A02-9FF7-4036-8E1E-F18B78001BAB}" name="Name" dataDxfId="1468"/>
    <tableColumn id="4" xr3:uid="{D4A1C499-242B-4E87-9FFD-2A2A6BC32EF6}" name="ID" dataDxfId="1467"/>
    <tableColumn id="5" xr3:uid="{9EDCF616-EEC7-46D9-97B0-BC600FD97E12}" name="Start Date" dataDxfId="1466"/>
    <tableColumn id="6" xr3:uid="{716E799F-ED4B-4A39-97BB-414C12AC2871}" name="End Date" dataDxfId="1465"/>
    <tableColumn id="7" xr3:uid="{52C5DD03-6417-4D42-903B-090ED411D4E6}" name="Title" dataDxfId="1464"/>
    <tableColumn id="8" xr3:uid="{877CB94A-F659-480B-BD76-28C14B0B80AF}" name="Subhead" dataDxfId="1463"/>
    <tableColumn id="9" xr3:uid="{0701E955-5363-4F7C-BC6A-68A1FE3C1D4C}" name="LOC" dataDxfId="1462"/>
    <tableColumn id="10" xr3:uid="{3480A33A-698B-470E-93F4-7627F93F69F3}" name="Asset" dataDxfId="1461" dataCellStyle="Hyperlink"/>
    <tableColumn id="11" xr3:uid="{69EDB886-B849-4BAA-BF9B-47E07F59895D}" name="Target" dataDxfId="1460"/>
    <tableColumn id="12" xr3:uid="{65683E96-4DFF-4B5D-8574-3E5063FDE6E8}" name="Note" dataDxfId="1459"/>
    <tableColumn id="13" xr3:uid="{CD7E178E-2016-4D27-B6BC-099FCA51B96B}" name="status" dataDxfId="1458"/>
    <tableColumn id="14" xr3:uid="{891DE51E-65B8-4B47-9453-7CB24003DD57}" name="Current 12/23" dataDxfId="1457"/>
  </tableColumns>
  <tableStyleInfo name="TableStyleMedium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A5C0EC4C-E5DE-43BE-95E4-69B4C6C9A2BB}" name="Table3134374043464952" displayName="Table3134374043464952" ref="A30:N38" totalsRowShown="0" headerRowDxfId="1456" dataDxfId="1454" headerRowBorderDxfId="1455" tableBorderDxfId="1453" totalsRowBorderDxfId="1452">
  <autoFilter ref="A30:N38" xr:uid="{1A52B558-54B1-4CB1-AE69-4EBC89230F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57984AD-6DCC-41FC-8EF1-4F5F77CDBD5A}" name="Slot" dataDxfId="1451"/>
    <tableColumn id="2" xr3:uid="{8870E92E-F846-4754-9714-EB92E9ABFE20}" name="Campaign" dataDxfId="1450" dataCellStyle="Hyperlink"/>
    <tableColumn id="3" xr3:uid="{ADAD273C-05B4-407F-9882-08B829A6CF02}" name="Name" dataDxfId="1449"/>
    <tableColumn id="4" xr3:uid="{9E636387-8A5E-49B4-B2F5-3A3369E35947}" name="ID" dataDxfId="1448"/>
    <tableColumn id="5" xr3:uid="{9CA0806C-0565-4E4E-AC8E-9A6EC7D210BB}" name="Start Date" dataDxfId="1447"/>
    <tableColumn id="6" xr3:uid="{1774DCD8-6578-4DE0-8B7B-71A3F8EFC4CE}" name="End Date" dataDxfId="1446"/>
    <tableColumn id="7" xr3:uid="{EFA790AC-41E2-481B-9A7E-0ECF2A818FFB}" name="Title" dataDxfId="1445"/>
    <tableColumn id="8" xr3:uid="{51CC13C3-2BED-4A22-9423-88C419F437E8}" name="Subhead" dataDxfId="1444"/>
    <tableColumn id="9" xr3:uid="{3C2957B5-66D4-4CB0-A688-4B285A2B82A9}" name="LOC" dataDxfId="1443"/>
    <tableColumn id="10" xr3:uid="{13835A73-6F00-435F-ADDF-51C1CF2E79EA}" name="Asset" dataDxfId="1442" dataCellStyle="Hyperlink"/>
    <tableColumn id="11" xr3:uid="{E7732A39-52B1-491E-AA33-ACA248791BBF}" name="Target" dataDxfId="1441"/>
    <tableColumn id="12" xr3:uid="{6F042E5E-C05F-4E9B-9EB0-0E73F282AAFC}" name="Note" dataDxfId="1440"/>
    <tableColumn id="13" xr3:uid="{A9EB93A9-616C-45D0-8E8F-79A65222B767}" name="Status" dataDxfId="1439"/>
    <tableColumn id="14" xr3:uid="{EE1A74F7-4B4D-47B3-A017-406EA95E8D41}" name="Current 12/23" dataDxfId="1438"/>
  </tableColumns>
  <tableStyleInfo name="TableStyleDark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2C7203D-897B-4586-895D-70C212862C51}" name="Table1901931951971992012032052072092112132152172192212232252272292312332372392412432452472492512532552573567489101211131514161718192021222324252726303538414447" displayName="Table1901931951971992012032052072092112132152172192212232252272292312332372392412432452472492512532552573567489101211131514161718192021222324252726303538414447" ref="A3:N11" totalsRowCount="1" headerRowDxfId="1376" headerRowBorderDxfId="1375" tableBorderDxfId="1374" totalsRowBorderDxfId="1373">
  <autoFilter ref="A3:N10" xr:uid="{4286BE1A-6BB2-440D-985E-19911AC0B802}"/>
  <tableColumns count="14">
    <tableColumn id="1" xr3:uid="{60581290-708B-4CC9-8C8A-81B59A529D47}" name="Priority" dataDxfId="1372">
      <calculatedColumnFormula>ROW() - ROW(Table1901931951971992012032052072092112132152172192212232252272292312332372392412432452472492512532552573567489101211131514161718192021222324252726303538414447[[#Headers],[Priority]])</calculatedColumnFormula>
    </tableColumn>
    <tableColumn id="12" xr3:uid="{D1A52C1E-6152-43AC-8989-A04DE39B5AC5}" name="CX ADO Ticket" dataDxfId="1371" totalsRowDxfId="1370"/>
    <tableColumn id="2" xr3:uid="{4C8DFFDA-9676-4DA2-94D4-C5B7869C843A}" name="Title"/>
    <tableColumn id="3" xr3:uid="{2797D9FB-48CB-4077-A9ED-B39995FB6331}" name="ID"/>
    <tableColumn id="4" xr3:uid="{62C76A62-7D57-485B-B264-ACAF5B8A074A}" name="Start Date"/>
    <tableColumn id="5" xr3:uid="{FB3DA6E3-A285-45D7-8F23-6A4993120976}" name="End Date (if not full week)"/>
    <tableColumn id="11" xr3:uid="{C3D798B5-4725-4057-B088-542DEFFA28D9}" name="EN Title" dataDxfId="1369" totalsRowDxfId="1368"/>
    <tableColumn id="6" xr3:uid="{CD68103D-0EC6-426D-9710-B44F8DD3280C}" name="EN subhead"/>
    <tableColumn id="7" xr3:uid="{7FA6B61D-AD58-4567-9851-94CBA5CE2236}" name="LOC"/>
    <tableColumn id="8" xr3:uid="{566B1EBF-63EB-462A-B962-929026FFFE51}" name="Image Link"/>
    <tableColumn id="9" xr3:uid="{31B4C956-0B59-4437-B252-F372E4293E0C}" name="Iris Targeting"/>
    <tableColumn id="10" xr3:uid="{F1EC36AC-544A-4453-8B86-1FACE38085C9}" name="Frequency"/>
    <tableColumn id="14" xr3:uid="{1DC2EF57-93E3-44D2-A0B2-F46E57B49244}" name="STORE HERO" totalsRowFunction="custom" dataDxfId="1367" totalsRowDxfId="1366">
      <totalsRowFormula>COUNTIF(#REF!, "yes")</totalsRowFormula>
    </tableColumn>
    <tableColumn id="13" xr3:uid="{98A7E4B4-A4E8-45AB-8236-1B3BC364540F}" name="Store 2nd line" totalsRowFunction="custom" dataDxfId="1365" totalsRowDxfId="1364">
      <totalsRowFormula>COUNTIF(#REF!, "yes")</totalsRowFormula>
    </tableColumn>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654A3CE9-F6CA-4100-93C3-6502D6977DD8}" name="Table30333639424548" displayName="Table30333639424548" ref="A15:N20" totalsRowShown="0" headerRowDxfId="1363" dataDxfId="1361" headerRowBorderDxfId="1362" tableBorderDxfId="1360" totalsRowBorderDxfId="1359">
  <autoFilter ref="A15:N20" xr:uid="{18E688AB-6E7A-48D9-B726-A8F6318A5696}"/>
  <tableColumns count="14">
    <tableColumn id="1" xr3:uid="{0F87DE72-5FE9-4A9F-A513-2573A8B59F49}" name="Slot" dataDxfId="1358"/>
    <tableColumn id="2" xr3:uid="{30E13789-52B5-4B76-9733-06E05AF675EF}" name="Campaign" dataDxfId="1357" dataCellStyle="Hyperlink"/>
    <tableColumn id="3" xr3:uid="{B40FDD4D-F213-4AA8-96CC-C7D3B00F5443}" name="Name" dataDxfId="1356"/>
    <tableColumn id="4" xr3:uid="{98C371AA-6C95-46BE-8C64-54A60F98290C}" name="ID" dataDxfId="1355"/>
    <tableColumn id="5" xr3:uid="{4FB5ED47-AB20-4614-8EBC-596D1BA80E1E}" name="Start Date" dataDxfId="1354"/>
    <tableColumn id="6" xr3:uid="{FC1E5C3E-720E-4E7B-9DBD-1CA9AC0DA0FE}" name="End Date" dataDxfId="1353"/>
    <tableColumn id="7" xr3:uid="{C4DB5C3A-93BF-4990-B2D4-5D8308EDC12C}" name="Title" dataDxfId="1352"/>
    <tableColumn id="8" xr3:uid="{E174A6EB-E2D7-46F8-AB6F-350E658BE7F7}" name="Subhead" dataDxfId="1351"/>
    <tableColumn id="9" xr3:uid="{8EB52215-26D6-433C-BDF1-ABA2F2E188F1}" name="LOC" dataDxfId="1350"/>
    <tableColumn id="10" xr3:uid="{96A76AC1-7123-4BC2-A513-2A6A1A248C38}" name="Asset" dataDxfId="1349" dataCellStyle="Hyperlink"/>
    <tableColumn id="11" xr3:uid="{DBC65A7D-09FE-4C4A-A7E5-7FCDA1F658B5}" name="Target" dataDxfId="1348"/>
    <tableColumn id="12" xr3:uid="{51526DEA-01A4-4137-B402-23E6D438A828}" name="Note" dataDxfId="1347"/>
    <tableColumn id="13" xr3:uid="{69AE3EB5-5589-4BC0-83D8-B1C90496E5DF}" name="status" dataDxfId="1346"/>
    <tableColumn id="14" xr3:uid="{0AB6D125-C60C-41F0-A1B1-A3143408F479}" name="Current 12/26" dataDxfId="1345"/>
  </tableColumns>
  <tableStyleInfo name="TableStyleMedium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D9B7A5D-DEC6-4DFE-9283-3FBD33B8D218}" name="Table31343740434649" displayName="Table31343740434649" ref="A24:N30" totalsRowShown="0" headerRowDxfId="1344" dataDxfId="1342" headerRowBorderDxfId="1343" tableBorderDxfId="1341" totalsRowBorderDxfId="1340">
  <autoFilter ref="A24:N30" xr:uid="{1A52B558-54B1-4CB1-AE69-4EBC89230F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B70C0BF-D182-41CF-ADDB-993E3F85DDAB}" name="Slot" dataDxfId="1339"/>
    <tableColumn id="2" xr3:uid="{82C9A751-2940-488D-8702-8CFC59BCB06D}" name="Campaign" dataDxfId="1338" dataCellStyle="Hyperlink"/>
    <tableColumn id="3" xr3:uid="{E73212B0-B0B1-420D-A30B-3CB04B70BB22}" name="Name" dataDxfId="1337"/>
    <tableColumn id="4" xr3:uid="{24F0E902-06FE-4062-81CC-CB39676BFA1F}" name="ID" dataDxfId="1336"/>
    <tableColumn id="5" xr3:uid="{D34B0AD5-6EED-47BD-AB8C-005873CE2240}" name="Start Date" dataDxfId="1335"/>
    <tableColumn id="6" xr3:uid="{4C5B8559-4B8C-4175-9B07-7474DD1C7C27}" name="End Date" dataDxfId="1334"/>
    <tableColumn id="7" xr3:uid="{65A8C01C-21FD-4BAF-A8A9-3066C970579E}" name="Title" dataDxfId="1333"/>
    <tableColumn id="8" xr3:uid="{74EC5666-CE4D-41ED-8FCC-896D551C9164}" name="Subhead" dataDxfId="1332"/>
    <tableColumn id="9" xr3:uid="{D8053D1D-27B4-43A5-8D32-C630B3CA580B}" name="LOC" dataDxfId="1331"/>
    <tableColumn id="10" xr3:uid="{CCC465E8-1A50-4807-BA43-A6B004B21B28}" name="Asset" dataDxfId="1330" dataCellStyle="Hyperlink"/>
    <tableColumn id="11" xr3:uid="{F1D13736-4C6F-431A-9A61-A52BA31CB220}" name="Target" dataDxfId="1329"/>
    <tableColumn id="12" xr3:uid="{6A3DB50E-0D50-4BED-A4E9-64A8B83B893B}" name="Note" dataDxfId="1328"/>
    <tableColumn id="13" xr3:uid="{42494083-1628-4655-8AB5-7BA058256B28}" name="Status" dataDxfId="1327"/>
    <tableColumn id="14" xr3:uid="{9A093E1B-9836-4542-808B-816C7E2C9A78}" name="Current 12/26" dataDxfId="1326"/>
  </tableColumns>
  <tableStyleInfo name="TableStyleDark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9F4DB32B-B250-4CC5-85A9-BEA6046B0B68}" name="Table19019319519719920120320520720921121321521721922122322522722923123323723924124324524724925125325525735674891012111315141617181920212223242527263035384144" displayName="Table19019319519719920120320520720921121321521721922122322522722923123323723924124324524724925125325525735674891012111315141617181920212223242527263035384144" ref="A3:N13" totalsRowCount="1" headerRowDxfId="1325" headerRowBorderDxfId="1324" tableBorderDxfId="1323" totalsRowBorderDxfId="1322">
  <autoFilter ref="A3:N12" xr:uid="{4286BE1A-6BB2-440D-985E-19911AC0B802}"/>
  <tableColumns count="14">
    <tableColumn id="1" xr3:uid="{81BB09E7-25DF-4C37-9181-F560BB9B506A}" name="Priority" dataDxfId="1321">
      <calculatedColumnFormula>ROW() - ROW(Table19019319519719920120320520720921121321521721922122322522722923123323723924124324524724925125325525735674891012111315141617181920212223242527263035384144[[#Headers],[Priority]])</calculatedColumnFormula>
    </tableColumn>
    <tableColumn id="12" xr3:uid="{65CA80AA-606F-4724-9433-5A14D811E453}" name="CX ADO Ticket" dataDxfId="1320" totalsRowDxfId="1319"/>
    <tableColumn id="2" xr3:uid="{1FE7AB72-0626-4899-A281-47D5B0E6585F}" name="Title"/>
    <tableColumn id="3" xr3:uid="{8E7BF79F-3A41-44A3-8518-6A375365D411}" name="ID"/>
    <tableColumn id="4" xr3:uid="{421EAD56-5D86-4A62-8C82-0B6A6EA1D1A6}" name="Start Date"/>
    <tableColumn id="5" xr3:uid="{3FD30C91-EA4C-4FD3-A9EA-E1C124D57327}" name="End Date (if not full week)"/>
    <tableColumn id="11" xr3:uid="{796795D3-9288-458D-BC27-09388BB4852F}" name="EN Title" dataDxfId="1318" totalsRowDxfId="1317"/>
    <tableColumn id="6" xr3:uid="{EE500297-DDC7-4379-B0C6-032286E3443F}" name="EN subhead"/>
    <tableColumn id="7" xr3:uid="{A393E789-B45D-4DA8-9C14-CD7E890E21A6}" name="LOC"/>
    <tableColumn id="8" xr3:uid="{1F03F95C-B51D-4391-8183-9F9748CB7677}" name="Image Link"/>
    <tableColumn id="9" xr3:uid="{F79074AE-6D39-4D66-AE85-1384A9800079}" name="Iris Targeting"/>
    <tableColumn id="10" xr3:uid="{AB6CE47F-93AC-4C9D-B445-085A747C805C}" name="Frequency"/>
    <tableColumn id="14" xr3:uid="{C547CFFC-C3E5-475F-8086-14ACCA404E14}" name="STORE HERO" totalsRowFunction="custom" dataDxfId="1316" totalsRowDxfId="1315">
      <totalsRowFormula>COUNTIF(#REF!, "yes")</totalsRowFormula>
    </tableColumn>
    <tableColumn id="13" xr3:uid="{7A27DEB9-D9E0-4E26-8470-5EE011D6CE7C}" name="Store 2nd line" totalsRowFunction="custom" dataDxfId="1314" totalsRowDxfId="1313">
      <totalsRowFormula>COUNTIF(#REF!, "yes")</totalsRowFormula>
    </tableColumn>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BF5F994-2599-436F-9408-1AD50019AC55}" name="Table303336394245" displayName="Table303336394245" ref="A17:P27" totalsRowShown="0" headerRowDxfId="1312" dataDxfId="1310" headerRowBorderDxfId="1311" tableBorderDxfId="1309" totalsRowBorderDxfId="1308">
  <autoFilter ref="A17:P27" xr:uid="{18E688AB-6E7A-48D9-B726-A8F6318A5696}"/>
  <tableColumns count="16">
    <tableColumn id="1" xr3:uid="{A22B7C7E-5E6A-4874-8959-49D0F49CC9E7}" name="Slot" dataDxfId="1307"/>
    <tableColumn id="2" xr3:uid="{E987BA68-7420-4AE7-B551-D83C733DC4D6}" name="Campaign" dataDxfId="1306" dataCellStyle="Hyperlink"/>
    <tableColumn id="3" xr3:uid="{7E76786F-5BDF-40AA-B674-BB9A2D77B0DE}" name="Name" dataDxfId="1305"/>
    <tableColumn id="4" xr3:uid="{2468A8BE-0420-41FE-B045-14135EFDE1B3}" name="ID" dataDxfId="1304"/>
    <tableColumn id="5" xr3:uid="{B8324D33-E531-4CBA-980C-CCDD2337C4F8}" name="Start Date" dataDxfId="1303"/>
    <tableColumn id="6" xr3:uid="{AED2D0C7-F9D5-4326-9836-6E5D56808E2C}" name="End Date" dataDxfId="1302"/>
    <tableColumn id="7" xr3:uid="{D0E71A8C-7AB0-437A-9109-508AE05E5F70}" name="Title" dataDxfId="1301"/>
    <tableColumn id="8" xr3:uid="{9B73EDA5-D7B0-44C5-9053-4364AFF09610}" name="Subhead" dataDxfId="1300"/>
    <tableColumn id="9" xr3:uid="{6ECB3D23-B87D-438F-BBAF-2A110C30F840}" name="LOC" dataDxfId="1299"/>
    <tableColumn id="10" xr3:uid="{706A5783-84E9-4F96-A5F4-115BA071677F}" name="Asset" dataDxfId="1298" dataCellStyle="Hyperlink"/>
    <tableColumn id="11" xr3:uid="{37BEAACE-E023-4098-9D34-A5B17D7667B7}" name="Target" dataDxfId="1297"/>
    <tableColumn id="12" xr3:uid="{BD7DA416-258D-40E9-9FD4-EB1F0EBD5EEC}" name="Note" dataDxfId="1296"/>
    <tableColumn id="13" xr3:uid="{59F558B0-972F-459E-8E69-49A30F24BC7F}" name="status" dataDxfId="1295"/>
    <tableColumn id="14" xr3:uid="{E07A7B8F-37D1-45D0-BB8D-B68B11C1CDBE}" name="Current 12/23" dataDxfId="1294"/>
    <tableColumn id="15" xr3:uid="{1FF7703F-866D-428D-B02A-B2984A5B8A8C}" name="Current 12/24" dataDxfId="1293"/>
    <tableColumn id="16" xr3:uid="{60C6BAA6-7CAB-46A4-BA31-40161272634E}" name="Current 12/25" dataDxfId="1292"/>
  </tableColumns>
  <tableStyleInfo name="TableStyleMedium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A5BF5064-9EEC-4F6B-B451-5E1606A2D182}" name="Table313437404346" displayName="Table313437404346" ref="A31:O37" totalsRowShown="0" headerRowDxfId="1291" dataDxfId="1289" headerRowBorderDxfId="1290" tableBorderDxfId="1288" totalsRowBorderDxfId="1287">
  <autoFilter ref="A31:O37" xr:uid="{1A52B558-54B1-4CB1-AE69-4EBC89230F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EECDCA1-4BD1-40D9-87E2-D1BBD5856F89}" name="Slot" dataDxfId="1286"/>
    <tableColumn id="2" xr3:uid="{4EB364AA-69AB-4033-93D4-5F984991D276}" name="Campaign" dataDxfId="1285" dataCellStyle="Hyperlink"/>
    <tableColumn id="3" xr3:uid="{D9E10E9B-3CD4-495A-9295-0575E1805C3D}" name="Name" dataDxfId="1284"/>
    <tableColumn id="4" xr3:uid="{5D12C72E-5715-42A1-B7B6-4A539A55D55E}" name="ID" dataDxfId="1283"/>
    <tableColumn id="5" xr3:uid="{CDBF6859-F33A-4117-97E6-D997B8DF9D3D}" name="Start Date" dataDxfId="1282"/>
    <tableColumn id="6" xr3:uid="{602B3DC8-067E-4914-ADD8-A7F70FBE43A4}" name="End Date" dataDxfId="1281"/>
    <tableColumn id="7" xr3:uid="{9EB1D859-D16C-4733-ABB8-35FF1D39C7B5}" name="Title" dataDxfId="1280"/>
    <tableColumn id="8" xr3:uid="{ADC7348C-16ED-46A2-A3B1-B8840AE6C30C}" name="Subhead" dataDxfId="1279"/>
    <tableColumn id="9" xr3:uid="{F3E95166-63CE-4E76-B2CC-EA79CEA33A41}" name="LOC" dataDxfId="1278"/>
    <tableColumn id="10" xr3:uid="{33A3A6CC-226B-4D8A-84A7-AD4CCBFF0DD7}" name="Asset" dataDxfId="1277" dataCellStyle="Hyperlink"/>
    <tableColumn id="11" xr3:uid="{2860BDBC-9071-4C10-A0E4-4E91FF806990}" name="Target" dataDxfId="1276"/>
    <tableColumn id="12" xr3:uid="{1CCF1C2F-E21B-4B54-8A65-250F5E79B601}" name="Note" dataDxfId="1275"/>
    <tableColumn id="13" xr3:uid="{86AAA712-5B2F-4AFB-9B50-CF9BB92D113B}" name="Status" dataDxfId="1274"/>
    <tableColumn id="14" xr3:uid="{A1A9F75E-061C-4E32-B31C-10B8785C69A2}" name="Current 12/23" dataDxfId="1273"/>
    <tableColumn id="15" xr3:uid="{18BB25A6-2DDA-4966-9C72-D868191DE595}" name="Column1" dataDxfId="1272"/>
  </tableColumns>
  <tableStyleInfo name="TableStyleDark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FE16214-AD17-4D0F-B376-D3A6C95CA2C5}" name="Table190193195197199201203205207209211213215217219221223225227229231233237239241243245247249251253255257356748910121113151416171819202122232425272630353841" displayName="Table190193195197199201203205207209211213215217219221223225227229231233237239241243245247249251253255257356748910121113151416171819202122232425272630353841" ref="A3:N10" totalsRowCount="1" headerRowDxfId="1271" headerRowBorderDxfId="1270" tableBorderDxfId="1269" totalsRowBorderDxfId="1268">
  <autoFilter ref="A3:N9" xr:uid="{4286BE1A-6BB2-440D-985E-19911AC0B802}"/>
  <tableColumns count="14">
    <tableColumn id="1" xr3:uid="{C253621F-6212-4CF5-9660-31E5FCA7EDB7}" name="Priority" dataDxfId="1267">
      <calculatedColumnFormula>ROW() - ROW(Table190193195197199201203205207209211213215217219221223225227229231233237239241243245247249251253255257356748910121113151416171819202122232425272630353841[[#Headers],[Priority]])</calculatedColumnFormula>
    </tableColumn>
    <tableColumn id="12" xr3:uid="{E9B73B66-9075-47AE-9A71-FA387FC70CBD}" name="CX ADO Ticket" dataDxfId="1266" totalsRowDxfId="1265"/>
    <tableColumn id="2" xr3:uid="{C350891E-3919-4F60-B6E0-02115A6F6101}" name="Title"/>
    <tableColumn id="3" xr3:uid="{6256E1FF-270C-4637-A586-3EDD9CA72C5B}" name="ID"/>
    <tableColumn id="4" xr3:uid="{94F724E6-8C6A-427D-AF1E-2CC44FE96AB5}" name="Start Date"/>
    <tableColumn id="5" xr3:uid="{01837498-D568-4335-B2C2-A1D97CCEE0CD}" name="End Date (if not full week)"/>
    <tableColumn id="11" xr3:uid="{1BA780B0-6CC2-4248-9526-D1F41C56DFA8}" name="EN Title" dataDxfId="1264" totalsRowDxfId="1263"/>
    <tableColumn id="6" xr3:uid="{D6EFFB83-9E3B-4CF0-9C50-6583E826264B}" name="EN subhead"/>
    <tableColumn id="7" xr3:uid="{3C8181D0-1E60-4E51-871E-E227DAEF69CC}" name="LOC"/>
    <tableColumn id="8" xr3:uid="{1F44FDFC-9FD3-41F8-9EBE-A6EA9A8DEFAC}" name="Image Link"/>
    <tableColumn id="9" xr3:uid="{A1C5738C-ED21-4CC2-B79D-5C69EAE14F27}" name="Iris Targeting"/>
    <tableColumn id="10" xr3:uid="{90212236-DE35-4885-A832-996C1A7591EE}" name="Frequency"/>
    <tableColumn id="14" xr3:uid="{563B5233-33A4-46C4-AD55-0A733E7B4C83}" name="STORE HERO" totalsRowFunction="custom" dataDxfId="1262" totalsRowDxfId="1261">
      <totalsRowFormula>COUNTIF(#REF!, "yes")</totalsRowFormula>
    </tableColumn>
    <tableColumn id="13" xr3:uid="{9AF0D0FA-2F63-4158-AF86-48E5A693B25B}" name="Store 2nd line" totalsRowFunction="custom" dataDxfId="1260" totalsRowDxfId="1259">
      <totalsRowFormula>COUNTIF(#REF!, "yes")</totalsRowFormula>
    </tableColumn>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2770EE8-B60D-4E04-AB7F-BD43DF08C1E2}" name="Table3033363942" displayName="Table3033363942" ref="A14:N19" totalsRowShown="0" headerRowDxfId="1258" dataDxfId="1256" headerRowBorderDxfId="1257" tableBorderDxfId="1255" totalsRowBorderDxfId="1254">
  <autoFilter ref="A14:N19" xr:uid="{18E688AB-6E7A-48D9-B726-A8F6318A5696}"/>
  <tableColumns count="14">
    <tableColumn id="1" xr3:uid="{0D5EF7FC-0557-4140-A0F5-E205884EDD48}" name="Slot" dataDxfId="1253">
      <calculatedColumnFormula>ROW() - ROW(Table3033363942[[#Headers],[Slot]])</calculatedColumnFormula>
    </tableColumn>
    <tableColumn id="2" xr3:uid="{19681EE0-535C-47AA-BC49-A5530D7BEF71}" name="Campaign" dataDxfId="1252" dataCellStyle="Hyperlink"/>
    <tableColumn id="3" xr3:uid="{B3D8429A-28E9-409C-A0F0-7A8EB7594DDE}" name="Name" dataDxfId="1251"/>
    <tableColumn id="4" xr3:uid="{055EB59E-E6FF-4C82-8DB2-86415E28FCAB}" name="ID" dataDxfId="1250"/>
    <tableColumn id="5" xr3:uid="{DFD6EB6D-63BC-4C5B-867A-780EDE21A27C}" name="Start Date" dataDxfId="1249"/>
    <tableColumn id="6" xr3:uid="{912469F1-E3FC-4AF6-B1A8-22A21BA3CA8D}" name="End Date" dataDxfId="1248"/>
    <tableColumn id="7" xr3:uid="{D5E313DD-E022-4E65-9A69-AD11A9F6B214}" name="Title" dataDxfId="1247"/>
    <tableColumn id="8" xr3:uid="{009B2C30-05BB-4958-B539-924BCD571955}" name="Subhead" dataDxfId="1246"/>
    <tableColumn id="9" xr3:uid="{45321E50-D88C-485A-93CB-8C27CAC87861}" name="LOC" dataDxfId="1245"/>
    <tableColumn id="10" xr3:uid="{7C0B4722-8520-462F-9FE1-C352C6BD5233}" name="Asset" dataDxfId="1244" dataCellStyle="Hyperlink"/>
    <tableColumn id="11" xr3:uid="{1E36D239-4758-48E6-92E1-188BAC7750A9}" name="Target" dataDxfId="1243"/>
    <tableColumn id="12" xr3:uid="{403A28B7-F193-42AF-81DB-54BED32EAB28}" name="Note" dataDxfId="1242"/>
    <tableColumn id="13" xr3:uid="{8D0D2286-FEC8-4DB3-80CE-A4CC04BFC74C}" name="status" dataDxfId="1241"/>
    <tableColumn id="14" xr3:uid="{8C84F620-339D-4045-88C2-23DC8CECD123}" name="Current 12/23" dataDxfId="1240"/>
  </tableColumns>
  <tableStyleInfo name="TableStyleMedium14"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403F861-9B2E-4052-A12C-79A2DD74A0CC}" name="Table3134374043" displayName="Table3134374043" ref="A23:N28" totalsRowShown="0" headerRowDxfId="1239" dataDxfId="1237" headerRowBorderDxfId="1238" tableBorderDxfId="1236" totalsRowBorderDxfId="1235">
  <autoFilter ref="A23:N28" xr:uid="{1A52B558-54B1-4CB1-AE69-4EBC89230FC7}"/>
  <tableColumns count="14">
    <tableColumn id="1" xr3:uid="{693CBE2D-9CA6-43F0-BAB4-6F96398CC7D8}" name="Slot" dataDxfId="1234"/>
    <tableColumn id="2" xr3:uid="{EB00DEFB-BDB6-4D45-A29D-6A0F7AAF82C0}" name="Campaign" dataDxfId="1233" dataCellStyle="Hyperlink"/>
    <tableColumn id="3" xr3:uid="{10897FB6-ABA7-4778-B2CA-D0545609DF7F}" name="Name" dataDxfId="1232"/>
    <tableColumn id="4" xr3:uid="{0208D603-9211-43C3-AAC8-79F1AEB79F90}" name="ID" dataDxfId="1231"/>
    <tableColumn id="5" xr3:uid="{4C100E8B-7BF4-4FD0-8535-BD6DC8AF775D}" name="Start Date" dataDxfId="1230"/>
    <tableColumn id="6" xr3:uid="{8C21D500-560C-4176-9981-744B7B1F54EB}" name="End Date" dataDxfId="1229"/>
    <tableColumn id="7" xr3:uid="{FB965256-FC11-4DE8-A341-A2BAC737F476}" name="Title" dataDxfId="1228"/>
    <tableColumn id="8" xr3:uid="{5E3EF321-23A9-4930-ACA7-34D0A6EA246D}" name="Subhead" dataDxfId="1227"/>
    <tableColumn id="9" xr3:uid="{7B08DAD2-6444-44F6-8CF4-BBE110DDF973}" name="LOC" dataDxfId="1226"/>
    <tableColumn id="10" xr3:uid="{5CE5B840-4628-4C21-9727-3AF4EC477CEA}" name="Asset" dataDxfId="1225" dataCellStyle="Hyperlink"/>
    <tableColumn id="11" xr3:uid="{301A5619-8DF3-4F8E-954B-537C703A7587}" name="Target" dataDxfId="1224"/>
    <tableColumn id="12" xr3:uid="{72E5A9F0-881B-4963-8713-D5F4911F5631}" name="Note" dataDxfId="1223"/>
    <tableColumn id="13" xr3:uid="{099F1FDC-2AA5-4632-AC2D-AFA154673672}" name="Status" dataDxfId="1222"/>
    <tableColumn id="14" xr3:uid="{42BD61AC-D298-4AE0-83E5-C933CC819A9A}" name="Current 12/23" dataDxfId="1221"/>
  </tableColumns>
  <tableStyleInfo name="TableStyleDark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47220DB-41A7-4017-857B-08FE79D23611}" name="Table1901931951971992012032052072092112132152172192212232252272292312332372392412432452472492512532552573567489101211131514161718192021222324252726303538" displayName="Table1901931951971992012032052072092112132152172192212232252272292312332372392412432452472492512532552573567489101211131514161718192021222324252726303538" ref="A3:N12" totalsRowCount="1" headerRowDxfId="1220" headerRowBorderDxfId="1219" tableBorderDxfId="1218" totalsRowBorderDxfId="1217">
  <autoFilter ref="A3:N11" xr:uid="{4286BE1A-6BB2-440D-985E-19911AC0B802}"/>
  <tableColumns count="14">
    <tableColumn id="1" xr3:uid="{8B16F1D9-1262-4492-B6AF-7AE38B7997F6}" name="Priority" dataDxfId="1216">
      <calculatedColumnFormula>ROW() - ROW(Table1901931951971992012032052072092112132152172192212232252272292312332372392412432452472492512532552573567489101211131514161718192021222324252726303538[[#Headers],[Priority]])</calculatedColumnFormula>
    </tableColumn>
    <tableColumn id="12" xr3:uid="{62CB506F-5B21-44D0-A904-546E9ACFCFA1}" name="CX ADO Ticket" dataDxfId="1215" totalsRowDxfId="1214"/>
    <tableColumn id="2" xr3:uid="{AF4F2A89-01B4-4323-B05B-F98806360491}" name="Title"/>
    <tableColumn id="3" xr3:uid="{8DF1BBB5-4718-477E-A353-CCEF137AA52F}" name="ID"/>
    <tableColumn id="4" xr3:uid="{6AE36CB0-191B-4FB3-8A39-419EFFF21910}" name="Start Date"/>
    <tableColumn id="5" xr3:uid="{1D35CDAC-BC9A-41AC-8252-6DEE43D6284A}" name="End Date (if not full week)"/>
    <tableColumn id="11" xr3:uid="{1A9EACE5-F5D4-458A-A11D-4E70AABDA662}" name="EN Title" dataDxfId="1213" totalsRowDxfId="1212"/>
    <tableColumn id="6" xr3:uid="{49E445A7-7BED-404F-8CB3-87C58A148B63}" name="EN subhead"/>
    <tableColumn id="7" xr3:uid="{07AD8C72-84A7-4BE3-A870-51A6943EA25E}" name="LOC"/>
    <tableColumn id="8" xr3:uid="{2C2F9A23-D22B-47FC-B594-329B15C91FF3}" name="Image Link"/>
    <tableColumn id="9" xr3:uid="{078B08A7-5111-4B93-96CD-3EF87EA88A47}" name="Iris Targeting"/>
    <tableColumn id="10" xr3:uid="{3D1D2A4A-1203-4EB2-B55A-4E1CF30D12BB}" name="Frequency"/>
    <tableColumn id="14" xr3:uid="{6616C07C-4954-41E0-ABA4-D21F32789CC0}" name="STORE HERO" totalsRowFunction="custom" dataDxfId="1211" totalsRowDxfId="1210">
      <totalsRowFormula>COUNTIF(#REF!, "yes")</totalsRowFormula>
    </tableColumn>
    <tableColumn id="13" xr3:uid="{DE85E3B5-31B2-44C5-B8EC-C71E4B5BD51C}" name="Store 2nd line" totalsRowFunction="custom" dataDxfId="1209" totalsRowDxfId="1208">
      <totalsRowFormula>COUNTIF(#REF!, "yes")</totalsRowFormula>
    </tableColumn>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DB5F5EA-2757-4D2C-BC22-673217D94E33}" name="Table30333639" displayName="Table30333639" ref="A16:O24" totalsRowShown="0" headerRowDxfId="1207" dataDxfId="1205" headerRowBorderDxfId="1206" tableBorderDxfId="1204" totalsRowBorderDxfId="1203">
  <autoFilter ref="A16:O24" xr:uid="{18E688AB-6E7A-48D9-B726-A8F6318A5696}"/>
  <tableColumns count="15">
    <tableColumn id="1" xr3:uid="{8A354C88-ADFA-4053-AE1C-D9095C331AE0}" name="Slot" dataDxfId="1202">
      <calculatedColumnFormula>ROW() - ROW(Table30333639[[#Headers],[Slot]])</calculatedColumnFormula>
    </tableColumn>
    <tableColumn id="2" xr3:uid="{E4E06A10-1D11-4992-AC32-7E7FA1D9EF54}" name="Campaign" dataDxfId="1201" dataCellStyle="Hyperlink"/>
    <tableColumn id="3" xr3:uid="{0C7E6B3E-7D8B-4A60-BBAC-4063AF0BF45F}" name="Name" dataDxfId="1200"/>
    <tableColumn id="4" xr3:uid="{C8ACE89F-D24A-4447-BB5D-64EC52ABFC6F}" name="ID" dataDxfId="1199"/>
    <tableColumn id="5" xr3:uid="{19CF6935-425F-4CF3-A6BA-52F9988A60E2}" name="Start Date" dataDxfId="1198"/>
    <tableColumn id="6" xr3:uid="{7873ABDA-4F49-43A3-9C52-D94BB167E018}" name="End Date" dataDxfId="1197"/>
    <tableColumn id="7" xr3:uid="{452108E4-A3C4-462A-B8CA-0AB3A9B209EC}" name="Title" dataDxfId="1196"/>
    <tableColumn id="8" xr3:uid="{A41C2C8D-5EC6-4F5D-A26E-2FDE692CDD0F}" name="Subhead" dataDxfId="1195"/>
    <tableColumn id="9" xr3:uid="{3A2C9778-E3EA-4597-8232-3E601CF5504C}" name="LOC" dataDxfId="1194"/>
    <tableColumn id="10" xr3:uid="{2F7C7AA7-C49D-4966-844C-3F6B0726976F}" name="Asset" dataDxfId="1193" dataCellStyle="Hyperlink"/>
    <tableColumn id="11" xr3:uid="{22262CC7-5938-41AD-8938-5BEBC502598C}" name="Target" dataDxfId="1192"/>
    <tableColumn id="12" xr3:uid="{E3815C6A-0C85-4BFB-944B-B687F9F6B906}" name="Note" dataDxfId="1191"/>
    <tableColumn id="13" xr3:uid="{66FCB007-6252-4A3F-8F26-6AC93455DAB6}" name="status" dataDxfId="1190"/>
    <tableColumn id="14" xr3:uid="{8645C474-48B9-4967-90F1-75B4C1DAED35}" name="Current 12/23" dataDxfId="1189"/>
    <tableColumn id="15" xr3:uid="{C5799ED3-295E-4F6C-B2B3-B62D44A0F641}" name="Prod notes" dataDxfId="1188"/>
  </tableColumns>
  <tableStyleInfo name="TableStyleMedium1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ED0D3A2-ABA0-474D-BEA5-BCE9A7F0D99A}" name="Table31343740" displayName="Table31343740" ref="A28:O36" totalsRowShown="0" headerRowDxfId="1187" headerRowBorderDxfId="1186" tableBorderDxfId="1185" totalsRowBorderDxfId="1184">
  <autoFilter ref="A28:O36" xr:uid="{1A52B558-54B1-4CB1-AE69-4EBC89230FC7}"/>
  <tableColumns count="15">
    <tableColumn id="1" xr3:uid="{F51BF449-4F72-4363-8380-1289372FCA5F}" name="Slot" dataDxfId="1183"/>
    <tableColumn id="2" xr3:uid="{62D99610-04DA-42F6-B7E5-44EC3C589249}" name="Campaign" dataDxfId="1182" dataCellStyle="Hyperlink"/>
    <tableColumn id="3" xr3:uid="{13B9D1C5-134C-4189-A514-62D1601CC203}" name="Name" dataDxfId="1181"/>
    <tableColumn id="4" xr3:uid="{5931D2E2-E62B-498A-ADA9-579A44067EEB}" name="ID" dataDxfId="1180"/>
    <tableColumn id="5" xr3:uid="{D4A24D27-2342-47E8-A627-2893EE286FA3}" name="Start Date" dataDxfId="1179"/>
    <tableColumn id="6" xr3:uid="{034D1110-8A95-4326-9113-10D250747F1B}" name="End Date" dataDxfId="1178"/>
    <tableColumn id="7" xr3:uid="{585E36B2-FBA5-470A-A474-76C321F3EC4C}" name="Title" dataDxfId="1177"/>
    <tableColumn id="8" xr3:uid="{C99202DB-CC6E-4B9F-96EE-1982776CFB5A}" name="Subhead" dataDxfId="1176"/>
    <tableColumn id="9" xr3:uid="{9C1AF0F8-CB37-4910-A3AE-317AB0E95F00}" name="LOC" dataDxfId="1175"/>
    <tableColumn id="10" xr3:uid="{D7063218-E489-488A-952B-C4686EBB3933}" name="Asset" dataDxfId="1174" dataCellStyle="Hyperlink"/>
    <tableColumn id="11" xr3:uid="{CEE4C041-CCDC-4BDE-B0BA-304A4640560C}" name="Target" dataDxfId="1173"/>
    <tableColumn id="12" xr3:uid="{3FFB264D-7B4C-42B5-84A6-55D85CEB2C3A}" name="Note" dataDxfId="1172"/>
    <tableColumn id="13" xr3:uid="{54D22359-2E53-41AF-8EBA-608E980ECFA8}" name="Status" dataDxfId="1171"/>
    <tableColumn id="14" xr3:uid="{06BA9FE0-E4B6-4D8B-A6F3-2182AEA21929}" name="Current 12/23" dataDxfId="1170"/>
    <tableColumn id="15" xr3:uid="{43FF2521-EA22-48B7-8551-86DACA8E74F2}" name="prod notes" dataDxfId="1169"/>
  </tableColumns>
  <tableStyleInfo name="TableStyleDark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934862F-2ED7-4BD6-B5EA-B65A8587C64D}" name="Table19019319519719920120320520720921121321521721922122322522722923123323723924124324524724925125325525735674891012111315141617181920212223242527263035" displayName="Table19019319519719920120320520720921121321521721922122322522722923123323723924124324524724925125325525735674891012111315141617181920212223242527263035" ref="A3:N14" totalsRowCount="1" headerRowDxfId="1168" headerRowBorderDxfId="1167" tableBorderDxfId="1166" totalsRowBorderDxfId="1165">
  <autoFilter ref="A3:N13" xr:uid="{4286BE1A-6BB2-440D-985E-19911AC0B802}"/>
  <tableColumns count="14">
    <tableColumn id="1" xr3:uid="{C66386A0-27A1-4216-AB8D-63AC961822D4}" name="Priority" dataDxfId="1164">
      <calculatedColumnFormula>ROW() - ROW(Table19019319519719920120320520720921121321521721922122322522722923123323723924124324524724925125325525735674891012111315141617181920212223242527263035[[#Headers],[Priority]])</calculatedColumnFormula>
    </tableColumn>
    <tableColumn id="12" xr3:uid="{4E171BC1-4684-4C13-BF53-5615AA628CD3}" name="CX ADO Ticket" dataDxfId="1163" totalsRowDxfId="1162"/>
    <tableColumn id="2" xr3:uid="{2BD3FBCF-1ED2-4E1B-B0FA-6DD383FFC220}" name="Title"/>
    <tableColumn id="3" xr3:uid="{E5B75687-D837-4D30-8B01-7A1C90F224AD}" name="ID"/>
    <tableColumn id="4" xr3:uid="{47054C44-DD40-4886-BECA-68F38D609B3D}" name="Start Date"/>
    <tableColumn id="5" xr3:uid="{5795F7F0-C670-4DC8-B328-0DA620B4CF72}" name="End Date (if not full week)"/>
    <tableColumn id="11" xr3:uid="{E8CC5F34-E513-4740-AB1C-24FF80B1DD60}" name="EN Title" dataDxfId="1161" totalsRowDxfId="1160"/>
    <tableColumn id="6" xr3:uid="{0916E369-7DA3-49B1-BE82-0345BF13FD07}" name="EN subhead"/>
    <tableColumn id="7" xr3:uid="{5F639BC1-A938-4CD2-9D14-208CC82B0B35}" name="LOC"/>
    <tableColumn id="8" xr3:uid="{18BD1EAF-9980-4895-99F2-D628CC6C8F81}" name="Image Link"/>
    <tableColumn id="9" xr3:uid="{C01C3DA7-69E8-4F40-A498-89B809B7AE9A}" name="Iris Targeting"/>
    <tableColumn id="10" xr3:uid="{49DAB4DF-BB0C-40D6-B708-A15B15A3EAA4}" name="Frequency"/>
    <tableColumn id="14" xr3:uid="{CFA3C038-9B93-48E4-9C5A-45B074F7FFAE}" name="STORE HERO" totalsRowFunction="custom" dataDxfId="1159" totalsRowDxfId="1158">
      <totalsRowFormula>COUNTIF(#REF!, "yes")</totalsRowFormula>
    </tableColumn>
    <tableColumn id="13" xr3:uid="{2428E7F3-85C9-48D7-8108-6344AEB4E840}" name="Store 2nd line" totalsRowFunction="custom" dataDxfId="1157" totalsRowDxfId="1156">
      <totalsRowFormula>COUNTIF(#REF!, "yes")</totalsRowFormula>
    </tableColumn>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486685A-5DDD-4A29-8398-E090195BFE8C}" name="Table303336" displayName="Table303336" ref="A18:O23" totalsRowShown="0" headerRowDxfId="1155" dataDxfId="1153" headerRowBorderDxfId="1154" tableBorderDxfId="1152" totalsRowBorderDxfId="1151">
  <autoFilter ref="A18:O23" xr:uid="{18E688AB-6E7A-48D9-B726-A8F6318A5696}"/>
  <tableColumns count="15">
    <tableColumn id="1" xr3:uid="{B0D25506-1E31-402D-BFCF-1254F2D03F16}" name="Slot" dataDxfId="1150">
      <calculatedColumnFormula>ROW() - ROW(Table303336[[#Headers],[Slot]])</calculatedColumnFormula>
    </tableColumn>
    <tableColumn id="2" xr3:uid="{9AEDB7DE-FC51-4068-B328-18F0BC073A5A}" name="Campaign" dataDxfId="1149" dataCellStyle="Hyperlink"/>
    <tableColumn id="3" xr3:uid="{D24ADB7A-4BC2-4EB6-B77F-D11648C59CA5}" name="Name" dataDxfId="1148"/>
    <tableColumn id="4" xr3:uid="{E3833525-3424-4AAE-A2C0-B36862877902}" name="ID" dataDxfId="1147"/>
    <tableColumn id="5" xr3:uid="{96DFF6F3-C796-43EA-89B9-84F60539E49E}" name="Start Date" dataDxfId="1146"/>
    <tableColumn id="6" xr3:uid="{9EBD27A2-F9C6-45A8-9AD5-1059027EA9AD}" name="End Date" dataDxfId="1145"/>
    <tableColumn id="7" xr3:uid="{F6FEA372-BC29-4765-951A-245C0F97076D}" name="Title" dataDxfId="1144"/>
    <tableColumn id="8" xr3:uid="{5965E639-6B25-49AF-8C02-54FD6AAA63C7}" name="Subhead" dataDxfId="1143"/>
    <tableColumn id="9" xr3:uid="{DDB22FD6-623F-4E84-9C29-A9315CAA1066}" name="LOC" dataDxfId="1142"/>
    <tableColumn id="10" xr3:uid="{72397FE8-6CC2-4AC6-8602-F92A8DAD4683}" name="Asset" dataDxfId="1141" dataCellStyle="Hyperlink"/>
    <tableColumn id="11" xr3:uid="{A18078EA-B097-4E08-AD7E-9EE96036B4BD}" name="Target" dataDxfId="1140"/>
    <tableColumn id="12" xr3:uid="{78693C8B-50B7-47C1-90C0-CF3F2F55611F}" name="Note" dataDxfId="1139"/>
    <tableColumn id="13" xr3:uid="{84D6DAE2-9E09-4270-99B7-47750C2E77C2}" name="Current 12/30" dataDxfId="1138"/>
    <tableColumn id="14" xr3:uid="{A6A3E7A5-F8A1-4431-BB45-CB9359E649B7}" name="notes" dataDxfId="1137"/>
    <tableColumn id="15" xr3:uid="{9A78E718-F03C-44B2-A78F-F82E13443DD9}" name="status2" dataDxfId="1136"/>
  </tableColumns>
  <tableStyleInfo name="TableStyleMedium1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84560C7E-B537-494C-9DC8-60EF76AFF9B2}" name="Table313437" displayName="Table313437" ref="A27:N34" totalsRowShown="0" headerRowDxfId="1135" headerRowBorderDxfId="1134" tableBorderDxfId="1133" totalsRowBorderDxfId="1132">
  <autoFilter ref="A27:N34" xr:uid="{1A52B558-54B1-4CB1-AE69-4EBC89230FC7}"/>
  <tableColumns count="14">
    <tableColumn id="1" xr3:uid="{10D094BD-ADFF-4B7D-AD80-B01D5966E456}" name="Slot" dataDxfId="1131"/>
    <tableColumn id="2" xr3:uid="{E54BA659-7E3C-454C-9179-F89C70115452}" name="Campaign" dataDxfId="1130" dataCellStyle="Hyperlink"/>
    <tableColumn id="3" xr3:uid="{0B053663-24DB-4AEB-B45A-193FCDC0A1C1}" name="Name" dataDxfId="1129"/>
    <tableColumn id="4" xr3:uid="{D705F61B-9559-4685-AEA1-F9D5E446455F}" name="ID" dataDxfId="1128"/>
    <tableColumn id="5" xr3:uid="{D506ED9F-6B98-4E3D-91F4-94E2583D8422}" name="Start Date" dataDxfId="1127"/>
    <tableColumn id="6" xr3:uid="{4B950B2B-F33A-443E-B28C-B9C2C7FCF75A}" name="End Date" dataDxfId="1126"/>
    <tableColumn id="7" xr3:uid="{A207BBC8-B49D-4725-8DA7-3312B4A5AA63}" name="Title" dataDxfId="1125"/>
    <tableColumn id="8" xr3:uid="{577C8B91-3E56-430A-AF90-CC0B74220EAD}" name="Subhead" dataDxfId="1124"/>
    <tableColumn id="9" xr3:uid="{F56D996D-B32F-46B4-8DAE-E182051F35B5}" name="LOC" dataDxfId="1123"/>
    <tableColumn id="10" xr3:uid="{03EF0877-3767-423F-8B90-F8D402DAF709}" name="Asset" dataDxfId="1122" dataCellStyle="Hyperlink"/>
    <tableColumn id="11" xr3:uid="{1EFB6E3A-5F82-4427-B06E-7F6B898EF6A7}" name="Target" dataDxfId="1121"/>
    <tableColumn id="12" xr3:uid="{333E7715-0303-4096-9875-3E764C9A0587}" name="Note" dataDxfId="1120"/>
    <tableColumn id="13" xr3:uid="{20ABFC8B-2F3A-4889-90E3-133A992F746A}" name="Status" dataDxfId="1119"/>
    <tableColumn id="14" xr3:uid="{B722B3DE-DEC3-45D9-B680-8C55F62F2EB1}" name="Current 12/30" dataDxfId="1118"/>
  </tableColumns>
  <tableStyleInfo name="TableStyleDark9"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DB95D02-2327-418C-BD60-CA6F3416F7A7}" name="Table190193195197199201203205207209211213215217219221223225227229231233237239241243245247249251253255257356748910121113151416171819202122232425272630" displayName="Table190193195197199201203205207209211213215217219221223225227229231233237239241243245247249251253255257356748910121113151416171819202122232425272630" ref="A3:N14" totalsRowCount="1" headerRowDxfId="1117" headerRowBorderDxfId="1116" tableBorderDxfId="1115" totalsRowBorderDxfId="1114">
  <autoFilter ref="A3:N13" xr:uid="{4286BE1A-6BB2-440D-985E-19911AC0B802}"/>
  <tableColumns count="14">
    <tableColumn id="1" xr3:uid="{D6281149-4116-40EC-B832-A2CA41E00BFA}" name="Priority" dataDxfId="1113">
      <calculatedColumnFormula>ROW() - ROW(Table1901931951971992012032052072092112132152172192212232252272292312332372392412432452472492512532552573567489101211131514161718192021222324252726[[#Headers],[Priority]])</calculatedColumnFormula>
    </tableColumn>
    <tableColumn id="12" xr3:uid="{AF61D987-CF46-459D-B999-0606EB102016}" name="CX ADO Ticket" dataDxfId="1112" totalsRowDxfId="1111"/>
    <tableColumn id="2" xr3:uid="{711C3098-F5BC-4C3A-9DE0-5E81B5CC8DD1}" name="Title"/>
    <tableColumn id="3" xr3:uid="{F9C5FBDD-B058-4BE2-AAEF-A7169773892D}" name="ID"/>
    <tableColumn id="4" xr3:uid="{D09B35E4-67C4-459D-9B2A-B02DA1E5DBC8}" name="Start Date"/>
    <tableColumn id="5" xr3:uid="{2DAFE4BB-FE7A-4016-B6B3-35E6683DB68D}" name="End Date (if not full week)"/>
    <tableColumn id="11" xr3:uid="{BCDF39B2-4F3C-4774-8C40-493D91DD14DD}" name="EN Title" dataDxfId="1110" totalsRowDxfId="1109"/>
    <tableColumn id="6" xr3:uid="{00747F6C-A6DD-497B-B545-6B148731DC7E}" name="EN subhead"/>
    <tableColumn id="7" xr3:uid="{668BBF77-A40F-48A5-9DED-9848523E74C4}" name="LOC"/>
    <tableColumn id="8" xr3:uid="{ED16805E-685D-4D26-B798-4349C4A7D5B2}" name="Image Link"/>
    <tableColumn id="9" xr3:uid="{79E86406-C69C-4242-A251-93342BE4E174}" name="Iris Targeting"/>
    <tableColumn id="10" xr3:uid="{034807A0-83CF-4DB7-AA77-1924EB9A216D}" name="Frequency"/>
    <tableColumn id="14" xr3:uid="{8D08DCB8-99AB-454E-AC5D-33232F2AA7EE}" name="STORE HERO" totalsRowFunction="custom" dataDxfId="1108" totalsRowDxfId="1107">
      <totalsRowFormula>COUNTIF(#REF!, "yes")</totalsRowFormula>
    </tableColumn>
    <tableColumn id="13" xr3:uid="{106B8EA5-3A37-4C8A-9432-B9D609A9509F}" name="Store 2nd line" totalsRowFunction="custom" dataDxfId="1106" totalsRowDxfId="1105">
      <totalsRowFormula>COUNTIF(#REF!, "yes")</totalsRowFormula>
    </tableColumn>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8E688AB-6E7A-48D9-B726-A8F6318A5696}" name="Table3033" displayName="Table3033" ref="A18:N25" totalsRowShown="0" headerRowDxfId="1104" dataDxfId="1102" headerRowBorderDxfId="1103" tableBorderDxfId="1101" totalsRowBorderDxfId="1100">
  <autoFilter ref="A18:N25" xr:uid="{18E688AB-6E7A-48D9-B726-A8F6318A5696}"/>
  <tableColumns count="14">
    <tableColumn id="1" xr3:uid="{43777D59-BE44-4EA8-A144-7B905FB51360}" name="Slot" dataDxfId="1099"/>
    <tableColumn id="2" xr3:uid="{6C4D90AB-B4FE-41E5-9CEB-A8BEBFFD19A3}" name="Campaign" dataDxfId="1098" dataCellStyle="Hyperlink"/>
    <tableColumn id="3" xr3:uid="{45FA8CCA-B9ED-478D-BE83-4B9DA13C80DB}" name="Name" dataDxfId="1097"/>
    <tableColumn id="4" xr3:uid="{9FB1341A-F17E-46CB-9C14-E2B1639F5378}" name="ID" dataDxfId="1096"/>
    <tableColumn id="5" xr3:uid="{15FC8BF7-179E-4285-A85B-B1EC224A56F8}" name="Start Date" dataDxfId="1095"/>
    <tableColumn id="6" xr3:uid="{314D58EE-08BC-416B-B938-BFBD36D330A2}" name="End Date" dataDxfId="1094"/>
    <tableColumn id="7" xr3:uid="{22C4C302-08A5-46E8-B6FE-DE9AC0AEEA37}" name="Title" dataDxfId="1093"/>
    <tableColumn id="8" xr3:uid="{54C5570B-0F88-4A11-81A3-F58DAED4C51E}" name="Subhead" dataDxfId="1092"/>
    <tableColumn id="9" xr3:uid="{A3919494-AD9F-4835-84AB-DFCCFD68AF98}" name="LOC" dataDxfId="1091"/>
    <tableColumn id="10" xr3:uid="{3E9D7B9B-DFE0-4259-9CA0-C7EF41E2E693}" name="Asset" dataDxfId="1090" dataCellStyle="Hyperlink"/>
    <tableColumn id="11" xr3:uid="{6AEFBBE6-0721-4C53-B686-060CDE9B0916}" name="Target" dataDxfId="1089"/>
    <tableColumn id="12" xr3:uid="{935A405C-FE44-4FF5-B724-79782207085A}" name="Note" dataDxfId="1088"/>
    <tableColumn id="13" xr3:uid="{FA6E7432-2C66-4A3B-BA39-5EE1796680AE}" name="Prod status" dataDxfId="1087"/>
    <tableColumn id="14" xr3:uid="{D15F7D4D-FA24-4334-BA36-1DBD34D0B4D4}" name="Current 12/18" dataDxfId="1086"/>
  </tableColumns>
  <tableStyleInfo name="TableStyleMedium14"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A52B558-54B1-4CB1-AE69-4EBC89230FC7}" name="Table3134" displayName="Table3134" ref="A29:N35" totalsRowShown="0" headerRowDxfId="1085" headerRowBorderDxfId="1084" tableBorderDxfId="1083" totalsRowBorderDxfId="1082">
  <autoFilter ref="A29:N35" xr:uid="{1A52B558-54B1-4CB1-AE69-4EBC89230FC7}"/>
  <tableColumns count="14">
    <tableColumn id="1" xr3:uid="{F727883E-7696-454E-860B-DB01E4B4D07A}" name="Slot" dataDxfId="1081"/>
    <tableColumn id="2" xr3:uid="{B55D450B-274C-4D73-AC7F-4F29D974DB31}" name="Campaign" dataDxfId="1080" dataCellStyle="Hyperlink"/>
    <tableColumn id="3" xr3:uid="{0DA33AFD-F4E3-46EA-974B-054A5589526A}" name="Name"/>
    <tableColumn id="4" xr3:uid="{142E1F30-40E8-4ADC-8B8C-9E8F64CED2D0}" name="ID"/>
    <tableColumn id="5" xr3:uid="{12BA8096-01A4-4A88-8CAF-3CA54D203FFB}" name="Start Date" dataDxfId="1079"/>
    <tableColumn id="6" xr3:uid="{1828363B-47F6-4480-B9BE-9DB935FF958F}" name="End Date"/>
    <tableColumn id="7" xr3:uid="{93998BDF-D439-445C-97E1-A476DF74D24A}" name="Title"/>
    <tableColumn id="8" xr3:uid="{662D6960-0578-439F-82E8-E5ADB212FC27}" name="Subhead"/>
    <tableColumn id="9" xr3:uid="{0A86F5D4-BA5E-4ADA-B47B-4B5C986A4E2C}" name="LOC"/>
    <tableColumn id="10" xr3:uid="{9B58525E-D042-48A0-B20D-3F9BF8B03058}" name="Asset" dataDxfId="1078" dataCellStyle="Hyperlink"/>
    <tableColumn id="11" xr3:uid="{4B9822E8-37AF-4EF3-82CA-71799EB0978B}" name="Target"/>
    <tableColumn id="12" xr3:uid="{A2968A3D-EADD-44F3-8E37-3B4EBBA96C6B}" name="Note" dataDxfId="1077"/>
    <tableColumn id="13" xr3:uid="{0AA34759-03F6-44E4-8237-E9EE24A8150B}" name="Prod status" dataDxfId="1076"/>
    <tableColumn id="14" xr3:uid="{219AE409-35B8-4890-A904-08E70EA43EEF}" name="Current 12/18" dataDxfId="1075"/>
  </tableColumns>
  <tableStyleInfo name="TableStyleDark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B6C302-D492-4C40-992A-F2A62D2E5407}" name="Table1901931951971992012032052072092112132152172192212232252272292312332372392412432452472492512532552573567489101211131514161718192021222324252726" displayName="Table1901931951971992012032052072092112132152172192212232252272292312332372392412432452472492512532552573567489101211131514161718192021222324252726" ref="A3:N19" totalsRowCount="1" headerRowDxfId="1074" headerRowBorderDxfId="1073" tableBorderDxfId="1072" totalsRowBorderDxfId="1071">
  <autoFilter ref="A3:N18" xr:uid="{4286BE1A-6BB2-440D-985E-19911AC0B802}"/>
  <tableColumns count="14">
    <tableColumn id="1" xr3:uid="{3C56C062-F300-43E5-899E-BAB844AF0551}" name="Priority">
      <calculatedColumnFormula>ROW() - ROW(Table1901931951971992012032052072092112132152172192212232252272292312332372392412432452472492512532552573567489101211131514161718192021222324252726[[#Headers],[Priority]])</calculatedColumnFormula>
    </tableColumn>
    <tableColumn id="12" xr3:uid="{49DC6A2A-8C60-4F48-AB43-7CE58A1FBC0C}" name="CX ADO Ticket" dataDxfId="1070" totalsRowDxfId="1069"/>
    <tableColumn id="2" xr3:uid="{5294847B-F007-4471-A729-08F69186FC80}" name="Title"/>
    <tableColumn id="3" xr3:uid="{8B5C359C-E0C5-4234-ABEC-C9CDE536976D}" name="ID"/>
    <tableColumn id="4" xr3:uid="{F6CA38E1-23D8-4286-AF47-3F0D9E6F465A}" name="Start Date"/>
    <tableColumn id="5" xr3:uid="{D8DC8C66-38BB-4B8D-8080-F15D951914DE}" name="End Date (if not full week)"/>
    <tableColumn id="11" xr3:uid="{9F129E70-3E67-40A1-B3CF-0084805BFFCD}" name="EN Title" dataDxfId="1068" totalsRowDxfId="1067"/>
    <tableColumn id="6" xr3:uid="{C1489EF5-8BC4-4D9B-9BCE-583C4D9C7E00}" name="EN subhead"/>
    <tableColumn id="7" xr3:uid="{88A5438A-5230-409C-B727-A84D784F1DF6}" name="LOC"/>
    <tableColumn id="8" xr3:uid="{F4ABFAF1-C8FE-4746-8109-C6B50435929B}" name="Image Link"/>
    <tableColumn id="9" xr3:uid="{7BE1134E-1564-41F8-9638-ADE96D65B534}" name="Iris Targeting"/>
    <tableColumn id="10" xr3:uid="{742114F9-2BC1-4F63-8A5F-E8085CC49A36}" name="Frequency"/>
    <tableColumn id="14" xr3:uid="{645CA4F2-CB97-4B4A-B7D8-2DFB9461416C}" name="STORE HERO" totalsRowFunction="custom" dataDxfId="1066" totalsRowDxfId="1065">
      <totalsRowFormula>COUNTIF(M13:M17, "yes")</totalsRowFormula>
    </tableColumn>
    <tableColumn id="13" xr3:uid="{31F2EF61-508B-4E51-8D86-89996CD5A008}" name="Store 2nd line" totalsRowFunction="custom" dataDxfId="1064" totalsRowDxfId="1063">
      <totalsRowFormula>COUNTIF(N13:N17, "yes")</totalsRowFormula>
    </tableColumn>
  </tableColumns>
  <tableStyleInfo name="TableStyleMedium9"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F0D1BDB-3190-4738-8DA8-48BFBD979C7F}" name="Table30" displayName="Table30" ref="A23:M32" totalsRowShown="0" headerRowDxfId="1062" headerRowBorderDxfId="1061" tableBorderDxfId="1060" totalsRowBorderDxfId="1059">
  <autoFilter ref="A23:M32" xr:uid="{BF0D1BDB-3190-4738-8DA8-48BFBD979C7F}"/>
  <tableColumns count="13">
    <tableColumn id="1" xr3:uid="{F193356E-7FEF-4EFF-A7AB-CFB2A919AB3C}" name="Slot" dataDxfId="1058"/>
    <tableColumn id="2" xr3:uid="{3348FFA0-C185-409B-AF9D-F64DF17A0FC5}" name="Campaign" dataDxfId="1057" dataCellStyle="Hyperlink"/>
    <tableColumn id="3" xr3:uid="{75411ED3-0F32-4D7A-B571-333556985B76}" name="Name" dataDxfId="1056"/>
    <tableColumn id="4" xr3:uid="{5EC26CE8-F80E-4DDC-B442-AD7B971A76BD}" name="ID" dataDxfId="1055"/>
    <tableColumn id="5" xr3:uid="{2911A776-47E0-4FCF-B099-FB00F2FEC976}" name="Start Date"/>
    <tableColumn id="6" xr3:uid="{779D2A24-63E3-491C-ABE7-3D28157CEB96}" name="End Date"/>
    <tableColumn id="7" xr3:uid="{910E9D96-42D4-4BEC-8EAC-07A5A05D6722}" name="Title"/>
    <tableColumn id="8" xr3:uid="{975F2B7E-FC90-4698-9FD2-A68E9ACFE448}" name="Subhead"/>
    <tableColumn id="9" xr3:uid="{94C2EAAD-4C49-44F6-9D3C-55C24136F92B}" name="LOC"/>
    <tableColumn id="10" xr3:uid="{50207EC1-3FDD-4B8C-B3DA-9C65EDDC75CB}" name="Asset" dataDxfId="1054" dataCellStyle="Hyperlink"/>
    <tableColumn id="11" xr3:uid="{AD434BF7-47CA-498D-A127-4515A1A8CA74}" name="Target" dataDxfId="1053"/>
    <tableColumn id="12" xr3:uid="{3A4CCC8C-737A-4EF5-91EC-F8F89647D305}" name="Column11" dataDxfId="1052"/>
    <tableColumn id="13" xr3:uid="{F76F154E-7935-49C9-BF53-D2299A2E9824}" name="Prod status"/>
  </tableColumns>
  <tableStyleInfo name="TableStyleMedium14"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9867C6E8-41F1-4DA9-96B3-9573868D8E08}" name="Table31" displayName="Table31" ref="A36:M43" totalsRowShown="0" headerRowDxfId="1051" headerRowBorderDxfId="1050" tableBorderDxfId="1049" totalsRowBorderDxfId="1048">
  <autoFilter ref="A36:M43" xr:uid="{9867C6E8-41F1-4DA9-96B3-9573868D8E08}"/>
  <tableColumns count="13">
    <tableColumn id="1" xr3:uid="{84AA1663-38E7-4664-A6B4-E5FBAE6B63CC}" name="Slot" dataDxfId="1047"/>
    <tableColumn id="2" xr3:uid="{E860FB26-8425-4456-AF61-BB4B5D328F26}" name="Campaign" dataDxfId="1046" dataCellStyle="Hyperlink"/>
    <tableColumn id="3" xr3:uid="{B81E40F4-C0BC-454F-977F-7B8A5865D531}" name="Name"/>
    <tableColumn id="4" xr3:uid="{15093245-A3CE-4CE9-9566-4E89ABF58D2A}" name="ID"/>
    <tableColumn id="5" xr3:uid="{D23EAEF2-4882-4F11-BC2D-DB89270D7049}" name="Start Date" dataDxfId="1045"/>
    <tableColumn id="6" xr3:uid="{E6EBFC83-6804-4B8F-B914-A174B4AA2273}" name="End Date"/>
    <tableColumn id="7" xr3:uid="{C84062B2-41AA-4832-8677-5D4D8F262C41}" name="Title"/>
    <tableColumn id="8" xr3:uid="{E9FFFEE0-3568-4864-A555-86264DD77E94}" name="Subhead"/>
    <tableColumn id="9" xr3:uid="{B3399DEF-8FB2-4CDA-B0E6-9219BC725471}" name="LOC"/>
    <tableColumn id="10" xr3:uid="{DFD7735A-9E83-4751-9CC5-877B6AB55EE8}" name="Asset" dataDxfId="1044" dataCellStyle="Hyperlink"/>
    <tableColumn id="11" xr3:uid="{F5B42120-4129-41D7-BA49-8F54334A49C5}" name="Target"/>
    <tableColumn id="12" xr3:uid="{3D74E31A-85F4-428B-846C-2635041A5D9B}" name="Note" dataDxfId="1043"/>
    <tableColumn id="13" xr3:uid="{7DA36004-02F0-4DB9-8F41-3959AE9C84DA}" name="Prod status"/>
  </tableColumns>
  <tableStyleInfo name="TableStyleDark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C73641-A1C4-423B-9E20-D98441575215}" name="Table19019319519719920120320520720921121321521721922122322522722923123323723924124324524724925125325525735674891012111315141617181920212223242527" displayName="Table19019319519719920120320520720921121321521721922122322522722923123323723924124324524724925125325525735674891012111315141617181920212223242527" ref="A3:P20" totalsRowCount="1" headerRowDxfId="1042" headerRowBorderDxfId="1041" tableBorderDxfId="1040" totalsRowBorderDxfId="1039">
  <autoFilter ref="A3:P19" xr:uid="{4286BE1A-6BB2-440D-985E-19911AC0B802}"/>
  <tableColumns count="16">
    <tableColumn id="1" xr3:uid="{AABE1ECC-B20A-46D7-A77D-D6CC863E06C9}" name="Priority">
      <calculatedColumnFormula>ROW() - ROW(Table19019319519719920120320520720921121321521721922122322522722923123323723924124324524724925125325525735674891012111315141617181920212223242527[[#Headers],[Priority]])</calculatedColumnFormula>
    </tableColumn>
    <tableColumn id="12" xr3:uid="{FA39E376-70F4-4567-A67B-A4CD8CE7D1DD}" name="CX ADO Ticket" dataDxfId="1038" totalsRowDxfId="1037"/>
    <tableColumn id="2" xr3:uid="{F4040A68-E0C7-429F-A5C6-135E384067A0}" name="Title"/>
    <tableColumn id="3" xr3:uid="{02E8E0CC-88E5-4D26-9588-BCCFFE677CA7}" name="ID"/>
    <tableColumn id="4" xr3:uid="{F3570FF6-BE7F-46A4-ACC3-2FC6372CBC47}" name="Start Date"/>
    <tableColumn id="5" xr3:uid="{8D4AAD47-FA56-4DCD-B649-9A0C0E67BEEF}" name="End Date (if not full week)"/>
    <tableColumn id="11" xr3:uid="{5950A86A-44F8-4C41-940F-54EB96C46F59}" name="EN Title" dataDxfId="1036" totalsRowDxfId="1035"/>
    <tableColumn id="6" xr3:uid="{5A2CE3DB-34D3-41BC-AC12-2E0F895504D0}" name="EN subhead"/>
    <tableColumn id="7" xr3:uid="{AD1C39C7-88AB-4B2D-A22C-DDC45A096A83}" name="LOC"/>
    <tableColumn id="8" xr3:uid="{2AE3DE96-2037-42DA-B543-D822AD422CEA}" name="Image Link"/>
    <tableColumn id="9" xr3:uid="{B5F52655-5A4C-429B-84BA-D4277B67F5C2}" name="Iris Targeting"/>
    <tableColumn id="10" xr3:uid="{7F54A917-B441-4931-BFA9-AD641C7CE3B6}" name="Frequency"/>
    <tableColumn id="14" xr3:uid="{BA1C1924-5464-467B-B4DA-1C837F64DF35}" name="STORE HERO" totalsRowFunction="custom" dataDxfId="1034" totalsRowDxfId="1033">
      <totalsRowFormula>COUNTIF(M4:M19, "yes")</totalsRowFormula>
    </tableColumn>
    <tableColumn id="16" xr3:uid="{25735F39-556A-4D51-BABA-ABA2D7BB203C}" name="STORE HERO postion" dataDxfId="1032" totalsRowDxfId="1031"/>
    <tableColumn id="13" xr3:uid="{BB2552DA-06B8-4554-8F3B-9BC42A03C1FE}" name="Store 2nd line" totalsRowFunction="custom" dataDxfId="1030" totalsRowDxfId="1029">
      <totalsRowFormula>COUNTIF(O4:O19, "yes")</totalsRowFormula>
    </tableColumn>
    <tableColumn id="15" xr3:uid="{65C077FB-4967-415E-B2CB-EF2653216495}" name="Store editorial BTF slot position" dataDxfId="1028" totalsRowDxfId="1027"/>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070603A-3FA1-4D0A-B8BF-92105FBBE159}" name="Table190193195197199201203205207209211213215217219221223225227229231233237239241243245247249251253255257356748910121113151416171819202122232425" displayName="Table190193195197199201203205207209211213215217219221223225227229231233237239241243245247249251253255257356748910121113151416171819202122232425" ref="A3:N15" totalsRowShown="0" headerRowDxfId="1026" headerRowBorderDxfId="1025" tableBorderDxfId="1024" totalsRowBorderDxfId="1023">
  <autoFilter ref="A3:N15" xr:uid="{4286BE1A-6BB2-440D-985E-19911AC0B802}"/>
  <tableColumns count="14">
    <tableColumn id="1" xr3:uid="{06B65E1C-040F-4CC0-9105-6520BCA17136}" name="Priority"/>
    <tableColumn id="12" xr3:uid="{61B9979B-AD6A-4F4F-829C-FCA8C95DB179}" name="CX ADO Ticket" dataDxfId="1022"/>
    <tableColumn id="2" xr3:uid="{24489EA7-45CA-45C4-BEC1-18815D80255F}" name="Title"/>
    <tableColumn id="3" xr3:uid="{D44B12F1-FB45-43D1-9FD0-6E29EEE5CEDE}" name="ID"/>
    <tableColumn id="4" xr3:uid="{49820B1C-F84A-4E9A-90E9-D7BD98F4C837}" name="Start Date"/>
    <tableColumn id="5" xr3:uid="{C092C7FA-3963-49DC-BD08-6920CBC72A50}" name="End Date (if not full week)"/>
    <tableColumn id="11" xr3:uid="{47D587F2-D44A-4AB0-BBCF-417336330F3C}" name="EN Title" dataDxfId="1021"/>
    <tableColumn id="6" xr3:uid="{BC6DBDA1-A2D6-4E3B-8E18-5FEC9B7A7D04}" name="EN subhead"/>
    <tableColumn id="7" xr3:uid="{0FD30E4E-2B2C-4BCA-B9E7-8856D3E0EE34}" name="LOC"/>
    <tableColumn id="8" xr3:uid="{766C3078-DB6F-4841-A150-AE88014870EC}" name="Image Link"/>
    <tableColumn id="9" xr3:uid="{EDF33BBF-1A74-456B-9797-A61F3921CC0A}" name="Iris Targeting"/>
    <tableColumn id="10" xr3:uid="{2BDE34AC-9670-4C71-BA5A-06677C42DDC9}" name="Frequency"/>
    <tableColumn id="13" xr3:uid="{ABA1F8C4-A181-4C86-9DA7-8E315176893F}" name="Note"/>
    <tableColumn id="14" xr3:uid="{EC6803BA-42AA-4045-A9E2-E4AD8AAC5FAB}" name="Prod status" dataDxfId="1020"/>
  </tableColumns>
  <tableStyleInfo name="TableStyleMedium9"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B4FF9BD-4D7C-4433-A062-D9248E483618}" name="Table1901931951971992012032052072092112132152172192212232252272292312332372392412432452472492512532552573567489101211131514161718192021222324" displayName="Table1901931951971992012032052072092112132152172192212232252272292312332372392412432452472492512532552573567489101211131514161718192021222324" ref="A3:N13" totalsRowShown="0" headerRowDxfId="1019" headerRowBorderDxfId="1018" tableBorderDxfId="1017" totalsRowBorderDxfId="1016">
  <autoFilter ref="A3:N13" xr:uid="{4286BE1A-6BB2-440D-985E-19911AC0B802}"/>
  <tableColumns count="14">
    <tableColumn id="1" xr3:uid="{75A46995-0CBF-4F3F-8EE1-FBA1B48D3063}" name="Priority"/>
    <tableColumn id="12" xr3:uid="{70B36436-EE1C-4800-963C-1790A3986E38}" name="CX ADO Ticket" dataDxfId="1015"/>
    <tableColumn id="2" xr3:uid="{D977FD29-CA1F-4EDA-B9FC-BA222CCDDA90}" name="Title"/>
    <tableColumn id="3" xr3:uid="{53369D98-B501-46C7-98E5-2345AE1462F7}" name="ID"/>
    <tableColumn id="4" xr3:uid="{2C145971-263F-4049-B0E7-1724E71F5D02}" name="Start Date"/>
    <tableColumn id="5" xr3:uid="{49C9E7F7-6C8F-4EBE-868A-6F6E1B53937B}" name="End Date (if not full week)"/>
    <tableColumn id="11" xr3:uid="{4B3DECFC-896F-4DB8-9AF6-FC329C5C2843}" name="EN Title" dataDxfId="1014"/>
    <tableColumn id="6" xr3:uid="{2903FA99-60C2-407D-A0B7-0D9BEB733970}" name="EN subhead"/>
    <tableColumn id="7" xr3:uid="{CB843D55-1403-4951-8176-1C7018D23A8D}" name="LOC"/>
    <tableColumn id="8" xr3:uid="{C759AE89-3D42-4EA5-B65A-2751BE55B70A}" name="Image Link"/>
    <tableColumn id="9" xr3:uid="{E50BCC86-3005-4502-9E82-22C9E76BDE43}" name="Iris Targeting"/>
    <tableColumn id="10" xr3:uid="{4BF04A40-66A8-460A-A48B-9615C360A037}" name="Frequency"/>
    <tableColumn id="13" xr3:uid="{BF43FE87-6379-45AB-B710-82A3B2787BD8}" name="Note"/>
    <tableColumn id="14" xr3:uid="{EBA3D297-6343-4A01-9AE3-25789AEB3C04}" name="Prod status" dataDxfId="1013" dataCellStyle="Bad"/>
  </tableColumns>
  <tableStyleInfo name="TableStyleMedium9"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1EF879C-8F80-4963-90CE-7B7E2350A360}" name="Table19019319519719920120320520720921121321521721922122322522722923123323723924124324524724925125325525735674891012111315141617181920212223" displayName="Table19019319519719920120320520720921121321521721922122322522722923123323723924124324524724925125325525735674891012111315141617181920212223" ref="A3:N9" totalsRowShown="0" headerRowDxfId="1012" headerRowBorderDxfId="1011" tableBorderDxfId="1010" totalsRowBorderDxfId="1009">
  <autoFilter ref="A3:N9" xr:uid="{4286BE1A-6BB2-440D-985E-19911AC0B802}"/>
  <tableColumns count="14">
    <tableColumn id="1" xr3:uid="{A264CFE0-872D-4CD2-9E8F-212EC7AF73DF}" name="Priority">
      <calculatedColumnFormula>ROW() - ROW(Table19019319519719920120320520720921121321521721922122322522722923123323723924124324524724925125325525735674891012111315141617181920212223[[#Headers],[Priority]])</calculatedColumnFormula>
    </tableColumn>
    <tableColumn id="12" xr3:uid="{AEF2DDE8-245C-4BA8-A96E-2935B155C385}" name="CX ADO Ticket" dataDxfId="1008"/>
    <tableColumn id="2" xr3:uid="{CC2A8372-F5CF-4C2F-8559-FDE2F4E7837C}" name="Title"/>
    <tableColumn id="3" xr3:uid="{1C107B4C-F36B-411F-BB4C-E77EC139D644}" name="ID"/>
    <tableColumn id="4" xr3:uid="{BB7B27DE-3ABD-4C8B-B8F3-6D0145C15BB5}" name="Start Date"/>
    <tableColumn id="5" xr3:uid="{D77F61B2-4885-46CE-B388-B6F9202C9071}" name="End Date (if not full week)"/>
    <tableColumn id="11" xr3:uid="{E14F7C7B-FB4F-4C9E-AEFA-AD45AB49F828}" name="EN Title" dataDxfId="1007"/>
    <tableColumn id="6" xr3:uid="{534A2C98-E90B-4242-993A-3342C68A41A0}" name="EN subhead"/>
    <tableColumn id="7" xr3:uid="{485BD92E-E730-44E4-A8DA-B40FEEA4573E}" name="LOC"/>
    <tableColumn id="8" xr3:uid="{18964B97-C515-43BB-99E7-4FBA4A8C82C9}" name="Image Link"/>
    <tableColumn id="9" xr3:uid="{BA28A013-618A-4A08-838F-11542CE7A51B}" name="Iris Targeting"/>
    <tableColumn id="10" xr3:uid="{75C2A5BC-484C-4760-A6CA-C3C3FBFF6B52}" name="Frequency"/>
    <tableColumn id="13" xr3:uid="{D36535C7-FC50-4AC5-BE8C-A242FA5FFE52}" name="Note"/>
    <tableColumn id="14" xr3:uid="{B50A36AA-CC2E-475B-83C0-63396C074894}" name="Prod status" dataDxfId="1006"/>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5130490-E36C-4D73-A737-1E024F37EB07}" name="Table190193195197199201203205207209211213215217219221223225227229231233237239241243245247249251253255257356748910121113151416171819202122" displayName="Table190193195197199201203205207209211213215217219221223225227229231233237239241243245247249251253255257356748910121113151416171819202122" ref="A3:N13" totalsRowShown="0" headerRowDxfId="1005" headerRowBorderDxfId="1004" tableBorderDxfId="1003" totalsRowBorderDxfId="1002">
  <autoFilter ref="A3:N13" xr:uid="{4286BE1A-6BB2-440D-985E-19911AC0B802}"/>
  <tableColumns count="14">
    <tableColumn id="1" xr3:uid="{8196E696-9F35-4F6F-9A23-3EDEFB2F98FC}" name="Priority">
      <calculatedColumnFormula>ROW() - ROW(Table190193195197199201203205207209211213215217219221223225227229231233237239241243245247249251253255257356748910121113151416171819202122[[#Headers],[Priority]])</calculatedColumnFormula>
    </tableColumn>
    <tableColumn id="12" xr3:uid="{59B6000D-00BD-486A-874D-075BAADA81BB}" name="CX ADO Ticket" dataDxfId="1001"/>
    <tableColumn id="2" xr3:uid="{55F73091-BCCC-4E59-AA14-3F5BB3F39A11}" name="Title"/>
    <tableColumn id="3" xr3:uid="{9D6050A7-9B9D-463D-934D-9F6E481A42BD}" name="ID"/>
    <tableColumn id="4" xr3:uid="{B4FE1210-D8F6-4269-A45B-DC6522B1C72D}" name="Start Date"/>
    <tableColumn id="5" xr3:uid="{7A186FA8-DBDB-4C3A-9F44-812CB0BDC392}" name="End Date (if not full week)"/>
    <tableColumn id="11" xr3:uid="{B0EB1A86-666D-44DD-9DBC-8BD35A047966}" name="EN Title" dataDxfId="1000"/>
    <tableColumn id="6" xr3:uid="{758941B8-0FCE-4086-B15A-D1C0438634FE}" name="EN subhead"/>
    <tableColumn id="7" xr3:uid="{6BD7EE99-1CC9-4502-A3AB-E52133D752EA}" name="LOC"/>
    <tableColumn id="8" xr3:uid="{ECE9EA4A-1CA9-429A-8B1F-08C10C6E7A48}" name="Image Link"/>
    <tableColumn id="9" xr3:uid="{C3E19F4A-29FF-4225-9B13-E61A518F8F94}" name="Iris Targeting"/>
    <tableColumn id="10" xr3:uid="{533CCB10-39BD-48AB-A8F7-3CBD648B7F8D}" name="Frequency"/>
    <tableColumn id="13" xr3:uid="{644992F3-10BB-433D-9E9D-D5D929C79991}" name="Note"/>
    <tableColumn id="14" xr3:uid="{2AF84942-1600-4D08-839D-B1458FEADFB8}" name="Prod status" dataDxfId="999"/>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5459F9-98A3-4DCB-B8DE-065B3E57DCE0}" name="Table1901931951971992012032052072092112132152172192212232252272292312332372392412432452472492512532552573567489101211131514161718192021" displayName="Table1901931951971992012032052072092112132152172192212232252272292312332372392412432452472492512532552573567489101211131514161718192021" ref="A3:O13" totalsRowShown="0" headerRowDxfId="998" headerRowBorderDxfId="997" tableBorderDxfId="996" totalsRowBorderDxfId="995">
  <autoFilter ref="A3:O13" xr:uid="{4286BE1A-6BB2-440D-985E-19911AC0B802}"/>
  <tableColumns count="15">
    <tableColumn id="1" xr3:uid="{CE57FFF6-54B7-43A5-A335-8B7DD206F69F}" name="Priority">
      <calculatedColumnFormula>ROW() - ROW(Table1901931951971992012032052072092112132152172192212232252272292312332372392412432452472492512532552573567489101211131514161718192021[[#Headers],[Priority]])</calculatedColumnFormula>
    </tableColumn>
    <tableColumn id="12" xr3:uid="{CE8DDCAA-6521-4614-882A-27E3539DF242}" name="CX ADO Ticket" dataDxfId="994"/>
    <tableColumn id="2" xr3:uid="{91CF6964-A998-4076-B83B-CF6F667FB49F}" name="Title"/>
    <tableColumn id="3" xr3:uid="{E2E2B448-4C7A-449E-92BB-7DD2915228AB}" name="ID"/>
    <tableColumn id="4" xr3:uid="{677CBCDF-1E1C-4DD0-889A-5FEEB8732AE8}" name="Start Date"/>
    <tableColumn id="5" xr3:uid="{FD95828E-8CD8-4E59-9ABD-BE16E1208A08}" name="End Date (if not full week)"/>
    <tableColumn id="11" xr3:uid="{826E97A6-E87A-4E8C-BA26-7D0A3BEC3C93}" name="EN Title" dataDxfId="993"/>
    <tableColumn id="6" xr3:uid="{209974FB-3EB9-4508-B1A1-FBCDA780FB47}" name="EN subhead"/>
    <tableColumn id="7" xr3:uid="{BFAA1451-A1C6-4F8C-8ED4-F42481800666}" name="LOC"/>
    <tableColumn id="8" xr3:uid="{5BE7DAA0-48A1-4478-BEBB-7B995E82ECA0}" name="Image Link"/>
    <tableColumn id="9" xr3:uid="{C654E9C2-2BBD-458B-A1B6-45FC49795829}" name="Iris Targeting"/>
    <tableColumn id="10" xr3:uid="{372E3911-E325-4F0F-9A52-26285F922519}" name="Frequency"/>
    <tableColumn id="13" xr3:uid="{D281D52C-E1D3-4D19-A9F9-81CAF80F5173}" name="Note"/>
    <tableColumn id="14" xr3:uid="{E3E9CEB7-E2E2-4A40-A405-3866599DB435}" name="Prod status" dataDxfId="992"/>
    <tableColumn id="15" xr3:uid="{51394F63-69F4-402A-99EA-3B6F488BC657}" name="Prod notes"/>
  </tableColumns>
  <tableStyleInfo name="TableStyleMedium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D83EFE5-FBF8-4877-8971-E29C06F05D0B}" name="Table19019319519719920120320520720921121321521721922122322522722923123323723924124324524724925125325525735674891012111315141617181920" displayName="Table19019319519719920120320520720921121321521721922122322522722923123323723924124324524724925125325525735674891012111315141617181920" ref="A3:N12" totalsRowShown="0" headerRowDxfId="991" headerRowBorderDxfId="990" tableBorderDxfId="989" totalsRowBorderDxfId="988">
  <autoFilter ref="A3:N12" xr:uid="{4286BE1A-6BB2-440D-985E-19911AC0B802}"/>
  <tableColumns count="14">
    <tableColumn id="1" xr3:uid="{476083CC-FFBF-4517-891E-896FAB186BFA}" name="Priority">
      <calculatedColumnFormula>ROW() - ROW(Table19019319519719920120320520720921121321521721922122322522722923123323723924124324524724925125325525735674891012111315141617181920[[#Headers],[Priority]])</calculatedColumnFormula>
    </tableColumn>
    <tableColumn id="12" xr3:uid="{88140432-2DC3-4CDE-9671-40CF9F9E0893}" name="CX ADO Ticket" dataDxfId="987"/>
    <tableColumn id="2" xr3:uid="{81F0C5A6-FC80-46D0-BD9E-266E85369363}" name="Title"/>
    <tableColumn id="3" xr3:uid="{9F747E45-1A24-4BCE-BDA5-119E69C0FC93}" name="ID"/>
    <tableColumn id="4" xr3:uid="{C2F48F46-6FFF-476F-95F4-82A693002F74}" name="Start Date"/>
    <tableColumn id="5" xr3:uid="{351DAC86-963A-4514-9228-E68401B0085E}" name="End Date (if not full week)"/>
    <tableColumn id="11" xr3:uid="{94BFEFBE-3F4B-4CC7-9B5B-5EAA53D9E016}" name="EN Title" dataDxfId="986"/>
    <tableColumn id="6" xr3:uid="{A3021C20-F253-4FAB-9B03-0287A1B80AB0}" name="EN subhead"/>
    <tableColumn id="7" xr3:uid="{BA46017D-5815-4AB1-BFF7-372B0B53B35B}" name="LOC"/>
    <tableColumn id="8" xr3:uid="{85C2D687-8927-4520-9D8C-D6FCEA7573D6}" name="Image Link"/>
    <tableColumn id="9" xr3:uid="{0C33F154-52B0-4B0C-A3A1-228E66A0526C}" name="Iris Targeting"/>
    <tableColumn id="10" xr3:uid="{7559D773-7701-4D2E-84D2-15AD6853A293}" name="Frequency"/>
    <tableColumn id="13" xr3:uid="{5E80B4B8-919A-47EB-B0AC-67900290BE78}" name="Note"/>
    <tableColumn id="14" xr3:uid="{7536F5E9-F081-4901-820D-AFA8A7368F83}" name="Prod status" dataDxfId="985"/>
  </tableColumns>
  <tableStyleInfo name="TableStyleMedium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F7B7D80-D526-4513-AAB1-BE0583B2125F}" name="Table1901931951971992012032052072092112132152172192212232252272292312332372392412432452472492512532552573567489101211131514161718" displayName="Table1901931951971992012032052072092112132152172192212232252272292312332372392412432452472492512532552573567489101211131514161718" ref="A3:N16" totalsRowShown="0" headerRowDxfId="984" headerRowBorderDxfId="983" tableBorderDxfId="982" totalsRowBorderDxfId="981">
  <autoFilter ref="A3:N16" xr:uid="{4286BE1A-6BB2-440D-985E-19911AC0B802}"/>
  <tableColumns count="14">
    <tableColumn id="1" xr3:uid="{BC29F5F2-4C96-47F9-A614-38C877586A06}" name="Priority">
      <calculatedColumnFormula>ROW() - ROW(Table1901931951971992012032052072092112132152172192212232252272292312332372392412432452472492512532552573567489101211131514161718[[#Headers],[Priority]])</calculatedColumnFormula>
    </tableColumn>
    <tableColumn id="12" xr3:uid="{40BF49B3-620F-46D5-8966-220DF5D75013}" name="CX ADO Ticket" dataDxfId="980"/>
    <tableColumn id="2" xr3:uid="{D420C609-0A2F-4F05-951A-B82B6F283EEE}" name="Title"/>
    <tableColumn id="3" xr3:uid="{AB60D231-9D52-426E-A3BD-73E815EC6816}" name="ID"/>
    <tableColumn id="4" xr3:uid="{43B67EBA-7518-4897-9CC1-04EDBF13E976}" name="Start Date"/>
    <tableColumn id="5" xr3:uid="{42B18255-7524-4931-BF08-5BD4153DF565}" name="End Date (if not full week)"/>
    <tableColumn id="11" xr3:uid="{E8F6BB22-7DEB-49B0-9E99-92EC580E61D6}" name="EN Title" dataDxfId="979"/>
    <tableColumn id="6" xr3:uid="{D480BE4D-1AE9-4F7C-82B7-DCB3259134CA}" name="EN subhead"/>
    <tableColumn id="7" xr3:uid="{2B206AD0-C251-4381-8FC5-903178029913}" name="LOC"/>
    <tableColumn id="8" xr3:uid="{76253155-5B77-42FD-8C95-E33E0CC8DAD4}" name="Image Link"/>
    <tableColumn id="9" xr3:uid="{1A7D8677-5F28-4E27-8327-09FE4F5BBFEC}" name="Iris Targeting"/>
    <tableColumn id="10" xr3:uid="{27CC2417-2381-47A0-B072-EEE993A1BBBE}" name="Frequency"/>
    <tableColumn id="13" xr3:uid="{0A81BF41-6AE7-481A-89D3-91BCC10C6675}" name="Note"/>
    <tableColumn id="14" xr3:uid="{90F736CD-61CA-4A2D-BCD4-6758D56BFBB4}" name="Prod status" dataDxfId="978"/>
  </tableColumns>
  <tableStyleInfo name="TableStyleMedium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4EF0FE9-786E-4E14-A587-9767A2039718}" name="Table190193195197199201203205207209211213215217219221223225227229231233237239241243245247249251253255257356748910121113151416171819" displayName="Table190193195197199201203205207209211213215217219221223225227229231233237239241243245247249251253255257356748910121113151416171819" ref="A3:N14" totalsRowShown="0" headerRowDxfId="977" headerRowBorderDxfId="976" tableBorderDxfId="975" totalsRowBorderDxfId="974">
  <autoFilter ref="A3:N14" xr:uid="{4286BE1A-6BB2-440D-985E-19911AC0B802}"/>
  <tableColumns count="14">
    <tableColumn id="1" xr3:uid="{6B15B29B-42D1-473C-80EF-3098ADA9B252}" name="Priority">
      <calculatedColumnFormula>ROW() - ROW(Table190193195197199201203205207209211213215217219221223225227229231233237239241243245247249251253255257356748910121113151416171819[[#Headers],[Priority]])</calculatedColumnFormula>
    </tableColumn>
    <tableColumn id="12" xr3:uid="{FB41D747-D67F-4B27-90BB-9578C0A68226}" name="CX ADO Ticket" dataDxfId="973"/>
    <tableColumn id="2" xr3:uid="{BD1D8F45-2B92-4BD3-B99D-FB8DE0C695C4}" name="Title"/>
    <tableColumn id="3" xr3:uid="{E3A3083A-7631-4345-90E4-E202B50A6961}" name="ID"/>
    <tableColumn id="4" xr3:uid="{7A34077E-751C-4AB9-BCFA-A29264EACDEE}" name="Start Date"/>
    <tableColumn id="5" xr3:uid="{4469DC97-A51B-449E-B818-8CBE1861F275}" name="End Date (if not full week)"/>
    <tableColumn id="11" xr3:uid="{1A4764DE-E553-4746-B76C-B9BEE6A18749}" name="EN Title" dataDxfId="972"/>
    <tableColumn id="6" xr3:uid="{F7D04813-3199-4631-9197-B2E7E375A5F3}" name="EN subhead"/>
    <tableColumn id="7" xr3:uid="{A5FC3C61-5CCC-4337-87DD-9C0BC1B0DD82}" name="LOC"/>
    <tableColumn id="8" xr3:uid="{334E2B7A-772C-450E-A08C-3512AF5AD2B1}" name="Image Link"/>
    <tableColumn id="9" xr3:uid="{D9545ABD-F134-4AED-A70A-E2356E3521C1}" name="Iris Targeting"/>
    <tableColumn id="10" xr3:uid="{5F71E893-FC58-4AA5-AA4C-71DCAF96A85D}" name="Frequency"/>
    <tableColumn id="13" xr3:uid="{38309D1B-509D-43BC-8748-1B80217F76B4}" name="Note"/>
    <tableColumn id="14" xr3:uid="{A3D945B4-DC96-4DAC-8F24-0815FCBA8B46}" name="Prod status" dataDxfId="971"/>
  </tableColumns>
  <tableStyleInfo name="TableStyleMedium9"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EEC66E6-3561-4D63-9F91-A4BEF082784D}" name="Table19019319519719920120320520720921121321521721922122322522722923123323723924124324524724925125325525735674891012111315141617" displayName="Table19019319519719920120320520720921121321521721922122322522722923123323723924124324524724925125325525735674891012111315141617" ref="A3:N13" totalsRowShown="0" headerRowDxfId="970" headerRowBorderDxfId="969" tableBorderDxfId="968" totalsRowBorderDxfId="967">
  <autoFilter ref="A3:N13" xr:uid="{4286BE1A-6BB2-440D-985E-19911AC0B802}"/>
  <tableColumns count="14">
    <tableColumn id="1" xr3:uid="{4C0172E6-84DD-4C70-A8A7-5074FAF858C2}" name="Priority">
      <calculatedColumnFormula>ROW() - ROW(Table19019319519719920120320520720921121321521721922122322522722923123323723924124324524724925125325525735674891012111315141617[[#Headers],[Priority]])</calculatedColumnFormula>
    </tableColumn>
    <tableColumn id="12" xr3:uid="{566BB00E-1DB4-438B-9E32-59D09E3E103B}" name="CX ADO Ticket" dataDxfId="966"/>
    <tableColumn id="2" xr3:uid="{90B49285-9643-454B-AFB8-D97BAB2E377B}" name="Title"/>
    <tableColumn id="3" xr3:uid="{B55EFCA4-2FEB-4CA4-8E27-2B7601AF30DD}" name="ID"/>
    <tableColumn id="4" xr3:uid="{E9D69726-C7E3-470B-B901-85A273603AFF}" name="Start Date"/>
    <tableColumn id="5" xr3:uid="{43539921-24FA-4DF3-AFD4-C25105857026}" name="End Date (if not full week)"/>
    <tableColumn id="11" xr3:uid="{7F0CD508-4A94-45C6-B7D5-4A2A67DD0141}" name="EN Title" dataDxfId="965"/>
    <tableColumn id="6" xr3:uid="{0A14C5D6-6964-448E-9D0F-6B7C0D73D73F}" name="EN subhead"/>
    <tableColumn id="7" xr3:uid="{F6E6FED4-A81E-4430-BA15-B3140F2F07D2}" name="LOC"/>
    <tableColumn id="8" xr3:uid="{893CA92E-9033-47C0-BA7D-370C064BA4B6}" name="Image Link"/>
    <tableColumn id="9" xr3:uid="{AFDFAF89-DE12-442B-B23F-F52B5E6C7DD7}" name="Iris Targeting"/>
    <tableColumn id="10" xr3:uid="{8EB8BC7E-788A-4370-8E9C-37158BD308C8}" name="Frequency"/>
    <tableColumn id="13" xr3:uid="{3C639307-7FFE-489F-AC3A-1061B0336586}" name="Note"/>
    <tableColumn id="14" xr3:uid="{78A64335-DF45-40DA-9A8A-0A988000702E}" name="Prod status" dataDxfId="964"/>
  </tableColumns>
  <tableStyleInfo name="TableStyleMedium9"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F6B8DAB-BFF6-4A61-9486-4F0918423ED8}" name="Table190193195197199201203205207209211213215217219221223225227229231233237239241243245247249251253255257356748910121113151416" displayName="Table190193195197199201203205207209211213215217219221223225227229231233237239241243245247249251253255257356748910121113151416" ref="A3:S17" totalsRowShown="0" headerRowDxfId="963" headerRowBorderDxfId="962" tableBorderDxfId="961" totalsRowBorderDxfId="960">
  <autoFilter ref="A3:S17" xr:uid="{4286BE1A-6BB2-440D-985E-19911AC0B802}"/>
  <tableColumns count="19">
    <tableColumn id="1" xr3:uid="{C7FAE973-1F69-4BE7-AF3B-EBAF60257BB5}" name="Priority">
      <calculatedColumnFormula>ROW() - ROW(Table190193195197199201203205207209211213215217219221223225227229231233237239241243245247249251253255257356748910121113151416[[#Headers],[Priority]])</calculatedColumnFormula>
    </tableColumn>
    <tableColumn id="12" xr3:uid="{80E39F16-860B-4FEC-8089-29EC317D4494}" name="CX ADO Ticket" dataDxfId="959"/>
    <tableColumn id="2" xr3:uid="{42C45D80-D13D-476E-96C9-73B6FC210EF6}" name="Title"/>
    <tableColumn id="3" xr3:uid="{6B714E85-1DA9-4A3A-8517-7DC51C6B43A2}" name="ID"/>
    <tableColumn id="4" xr3:uid="{6D170108-9479-4CCF-ACE0-6DF0711D4E92}" name="Start Date"/>
    <tableColumn id="5" xr3:uid="{9E976DDD-18E5-4BFC-B179-DF5D940709F4}" name="End Date (if not full week)"/>
    <tableColumn id="11" xr3:uid="{1DF028AD-DAF6-4339-B9FA-7A7133E2C005}" name="EN Title" dataDxfId="958"/>
    <tableColumn id="6" xr3:uid="{A7231A5E-E8C1-4F65-AB07-DDB90B9527B1}" name="EN subhead"/>
    <tableColumn id="7" xr3:uid="{1C0D8893-4938-4EC2-904C-CA26F624ED7E}" name="LOC"/>
    <tableColumn id="8" xr3:uid="{9E683974-F949-40C7-8F34-2E0E1C3452B2}" name="Image Link"/>
    <tableColumn id="9" xr3:uid="{AB132BC7-F13A-4A73-8208-DD6B79D25667}" name="Iris Targeting"/>
    <tableColumn id="10" xr3:uid="{85230CFC-A8C7-48D5-9E1E-AEE5943ECC84}" name="Frequency"/>
    <tableColumn id="13" xr3:uid="{31F36C98-7A59-44AF-B657-7E51B92EBC16}" name="Note"/>
    <tableColumn id="14" xr3:uid="{A695F53C-95EA-42F9-805D-CD364FADBF8B}" name="Prod status" dataDxfId="957"/>
    <tableColumn id="15" xr3:uid="{FF4B4C8D-1F88-4C45-B298-654DC9EBC016}" name="Creative"/>
    <tableColumn id="16" xr3:uid="{D1BD1F02-109B-43E9-BF15-48D8B540CD6D}" name="Line "/>
    <tableColumn id="17" xr3:uid="{21FC26D4-1146-4236-B468-F4EC0D5FBD14}" name="Destination/PdP status" dataDxfId="956"/>
    <tableColumn id="18" xr3:uid="{645E97D3-D367-466A-B74F-898A805A0CCB}" name="Note2" dataDxfId="955"/>
    <tableColumn id="19" xr3:uid="{BC839D8F-3BCF-46C5-A84D-5AD50F5F7D65}" name="Note3" dataDxfId="954"/>
  </tableColumns>
  <tableStyleInfo name="TableStyleMedium9"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286BE1A-6BB2-440D-985E-19911AC0B802}" name="Table19019319519719920120320520720921121321521721922122322522722923123323723924124324524724925125325525735674891012111315" displayName="Table19019319519719920120320520720921121321521721922122322522722923123323723924124324524724925125325525735674891012111315" ref="A3:N16" totalsRowShown="0" headerRowDxfId="953" headerRowBorderDxfId="952" tableBorderDxfId="951" totalsRowBorderDxfId="950">
  <autoFilter ref="A3:N16" xr:uid="{4286BE1A-6BB2-440D-985E-19911AC0B802}"/>
  <tableColumns count="14">
    <tableColumn id="1" xr3:uid="{E480ED4A-CC74-4416-8EA9-512FA6C69CF1}" name="Priority">
      <calculatedColumnFormula>ROW() - ROW(Table19019319519719920120320520720921121321521721922122322522722923123323723924124324524724925125325525735674891012111315[[#Headers],[Priority]])</calculatedColumnFormula>
    </tableColumn>
    <tableColumn id="12" xr3:uid="{CB35EC9A-A185-4784-98FE-F11491353D97}" name="CX ADO Ticket" dataDxfId="949"/>
    <tableColumn id="2" xr3:uid="{109DA125-E30F-4B19-9249-8CB753871903}" name="Title"/>
    <tableColumn id="3" xr3:uid="{84519FA0-E020-4014-844B-4F47B064AF6F}" name="ID"/>
    <tableColumn id="4" xr3:uid="{5F931327-E6BB-4A21-906D-181928C02950}" name="Start Date"/>
    <tableColumn id="5" xr3:uid="{0B08ACB1-D747-46B2-B272-8ECE2301AD86}" name="End Date (if not full week)"/>
    <tableColumn id="11" xr3:uid="{586E2AE1-012D-4E60-B1BC-EA42961B697B}" name="EN Title" dataDxfId="948"/>
    <tableColumn id="6" xr3:uid="{CED6087A-BBD9-4792-A895-C5489ADCAE58}" name="EN subhead"/>
    <tableColumn id="7" xr3:uid="{A2D08687-E71F-47DB-94F7-BDC78AEDDBC6}" name="LOC"/>
    <tableColumn id="8" xr3:uid="{99E4080C-6B24-42E8-BEC8-D71F1DA3E987}" name="Image Link"/>
    <tableColumn id="9" xr3:uid="{425F8004-F2AF-41A6-A8BF-5CC9FE055272}" name="Iris Targeting"/>
    <tableColumn id="10" xr3:uid="{39904C10-D081-4A59-BFAB-9BC2A452B198}" name="Frequency"/>
    <tableColumn id="13" xr3:uid="{38A7D622-587E-4A48-B0CF-32CD76775AAC}" name="Note"/>
    <tableColumn id="14" xr3:uid="{01E843D9-FEA0-48CA-A0C3-C4E360978183}" name="Prod Status" dataDxfId="947"/>
  </tableColumns>
  <tableStyleInfo name="TableStyleMedium9"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954F680-B4F5-474F-B391-E0A27B0419D6}" name="Table1901931951971992012032052072092112132152172192212232252272292312332372392412432452472492512532552573567489101211131514" displayName="Table1901931951971992012032052072092112132152172192212232252272292312332372392412432452472492512532552573567489101211131514" ref="A3:R15" totalsRowShown="0" headerRowDxfId="946" headerRowBorderDxfId="945" tableBorderDxfId="944" totalsRowBorderDxfId="943">
  <autoFilter ref="A3:R15" xr:uid="{4286BE1A-6BB2-440D-985E-19911AC0B802}"/>
  <tableColumns count="18">
    <tableColumn id="1" xr3:uid="{1FE62A18-FA82-4FD8-AF80-02D7FE01B970}" name="Priority">
      <calculatedColumnFormula>ROW() - ROW(Table1901931951971992012032052072092112132152172192212232252272292312332372392412432452472492512532552573567489101211131514[[#Headers],[Priority]])</calculatedColumnFormula>
    </tableColumn>
    <tableColumn id="12" xr3:uid="{5F03055C-E83E-4BCE-BDCA-8BAEF21B5507}" name="CX ADO Ticket" dataDxfId="942"/>
    <tableColumn id="2" xr3:uid="{8B2B83CC-8F7E-4321-915F-08DA1CA9D30C}" name="Title"/>
    <tableColumn id="3" xr3:uid="{10F3A0DF-1EB3-4DA1-9898-EE8C7D12C402}" name="ID"/>
    <tableColumn id="4" xr3:uid="{C5D58028-BC36-4CD4-86C5-7EDD57B23E1E}" name="Start Date"/>
    <tableColumn id="5" xr3:uid="{E5AB5979-2A37-4F18-91D3-C8F221C96B2B}" name="End Date (if not full week)"/>
    <tableColumn id="11" xr3:uid="{FE8FF282-78AE-406A-9FDC-307A3C3594E0}" name="EN Title" dataDxfId="941"/>
    <tableColumn id="6" xr3:uid="{E28CACF6-CB9F-4473-955F-47DA51B6521A}" name="EN subhead"/>
    <tableColumn id="7" xr3:uid="{2133AE0F-C369-4EFE-BCEF-7C9F386ACD4E}" name="LOC"/>
    <tableColumn id="8" xr3:uid="{B5454E07-8CE8-4340-B35D-E3BF84D8DE12}" name="Image Link"/>
    <tableColumn id="9" xr3:uid="{DCCED808-C35B-4B20-9F1B-79C947946373}" name="Iris Targeting"/>
    <tableColumn id="10" xr3:uid="{4A3434F0-AE9A-4E7B-9321-116FE92C3894}" name="Frequency"/>
    <tableColumn id="13" xr3:uid="{C83F80E5-80B3-4368-B682-3BAD0B9D216C}" name="Note"/>
    <tableColumn id="14" xr3:uid="{E18774A8-8CC2-462A-A8B5-D5542B4566CA}" name="Prod status" dataDxfId="940"/>
    <tableColumn id="15" xr3:uid="{BE607EF6-3F92-4D57-8EB0-9931A3D102A2}" name="Creative"/>
    <tableColumn id="16" xr3:uid="{602DA769-7216-43BA-8751-F6B27E157ADE}" name="Line "/>
    <tableColumn id="17" xr3:uid="{7BF24597-E9ED-4004-B9F0-0C4CE9DB7304}" name="Destination/PdP status" dataDxfId="939"/>
    <tableColumn id="18" xr3:uid="{E42E3FFF-DBB5-4690-AFA1-0CE89EC348F4}" name="Note2" dataDxfId="938"/>
  </tableColumns>
  <tableStyleInfo name="TableStyleMedium9"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6680BFF-AC7D-423F-B2A3-384E6ABEF2B7}" name="Table190193195197199201203205207209211213215217219221223225227229231233237239241243245247249251253255257356748910121113" displayName="Table190193195197199201203205207209211213215217219221223225227229231233237239241243245247249251253255257356748910121113" ref="A3:Q17" totalsRowShown="0" headerRowDxfId="937" headerRowBorderDxfId="936" tableBorderDxfId="935" totalsRowBorderDxfId="934">
  <autoFilter ref="A3:Q17" xr:uid="{A8F32590-1BE1-46BA-BBB9-15083E5C6655}"/>
  <tableColumns count="17">
    <tableColumn id="1" xr3:uid="{2F15E5EF-00DE-4F64-9134-FED93B98F6DF}" name="Priority">
      <calculatedColumnFormula>ROW() - ROW(Table190193195197199201203205207209211213215217219221223225227229231233237239241243245247249251253255257356748910121113[[#Headers],[Priority]])</calculatedColumnFormula>
    </tableColumn>
    <tableColumn id="12" xr3:uid="{1B4F153D-C0F6-4A88-BC0D-1B9F4CF98478}" name="CX ADO Ticket" dataDxfId="933"/>
    <tableColumn id="2" xr3:uid="{62DAC958-FF83-4C16-821C-F722C0EE046F}" name="Title"/>
    <tableColumn id="3" xr3:uid="{57FDB60C-ACAC-429E-A3A5-42E658D348AF}" name="ID"/>
    <tableColumn id="4" xr3:uid="{61A2992A-8BFA-423B-9389-D54233BFD11F}" name="Start Date"/>
    <tableColumn id="5" xr3:uid="{3081BE12-C0F4-4F6A-9364-608459593DD0}" name="End Date (if not full week)"/>
    <tableColumn id="11" xr3:uid="{F6E2DB02-1536-4814-BE2C-2106BDE9A9FD}" name="EN Title" dataDxfId="932"/>
    <tableColumn id="6" xr3:uid="{23F48644-B6C2-4709-A40A-4F47F8B10956}" name="EN subhead"/>
    <tableColumn id="7" xr3:uid="{DCDF1FE3-8E8D-42B1-BE6D-F441ED4DAEB9}" name="LOC"/>
    <tableColumn id="8" xr3:uid="{E557C7B3-87FF-484E-B500-1409F21DB4E4}" name="Image Link"/>
    <tableColumn id="9" xr3:uid="{6A271D5D-E57C-4FC1-A697-32B5134E2F49}" name="Iris Targeting"/>
    <tableColumn id="10" xr3:uid="{24A4CF82-8034-4483-8511-BA67EF8551C8}" name="Frequency"/>
    <tableColumn id="13" xr3:uid="{EE3F9775-CA96-4E72-8168-947D1622C198}" name="Note"/>
    <tableColumn id="14" xr3:uid="{7B38B505-EA90-43C2-8932-2896685F2B5B}" name="Prod Status" dataDxfId="931"/>
    <tableColumn id="15" xr3:uid="{891022E4-7240-42D6-900D-314F4B6BC4F3}" name="Creative" dataDxfId="930"/>
    <tableColumn id="16" xr3:uid="{CE246D4E-986A-4E0A-8273-310B36A5AA62}" name="Line name (s)" dataDxfId="929"/>
    <tableColumn id="17" xr3:uid="{7DDAF2AB-B4E2-4EE1-B3D3-3FA5C10868FE}" name="PDP status"/>
  </tableColumns>
  <tableStyleInfo name="TableStyleMedium9"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6B27366-CFB9-4661-8D57-1602D20D98BE}" name="Table1901931951971992012032052072092112132152172192212232252272292312332372392412432452472492512532552573567489101211" displayName="Table1901931951971992012032052072092112132152172192212232252272292312332372392412432452472492512532552573567489101211" ref="A3:N16" totalsRowShown="0" headerRowDxfId="928" headerRowBorderDxfId="927" tableBorderDxfId="926" totalsRowBorderDxfId="925">
  <autoFilter ref="A3:N16" xr:uid="{A8F32590-1BE1-46BA-BBB9-15083E5C6655}"/>
  <tableColumns count="14">
    <tableColumn id="1" xr3:uid="{CC69E37C-37F9-44A3-84A2-1147296CA7C3}" name="Priority">
      <calculatedColumnFormula>ROW() - ROW(Table1901931951971992012032052072092112132152172192212232252272292312332372392412432452472492512532552573567489101211[[#Headers],[Priority]])</calculatedColumnFormula>
    </tableColumn>
    <tableColumn id="12" xr3:uid="{362AE9BC-9616-4FC2-94FB-4D5C5B990CF8}" name="CX ADO Ticket" dataDxfId="924"/>
    <tableColumn id="2" xr3:uid="{D890E6AC-BB7C-4013-A4DD-6251C2F44D6C}" name="Title"/>
    <tableColumn id="3" xr3:uid="{629B5D97-C84F-4898-B9E9-10744AE27961}" name="ID"/>
    <tableColumn id="4" xr3:uid="{0A2223B6-FA8D-4046-8BEF-188F4A02D93B}" name="Start Date"/>
    <tableColumn id="5" xr3:uid="{AED55D9F-393A-4718-8774-8DF70594720D}" name="End Date (if not full week)"/>
    <tableColumn id="11" xr3:uid="{16E27CCF-ECAE-41EE-8EDB-FAE36634F429}" name="EN Title" dataDxfId="923"/>
    <tableColumn id="6" xr3:uid="{B79B4A24-50B4-4397-9A51-31E19FEF6584}" name="EN subhead"/>
    <tableColumn id="7" xr3:uid="{15E9772C-E472-432D-A767-E7CE4224A0EA}" name="LOC"/>
    <tableColumn id="8" xr3:uid="{DA44CB72-EACC-497B-B6DB-8DE8C386CB53}" name="Image Link"/>
    <tableColumn id="9" xr3:uid="{2EC1DF55-7B0D-49F2-BBAA-D7DDAEB9ACF9}" name="Iris Targeting"/>
    <tableColumn id="10" xr3:uid="{B8722D10-7D05-492E-810A-0A94775D069F}" name="Frequency"/>
    <tableColumn id="13" xr3:uid="{440C1D2D-7405-444E-9226-9E05E9D8D1EA}" name="Note"/>
    <tableColumn id="14" xr3:uid="{4D7D2558-3D53-4367-8F90-12BE0010775C}" name="Prod status" dataDxfId="922"/>
  </tableColumns>
  <tableStyleInfo name="TableStyleMedium9"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30BE732-B510-4433-96C4-DB97E6A462CF}" name="Table190193195197199201203205207209211213215217219221223225227229231233237239241243245247249251253255257356748910" displayName="Table190193195197199201203205207209211213215217219221223225227229231233237239241243245247249251253255257356748910" ref="A3:N11" totalsRowShown="0" headerRowDxfId="921" headerRowBorderDxfId="920" tableBorderDxfId="919" totalsRowBorderDxfId="918">
  <autoFilter ref="A3:N11" xr:uid="{16BB341B-1FB4-4151-AC59-0C11BD89EC8A}"/>
  <tableColumns count="14">
    <tableColumn id="1" xr3:uid="{7FC776AC-10C0-4D1F-900C-82A609B3CB3C}" name="Priority">
      <calculatedColumnFormula>ROW() - ROW(Table190193195197199201203205207209211213215217219221223225227229231233237239241243245247249251253255257356748910[[#Headers],[Priority]])</calculatedColumnFormula>
    </tableColumn>
    <tableColumn id="12" xr3:uid="{E19FD272-D568-4A16-B7B1-6FA5EC166F6E}" name="CX ADO Ticket" dataDxfId="917"/>
    <tableColumn id="2" xr3:uid="{2A945FA9-09AA-4003-8D8E-BF1B5290FE56}" name="Title"/>
    <tableColumn id="3" xr3:uid="{E8691E7F-F94E-4714-83CA-9729C4ED1C00}" name="ID"/>
    <tableColumn id="4" xr3:uid="{015C91AB-CCC7-466F-827C-49523656CFEE}" name="Start Date"/>
    <tableColumn id="5" xr3:uid="{16D71DD9-4F66-43E9-82AC-FA84E61FF0D2}" name="End Date (if not full week)"/>
    <tableColumn id="11" xr3:uid="{638D1E5D-4578-4345-BF90-32D373148A46}" name="EN Title" dataDxfId="916"/>
    <tableColumn id="6" xr3:uid="{4D2165E2-8CD3-4A12-90A5-D6DBB79E1AA4}" name="EN subhead"/>
    <tableColumn id="7" xr3:uid="{AD27A9F2-33D3-4A0F-A26C-6AEFD41B9001}" name="LOC"/>
    <tableColumn id="8" xr3:uid="{48CD409D-814B-4CD6-8CB4-5A3F1136D0EC}" name="Image Link"/>
    <tableColumn id="9" xr3:uid="{B9760F01-8FE4-4822-B0CB-D832E5BA0FC1}" name="Iris Targeting"/>
    <tableColumn id="10" xr3:uid="{1A4EDB28-F69D-4CA8-96EF-7BAFCAE6BC54}" name="Frequency"/>
    <tableColumn id="13" xr3:uid="{B2180BD8-4361-4EEB-BC1F-6C1BE70F4924}" name="Note"/>
    <tableColumn id="14" xr3:uid="{9FD1E76C-F814-4B30-ACA8-72075BE83484}" name="Prod status" dataDxfId="915"/>
  </tableColumns>
  <tableStyleInfo name="TableStyleMedium9"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B5D231-AD83-4D24-93C1-C5CD45605E84}" name="Table1901931951971992012032052072092112132152172192212232252272292312332372392412432452472492512532552573567489" displayName="Table1901931951971992012032052072092112132152172192212232252272292312332372392412432452472492512532552573567489" ref="A3:N12" totalsRowShown="0" headerRowDxfId="914" headerRowBorderDxfId="913" tableBorderDxfId="912" totalsRowBorderDxfId="911">
  <autoFilter ref="A3:N12" xr:uid="{16BB341B-1FB4-4151-AC59-0C11BD89EC8A}"/>
  <tableColumns count="14">
    <tableColumn id="1" xr3:uid="{669520F1-0B08-4220-AED9-A340C9B31FF5}" name="Priority">
      <calculatedColumnFormula>ROW() - ROW(Table1901931951971992012032052072092112132152172192212232252272292312332372392412432452472492512532552573567489[[#Headers],[Priority]])</calculatedColumnFormula>
    </tableColumn>
    <tableColumn id="12" xr3:uid="{68B44595-E71A-47F7-BD23-8A67796CA0B3}" name="CX ADO Ticket" dataDxfId="910"/>
    <tableColumn id="2" xr3:uid="{89F6161F-45E3-4F24-B9B4-CBC742D1B1B9}" name="Title"/>
    <tableColumn id="3" xr3:uid="{A6FE3A36-7BED-467F-A438-521369A08FED}" name="ID"/>
    <tableColumn id="4" xr3:uid="{2C2A8F4B-FB1A-439F-AA45-D9FF2CFC2445}" name="Start Date"/>
    <tableColumn id="5" xr3:uid="{E9C529AA-A136-495C-A735-2FEA03179695}" name="End Date (if not full week)"/>
    <tableColumn id="11" xr3:uid="{285BF316-12DF-436E-8591-6A2E4E744E83}" name="EN Title" dataDxfId="909"/>
    <tableColumn id="6" xr3:uid="{4839E460-EE65-4DF9-A800-F2251EBDE470}" name="EN subhead"/>
    <tableColumn id="7" xr3:uid="{CB893E0C-280F-4D3A-96F3-62CF6D6B3DD2}" name="LOC"/>
    <tableColumn id="8" xr3:uid="{1EBB8CAE-29B6-4B94-A134-518401CE5AC0}" name="Image Link"/>
    <tableColumn id="9" xr3:uid="{925719C8-D034-4726-8F71-FF48D4E1F7D7}" name="Iris Targeting" dataDxfId="908"/>
    <tableColumn id="10" xr3:uid="{C975DC28-42DC-4CFF-A037-06EB1EAAF6CB}" name="Frequency">
      <calculatedColumnFormula>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calculatedColumnFormula>
    </tableColumn>
    <tableColumn id="13" xr3:uid="{17AA1243-078F-40C9-B28D-579895B2C565}" name="Note"/>
    <tableColumn id="14" xr3:uid="{A9EC4DF3-AA40-4D73-8DEA-B63054DEE0DC}" name="Column1" dataDxfId="907"/>
  </tableColumns>
  <tableStyleInfo name="TableStyleMedium9"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7CCBC79-BD1F-4E4F-B990-783CB7C37286}" name="Table190193195197199201203205207209211213215217219221223225227229231233237239241243245247249251253255257356748" displayName="Table190193195197199201203205207209211213215217219221223225227229231233237239241243245247249251253255257356748" ref="A3:M11" totalsRowShown="0" headerRowDxfId="906" headerRowBorderDxfId="905" tableBorderDxfId="904" totalsRowBorderDxfId="903">
  <autoFilter ref="A3:M11" xr:uid="{16BB341B-1FB4-4151-AC59-0C11BD89EC8A}"/>
  <sortState xmlns:xlrd2="http://schemas.microsoft.com/office/spreadsheetml/2017/richdata2" ref="A4:M10">
    <sortCondition ref="A3:A10"/>
  </sortState>
  <tableColumns count="13">
    <tableColumn id="1" xr3:uid="{A0B388AE-F349-4D22-8608-7F9D8F230DC5}" name="Priority">
      <calculatedColumnFormula>ROW() - ROW(Table190193195197199201203205207209211213215217219221223225227229231233237239241243245247249251253255257356748[[#Headers],[Priority]])</calculatedColumnFormula>
    </tableColumn>
    <tableColumn id="12" xr3:uid="{3A83E3A9-35D3-4EC4-87CE-3CFFBEA0A19C}" name="CX ADO Ticket" dataDxfId="902"/>
    <tableColumn id="2" xr3:uid="{D953EE57-EB82-4DFA-8934-09BF3A30751B}" name="Title"/>
    <tableColumn id="3" xr3:uid="{3B803D1E-CC28-4A25-AF2E-90CE584271AF}" name="ID"/>
    <tableColumn id="4" xr3:uid="{CAFB2AFA-E8EF-42FB-A9FC-14A5C2DFF886}" name="Start Date"/>
    <tableColumn id="5" xr3:uid="{7C9173A0-11FE-4958-AE45-35410E51A1EE}" name="End Date (if not full week)"/>
    <tableColumn id="11" xr3:uid="{A1E74FA5-F2C1-4455-A996-9808CD5FFE6B}" name="EN Title" dataDxfId="901"/>
    <tableColumn id="6" xr3:uid="{22AA1042-F038-4772-9EC2-18952C0DDEB9}" name="EN subhead"/>
    <tableColumn id="7" xr3:uid="{D5BBA9EA-23C7-4946-962B-70A427CCCE01}" name="LOC"/>
    <tableColumn id="8" xr3:uid="{CFFF308B-7F24-4728-9CAD-C85FD54D53BD}" name="Image Link"/>
    <tableColumn id="9" xr3:uid="{6A374AEA-935D-41D7-A619-B93D791B4A5F}" name="Iris Targeting"/>
    <tableColumn id="10" xr3:uid="{48DC509C-749C-46E9-B428-AB8F0E2D4D9F}" name="Frequency"/>
    <tableColumn id="13" xr3:uid="{816FF19C-A485-4FA8-B059-D78BDBDB8C37}" name="Note"/>
  </tableColumns>
  <tableStyleInfo name="TableStyleMedium9"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A80F5F-D7D3-4406-9042-A27FB2309CFD}" name="Table19019319519719920120320520720921121321521721922122322522722923123323723924124324524724925125325525735674" displayName="Table19019319519719920120320520720921121321521721922122322522722923123323723924124324524724925125325525735674" ref="A3:M11" totalsRowShown="0" headerRowDxfId="900" headerRowBorderDxfId="899" tableBorderDxfId="898" totalsRowBorderDxfId="897">
  <autoFilter ref="A3:M11" xr:uid="{16BB341B-1FB4-4151-AC59-0C11BD89EC8A}"/>
  <tableColumns count="13">
    <tableColumn id="1" xr3:uid="{DFD392BE-BE6D-4E79-AABA-AB2513CF0408}" name="Priority" dataDxfId="896">
      <calculatedColumnFormula>ROW() - ROW(Table1901931951971992012032052072092112132152172192212232252272292312332372392412432452472492512532552573567[[#Headers],[Priority]])</calculatedColumnFormula>
    </tableColumn>
    <tableColumn id="12" xr3:uid="{5E3C5FE2-7CF4-4198-9286-B2D4385C4823}" name="CX ADO Ticket" dataDxfId="895"/>
    <tableColumn id="2" xr3:uid="{D14B0EFF-7387-44B8-AD3A-2C5E3333B779}" name="Title"/>
    <tableColumn id="3" xr3:uid="{82BE8EB0-88A1-467A-9CE1-F63B07093691}" name="ID"/>
    <tableColumn id="4" xr3:uid="{CF340B9B-379D-4AF3-A091-0607F03289C6}" name="Start Date"/>
    <tableColumn id="5" xr3:uid="{70B6992E-9E3E-45F3-829D-14CBA33BD3CE}" name="End Date (if not full week)"/>
    <tableColumn id="11" xr3:uid="{3D4AF694-32DB-44EB-B24B-0A6E51C928B6}" name="EN Title" dataDxfId="894"/>
    <tableColumn id="6" xr3:uid="{8C9F6F36-CFDB-4654-87D4-136406CD19B2}" name="EN subhead"/>
    <tableColumn id="7" xr3:uid="{0DE4BC95-09E1-43B4-B2FD-D1868DCDFC31}" name="LOC"/>
    <tableColumn id="8" xr3:uid="{EF058BFE-DBD9-4CBE-9F68-741FE2BD1409}" name="Image Link"/>
    <tableColumn id="9" xr3:uid="{36042E7F-64F8-45C1-A2B6-8A0AC978F8EA}" name="Iris Targeting" dataDxfId="893"/>
    <tableColumn id="10" xr3:uid="{C59B5761-F13C-45DB-8D46-D9AD831BE52E}" name="Frequency"/>
    <tableColumn id="13" xr3:uid="{E6F11CCE-BE82-4049-A17E-25937F8AFA0A}" name="Note"/>
  </tableColumns>
  <tableStyleInfo name="TableStyleMedium9"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C3E087D-8615-494A-A0DE-7B6B4C065FF8}" name="Table1901931951971992012032052072092112132152172192212232252272292312332372392412432452472492512532552573567" displayName="Table1901931951971992012032052072092112132152172192212232252272292312332372392412432452472492512532552573567" ref="A3:M13" totalsRowShown="0" headerRowDxfId="892" headerRowBorderDxfId="891" tableBorderDxfId="890" totalsRowBorderDxfId="889">
  <autoFilter ref="A3:M13" xr:uid="{16BB341B-1FB4-4151-AC59-0C11BD89EC8A}"/>
  <tableColumns count="13">
    <tableColumn id="1" xr3:uid="{D637694E-8116-4C55-90BC-BE625C30C0D8}" name="Priority">
      <calculatedColumnFormula>ROW() - ROW(Table1901931951971992012032052072092112132152172192212232252272292312332372392412432452472492512532552573567[[#Headers],[Priority]])</calculatedColumnFormula>
    </tableColumn>
    <tableColumn id="12" xr3:uid="{9BFC61B9-C9AE-4403-A84D-880FC1CDBC3B}" name="CX ADO Ticket" dataDxfId="888"/>
    <tableColumn id="2" xr3:uid="{286998D7-B02C-43E9-BC32-99DF931E6802}" name="Title"/>
    <tableColumn id="3" xr3:uid="{8A99BFFE-9A1C-41DA-B1F8-230EC813C9CA}" name="ID"/>
    <tableColumn id="4" xr3:uid="{F2B3C1DD-3E02-4F41-8102-F4044294EE62}" name="Start Date"/>
    <tableColumn id="5" xr3:uid="{98D38E31-B6E7-4325-92D9-90F1A535750C}" name="End Date (if not full week)"/>
    <tableColumn id="11" xr3:uid="{0E04C330-05D1-4952-9CA0-F219326BBD7C}" name="EN Title" dataDxfId="887"/>
    <tableColumn id="6" xr3:uid="{F8EC9882-F79B-4062-967C-3271B1A5DF87}" name="EN subhead"/>
    <tableColumn id="7" xr3:uid="{988E5F57-F7A6-4689-84D4-56720276F1C4}" name="LOC"/>
    <tableColumn id="8" xr3:uid="{817F2D11-A059-4960-89B9-6CF32653938C}" name="Image Link"/>
    <tableColumn id="9" xr3:uid="{082507BA-F309-44FC-BE07-2FF99DCD7D05}" name="Iris Targeting"/>
    <tableColumn id="10" xr3:uid="{A460A121-52C2-420C-9D8F-3AADFCCA47C4}" name="Frequency"/>
    <tableColumn id="13" xr3:uid="{8C5B03AF-6F8B-4A56-990E-925FE225E95E}" name="Note"/>
  </tableColumns>
  <tableStyleInfo name="TableStyleMedium9"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8F32590-1BE1-46BA-BBB9-15083E5C6655}" name="Table19019319519719920120320520720921121321521721922122322522722923123323723924124324524724925125325525735674891012" displayName="Table19019319519719920120320520720921121321521721922122322522722923123323723924124324524724925125325525735674891012" ref="A3:N12" totalsRowShown="0" headerRowDxfId="886" headerRowBorderDxfId="885" tableBorderDxfId="884" totalsRowBorderDxfId="883">
  <autoFilter ref="A3:N12" xr:uid="{A8F32590-1BE1-46BA-BBB9-15083E5C6655}"/>
  <tableColumns count="14">
    <tableColumn id="1" xr3:uid="{D650CF36-C84F-4309-8244-35F09D10C2E9}" name="Priority">
      <calculatedColumnFormula>ROW() - ROW(Table19019319519719920120320520720921121321521721922122322522722923123323723924124324524724925125325525735674891012[[#Headers],[Priority]])</calculatedColumnFormula>
    </tableColumn>
    <tableColumn id="12" xr3:uid="{06BD7071-D929-4062-85DB-7F68BBFECC01}" name="CX ADO Ticket" dataDxfId="882"/>
    <tableColumn id="2" xr3:uid="{13841010-8A57-4022-B0CE-E61C36182590}" name="Title"/>
    <tableColumn id="3" xr3:uid="{C18143A3-9F0F-4974-97AD-72204C423116}" name="ID"/>
    <tableColumn id="4" xr3:uid="{BEEF9750-615F-4958-A381-D47138CEB779}" name="Start Date"/>
    <tableColumn id="5" xr3:uid="{9E58F1AE-AAAE-4B11-8F7F-1AEF26E2FD23}" name="End Date (if not full week)"/>
    <tableColumn id="11" xr3:uid="{316F0325-4933-4798-818E-7AAD9B785349}" name="EN Title" dataDxfId="881"/>
    <tableColumn id="6" xr3:uid="{76503BCC-0C44-48D4-8E6F-7BA8F3014FC9}" name="EN subhead"/>
    <tableColumn id="7" xr3:uid="{8CA5AA44-0CDF-40AC-BF34-6B773B0F3837}" name="LOC"/>
    <tableColumn id="8" xr3:uid="{73744A00-4481-491B-81EC-3F2DB5B64967}" name="Image Link"/>
    <tableColumn id="9" xr3:uid="{1CA56515-B171-4076-AA93-491F2379F72F}" name="Iris Targeting"/>
    <tableColumn id="10" xr3:uid="{B739ABD7-E340-4A84-A998-609EE9F364B4}" name="Frequency"/>
    <tableColumn id="13" xr3:uid="{0E52DCF3-8B25-4924-83D8-C7A19EE77C37}" name="Note"/>
    <tableColumn id="14" xr3:uid="{CC7C63E0-6F3E-486F-A10B-AB8B0ED6053C}" name="Prod status" dataDxfId="880"/>
  </tableColumns>
  <tableStyleInfo name="TableStyleMedium9"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EC272D-E732-4267-9A5D-99AD09868F07}" name="Table190193195197199201203205207209211213215217219221223225227229231233237239241243245247249251253255257356" displayName="Table190193195197199201203205207209211213215217219221223225227229231233237239241243245247249251253255257356" ref="A3:M12" totalsRowShown="0" headerRowDxfId="879" headerRowBorderDxfId="878" tableBorderDxfId="877" totalsRowBorderDxfId="876">
  <autoFilter ref="A3:M12" xr:uid="{16BB341B-1FB4-4151-AC59-0C11BD89EC8A}"/>
  <tableColumns count="13">
    <tableColumn id="1" xr3:uid="{898619E0-68B9-473D-9A00-9BE600F84029}" name="Priority">
      <calculatedColumnFormula>ROW() - ROW(Table190193195197199201203205207209211213215217219221223225227229231233237239241243245247249251253255257356[[#Headers],[Priority]])</calculatedColumnFormula>
    </tableColumn>
    <tableColumn id="12" xr3:uid="{DA72FDEF-CF91-4CF6-8FED-95480A20C033}" name="CX ADO Ticket" dataDxfId="875"/>
    <tableColumn id="2" xr3:uid="{1E4071CA-18DD-4A33-A89B-488D9DA3031A}" name="Title"/>
    <tableColumn id="3" xr3:uid="{0AAAB8CD-60B8-454C-839A-1B017175AEDD}" name="ID"/>
    <tableColumn id="4" xr3:uid="{184A98CE-B69D-41F6-BAEA-07F51BABDCF2}" name="Start Date"/>
    <tableColumn id="5" xr3:uid="{0D911CB4-88EF-4302-AAC2-0362F313654C}" name="End Date (if not full week)"/>
    <tableColumn id="11" xr3:uid="{5D2A19DA-AC0A-42ED-B0C2-75B39796347B}" name="EN TItle" dataDxfId="874"/>
    <tableColumn id="6" xr3:uid="{3F012DAD-0AB7-49AF-BA36-71BA31AE9BBE}" name="EN subhead"/>
    <tableColumn id="7" xr3:uid="{E516525F-7FC4-4FA3-A178-2496B0990EF3}" name="LOC"/>
    <tableColumn id="8" xr3:uid="{867F2B95-B324-4F35-ACAD-F42AB5784F79}" name="Image Link"/>
    <tableColumn id="9" xr3:uid="{108A5B45-93F7-4A5F-A4A3-C420B4D90C10}" name="Iris Targeting"/>
    <tableColumn id="10" xr3:uid="{5AA39F1A-36BA-4AB8-A264-577858D3221B}" name="Frequency"/>
    <tableColumn id="13" xr3:uid="{3A4204BA-4D28-4729-8ED7-823DBBF85475}" name="Note"/>
  </tableColumns>
  <tableStyleInfo name="TableStyleMedium9"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BB341B-1FB4-4151-AC59-0C11BD89EC8A}" name="Table19019319519719920120320520720921121321521721922122322522722923123323723924124324524724925125325525735" displayName="Table19019319519719920120320520720921121321521721922122322522722923123323723924124324524724925125325525735" ref="A3:L12" totalsRowShown="0" headerRowDxfId="873" headerRowBorderDxfId="872" tableBorderDxfId="871" totalsRowBorderDxfId="870">
  <autoFilter ref="A3:L12" xr:uid="{16BB341B-1FB4-4151-AC59-0C11BD89EC8A}"/>
  <tableColumns count="12">
    <tableColumn id="1" xr3:uid="{F77BD4F7-CA56-4BFB-AB69-31C3D3D26030}" name="Priority">
      <calculatedColumnFormula>ROW() - ROW(Table19019319519719920120320520720921121321521721922122322522722923123323723924124324524724925125325525735[[#Headers],[Priority]])</calculatedColumnFormula>
    </tableColumn>
    <tableColumn id="12" xr3:uid="{1A6219F5-4AE8-485C-91F9-3ADA0B78170B}" name="CX ADO Ticket" dataDxfId="869"/>
    <tableColumn id="2" xr3:uid="{C2344727-534F-4523-B39B-6E304CCDED70}" name="Title"/>
    <tableColumn id="3" xr3:uid="{1B43E0BD-3218-48B2-9DBF-1A2C9C97CD47}" name="ID"/>
    <tableColumn id="4" xr3:uid="{9B17500C-92B0-4F6C-9863-F3D4F889B3CF}" name="Start Date"/>
    <tableColumn id="5" xr3:uid="{41364CA8-9F5E-4040-B2A6-BEC1E333E1FC}" name="End Date (if not full week)"/>
    <tableColumn id="6" xr3:uid="{5F83A8D0-5F8F-4F6D-BF69-5B047FCD1674}" name="EN subhead"/>
    <tableColumn id="7" xr3:uid="{12CBD1DF-C7DA-4F88-B007-1CA87DAD1403}" name="LOC"/>
    <tableColumn id="8" xr3:uid="{9E7F2F3B-61E3-4B5C-B51C-D3631DFFFAE3}" name="Image Link"/>
    <tableColumn id="9" xr3:uid="{B5FB2656-7AAB-495A-B442-E2435E0D5226}" name="Iris Targeting"/>
    <tableColumn id="10" xr3:uid="{633CFB0B-D848-4B51-8917-F353BBE541CB}" name="Frequency"/>
    <tableColumn id="13" xr3:uid="{A190FC00-7574-491C-AF63-808C222EE94C}" name="Note"/>
  </tableColumns>
  <tableStyleInfo name="TableStyleMedium9"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C1FF5-E4DF-430F-BA55-DD8D26519CFF}" name="Table190193195197199201203205207209211213215217219221223225227229231233237239241243245247249251253255257" displayName="Table190193195197199201203205207209211213215217219221223225227229231233237239241243245247249251253255257" ref="A3:L12" totalsRowShown="0" headerRowDxfId="868" headerRowBorderDxfId="867" tableBorderDxfId="866" totalsRowBorderDxfId="865">
  <autoFilter ref="A3:L12" xr:uid="{035C1FF5-E4DF-430F-BA55-DD8D26519CFF}"/>
  <tableColumns count="12">
    <tableColumn id="1" xr3:uid="{E7DF728F-78FB-4FDA-9594-A9B521F58D72}" name="Priority">
      <calculatedColumnFormula>ROW() - ROW(Table190193195197199201203205207209211213215217219221223225227229231233237239241243245247249251253255257[[#Headers],[Priority]])</calculatedColumnFormula>
    </tableColumn>
    <tableColumn id="12" xr3:uid="{28B59B55-CFA3-4DCA-AA32-1A2857CE853F}" name="CX ADO Ticket" dataDxfId="864"/>
    <tableColumn id="2" xr3:uid="{D01A740F-1C63-4FAD-9A6F-012045AEF798}" name="Title"/>
    <tableColumn id="3" xr3:uid="{14016DFE-44D6-4079-B499-BF0CDCCFE718}" name="ID"/>
    <tableColumn id="4" xr3:uid="{F9ABB051-975E-4D11-B3EA-BC58C7F28CE8}" name="Start Date"/>
    <tableColumn id="5" xr3:uid="{7E1974C4-E6B6-4C8A-A88A-C50682478E68}" name="End Date (if not full week)"/>
    <tableColumn id="6" xr3:uid="{AEDF493B-31B8-4A33-8C6A-53F333DA6F0F}" name="EN subhead"/>
    <tableColumn id="7" xr3:uid="{5350B491-A564-434C-9843-2B16B5F596D4}" name="LOC"/>
    <tableColumn id="8" xr3:uid="{54254014-7101-4725-A890-41A3CA3985BD}" name="Image Link"/>
    <tableColumn id="9" xr3:uid="{0733386E-A2ED-421C-BBF1-39F4CABDFC5E}" name="Iris Targeting"/>
    <tableColumn id="10" xr3:uid="{4E8E1ED6-C9C8-402B-B39A-E4EC0BB269B4}" name="Frequency"/>
    <tableColumn id="13" xr3:uid="{65EBC219-EDCC-4328-9C7F-5D8399A52FF8}" name="Note"/>
  </tableColumns>
  <tableStyleInfo name="TableStyleMedium9"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0D6F72-E1D0-449E-B780-1DAF24461CAA}" name="Table1901931951971992012032052072092112132152172192212232252272292312332372392412432452472492512532552573" displayName="Table1901931951971992012032052072092112132152172192212232252272292312332372392412432452472492512532552573" ref="A3:L11" totalsRowShown="0" headerRowDxfId="863" headerRowBorderDxfId="862" tableBorderDxfId="861" totalsRowBorderDxfId="860">
  <autoFilter ref="A3:L11" xr:uid="{200D6F72-E1D0-449E-B780-1DAF24461CAA}"/>
  <tableColumns count="12">
    <tableColumn id="1" xr3:uid="{9FBA473A-B61D-4D2C-A4AF-FDB3D32D0535}" name="Priority">
      <calculatedColumnFormula>ROW() - ROW(Table1901931951971992012032052072092112132152172192212232252272292312332372392412432452472492512532552573[[#Headers],[Priority]])</calculatedColumnFormula>
    </tableColumn>
    <tableColumn id="12" xr3:uid="{BD38E04C-9F8F-431B-92E1-6C709D551F9A}" name="CX ADO Ticket" dataDxfId="859"/>
    <tableColumn id="2" xr3:uid="{C5448159-95D3-4168-A4A8-1634EB69642C}" name="Title"/>
    <tableColumn id="3" xr3:uid="{53FCF6DB-264D-40EB-B9A8-C097D58A5C18}" name="ID"/>
    <tableColumn id="4" xr3:uid="{911B4CBF-98BE-4E9A-A6A5-D0223E2D1C12}" name="Start Date"/>
    <tableColumn id="5" xr3:uid="{184EE175-F004-4FAE-B9EE-0C8DA9694808}" name="End Date (if not full week)"/>
    <tableColumn id="6" xr3:uid="{AE094F8F-1BBC-4F30-81F9-4CCFCB4E85D1}" name="EN subhead"/>
    <tableColumn id="7" xr3:uid="{D5D5F6BB-F443-40C4-819D-A7E53958AE56}" name="LOC"/>
    <tableColumn id="8" xr3:uid="{72DF88D4-28A2-42E5-BE0F-3D7BB19FDE90}" name="Image Link"/>
    <tableColumn id="9" xr3:uid="{308B49EC-5128-404E-9DCB-B2E77F368122}" name="Iris Targeting"/>
    <tableColumn id="10" xr3:uid="{443950F9-0793-4913-8E7D-06B4ABEA4AC2}" name="Frequency"/>
    <tableColumn id="13" xr3:uid="{25A7636A-F7EB-4EC0-84CA-C64D79D304E1}" name="Note"/>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0" dT="2026-01-02T19:19:08.01" personId="{E5DD28C5-4FB6-4A48-99D0-5ACEBB998DBD}" id="{F2D32626-5870-45CC-93EF-93D7E33B5327}">
    <text>"amazing saving" where we have saving claims</text>
  </threadedComment>
</ThreadedComments>
</file>

<file path=xl/threadedComments/threadedComment2.xml><?xml version="1.0" encoding="utf-8"?>
<ThreadedComments xmlns="http://schemas.microsoft.com/office/spreadsheetml/2018/threadedcomments" xmlns:x="http://schemas.openxmlformats.org/spreadsheetml/2006/main">
  <threadedComment ref="J12" dT="2025-11-21T16:32:53.23" personId="{E5DD28C5-4FB6-4A48-99D0-5ACEBB998DBD}" id="{F5242D8D-FE18-421A-92E0-1707B37099AE}">
    <text>New asset available 11/21. Use if able to.</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5-10-24T16:11:57.08" personId="{E5DD28C5-4FB6-4A48-99D0-5ACEBB998DBD}" id="{B67C04BF-977F-47B8-8083-25CC18ED9D09}">
    <text>Free for everyone</text>
  </threadedComment>
  <threadedComment ref="D9" dT="2025-10-21T17:33:31.10" personId="{E5DD28C5-4FB6-4A48-99D0-5ACEBB998DBD}" id="{0E965946-DC86-4ABE-931A-6B0738D8147F}">
    <text>Need ID confirmation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C6" dT="2025-08-13T18:34:42.04" personId="{E5DD28C5-4FB6-4A48-99D0-5ACEBB998DBD}" id="{B448BE86-F504-4CE7-9836-81E98A437A9E}">
    <text>Please confirm if we can use the Delta symbol</text>
  </threadedComment>
  <threadedComment ref="D9" dT="2025-08-13T18:50:56.81" personId="{E5DD28C5-4FB6-4A48-99D0-5ACEBB998DBD}" id="{4781CB37-A5FC-4D06-B4C7-81FA8AE94E41}" done="1">
    <text>Becky to confirm launch ID</text>
  </threadedComment>
  <threadedComment ref="D10" dT="2025-08-13T18:52:14.08" personId="{E5DD28C5-4FB6-4A48-99D0-5ACEBB998DBD}" id="{C090C1F2-E36C-487E-B70C-FA31169FAFE2}" done="1">
    <text>Confirm which ID to use?</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x:/t/StoreMerchandising/ER407I1lQ9xOk8GZDdHiDFsBx9_vqRcIEbgDV-WEripS3Q?e=a7Is8c" TargetMode="External"/><Relationship Id="rId2" Type="http://schemas.openxmlformats.org/officeDocument/2006/relationships/hyperlink" Target="../../../../../../:x:/t/StoreMerchandising/EeUPrSBuIMVBnJWMS6bxQRMBsE7_PXnV8Zv4wDs7PbFJuw?e=2IGytH" TargetMode="External"/><Relationship Id="rId1" Type="http://schemas.openxmlformats.org/officeDocument/2006/relationships/hyperlink" Target="../../../../../../:x:/t/StoreMerchandising/EeUPrSBuIMVBnJWMS6bxQRMBsE7_PXnV8Zv4wDs7PbFJuw?e=2IGytH"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amber-staging.xboxservices.com/"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microsoft.sharepoint.com/:f:/r/sites/StorefrontApprovedAssets/Shared%20Documents/Games/P/Plants%20versus%20Zombies%20Replanted/ICT?csf=1&amp;web=1&amp;e=9atlZ7" TargetMode="External"/><Relationship Id="rId7" Type="http://schemas.openxmlformats.org/officeDocument/2006/relationships/table" Target="../tables/table1.xml"/><Relationship Id="rId2" Type="http://schemas.openxmlformats.org/officeDocument/2006/relationships/hyperlink" Target="https://microsoft.sharepoint.com/:f:/s/StorefrontApprovedAssets/IgDKmoRwvwlmTqS7cOVckauWAcJui6zs9D5ujWdt2pZx95w?e=M1qNU0" TargetMode="External"/><Relationship Id="rId1" Type="http://schemas.openxmlformats.org/officeDocument/2006/relationships/hyperlink" Target="https://microsoft.sharepoint.com/:f:/s/StorefrontApprovedAssets/IgAuPcc8XbdhQaWjCFlC4Q-lAQFyh3LxnT5mnFDclnnfNEQ?e=RocaB6" TargetMode="External"/><Relationship Id="rId6" Type="http://schemas.openxmlformats.org/officeDocument/2006/relationships/hyperlink" Target="https://microsoft.sharepoint.com/:f:/r/sites/StorefrontApprovedAssets/Shared%20Documents/Games/M/MySIMS%20Cozy%20Bundle/ICT?csf=1&amp;web=1&amp;e=BI9pn4" TargetMode="External"/><Relationship Id="rId5" Type="http://schemas.openxmlformats.org/officeDocument/2006/relationships/hyperlink" Target="https://microsoft.sharepoint.com/:f:/s/StorefrontApprovedAssets/IgCg2xMN0ECWRrur348xEkBoAVd9EW0NU48qoCa1HpI-n1A?e=Pn621Y" TargetMode="External"/><Relationship Id="rId4" Type="http://schemas.openxmlformats.org/officeDocument/2006/relationships/hyperlink" Target="https://microsoft.sharepoint.com/:f:/r/sites/StorefrontApprovedAssets/Shared%20Documents/Games/H/Hollow%20Knight%20Silksong/ICT?csf=1&amp;web=1&amp;e=IlLAc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4607" TargetMode="External"/><Relationship Id="rId18" Type="http://schemas.openxmlformats.org/officeDocument/2006/relationships/hyperlink" Target="https://dev.azure.com/MSStoreSiteOps/Store%20Studio/_workitems/edit/408831" TargetMode="External"/><Relationship Id="rId26" Type="http://schemas.openxmlformats.org/officeDocument/2006/relationships/hyperlink" Target="https://dev.azure.com/GamingMarketingSales/SXGPublishing/_workitems/edit/14643" TargetMode="External"/><Relationship Id="rId39" Type="http://schemas.openxmlformats.org/officeDocument/2006/relationships/hyperlink" Target="https://dev.azure.com/GamingMarketingSales/SXGPublishing/_workitems/edit/14661" TargetMode="External"/><Relationship Id="rId21" Type="http://schemas.openxmlformats.org/officeDocument/2006/relationships/hyperlink" Target="https://dev.azure.com/GamingMarketingSales/SXGPublishing/_workitems/edit/14685" TargetMode="External"/><Relationship Id="rId34" Type="http://schemas.openxmlformats.org/officeDocument/2006/relationships/hyperlink" Target="https://dev.azure.com/MSStoreSiteOps/Store%20Studio/_workitems/edit/409185" TargetMode="External"/><Relationship Id="rId42" Type="http://schemas.openxmlformats.org/officeDocument/2006/relationships/hyperlink" Target="https://dev.azure.com/GamingMarketingSales/SXGPublishing/_workitems/edit/14466" TargetMode="External"/><Relationship Id="rId47" Type="http://schemas.openxmlformats.org/officeDocument/2006/relationships/hyperlink" Target="https://microsoft.sharepoint.com/:f:/s/StorefrontApprovedAssets/IgChn2-pM0P-Q7JjG-zY1NPOAT7Ibac9wNRR4Dlp8pE4Xiw?e=RzHg1m" TargetMode="External"/><Relationship Id="rId50" Type="http://schemas.openxmlformats.org/officeDocument/2006/relationships/table" Target="../tables/table5.xml"/><Relationship Id="rId7" Type="http://schemas.openxmlformats.org/officeDocument/2006/relationships/hyperlink" Target="https://microsoft.sharepoint.com/:f:/s/StorefrontApprovedAssets/IgC-gD67LyH0TpTTi1Liv63SAXBxGfPjwDhT7A57lJJTBao?e=LFsoMS" TargetMode="External"/><Relationship Id="rId2" Type="http://schemas.openxmlformats.org/officeDocument/2006/relationships/hyperlink" Target="https://dev.azure.com/GamingMarketingSales/SXGPublishing/_workitems/edit/14472" TargetMode="External"/><Relationship Id="rId16" Type="http://schemas.openxmlformats.org/officeDocument/2006/relationships/hyperlink" Target="https://dev.azure.com/GamingMarketingSales/SXGPublishing/_workitems/edit/14578" TargetMode="External"/><Relationship Id="rId29" Type="http://schemas.openxmlformats.org/officeDocument/2006/relationships/hyperlink" Target="https://dev.azure.com/GamingMarketingSales/SXGPublishing/_workitems/edit/14654" TargetMode="External"/><Relationship Id="rId11" Type="http://schemas.openxmlformats.org/officeDocument/2006/relationships/hyperlink" Target="https://dev.azure.com/GamingMarketingSales/SXGPublishing/_workitems/edit/14809" TargetMode="External"/><Relationship Id="rId24" Type="http://schemas.openxmlformats.org/officeDocument/2006/relationships/hyperlink" Target="https://dev.azure.com/MSStoreSiteOps/Store%20Studio/_workitems/edit/409136" TargetMode="External"/><Relationship Id="rId32" Type="http://schemas.openxmlformats.org/officeDocument/2006/relationships/hyperlink" Target="https://dev.azure.com/MSStoreSiteOps/Store%20Studio/_workitems/edit/409178" TargetMode="External"/><Relationship Id="rId37" Type="http://schemas.openxmlformats.org/officeDocument/2006/relationships/hyperlink" Target="../../../../../../:x:/p/v-nguyenmill/IQA8DW5QuRi-TrY56iQP4cGVAY8sDIfyVeKCbkm1oIRVjIA?e=Xt8DCh" TargetMode="External"/><Relationship Id="rId40" Type="http://schemas.openxmlformats.org/officeDocument/2006/relationships/hyperlink" Target="https://microsoft.sharepoint.com/:f:/r/sites/StorefrontApprovedAssets/Shared%20Documents/Sales-Promos/2026/02%20-%20February/2K%20Publisher%20Sale/Dash/ICT?csf=1&amp;web=1&amp;e=VU0jBJ" TargetMode="External"/><Relationship Id="rId45" Type="http://schemas.openxmlformats.org/officeDocument/2006/relationships/hyperlink" Target="https://dev.azure.com/MSStoreSiteOps/Store%20Studio/_workitems/edit/409192" TargetMode="External"/><Relationship Id="rId5" Type="http://schemas.openxmlformats.org/officeDocument/2006/relationships/hyperlink" Target="https://dev.azure.com/GamingMarketingSales/SXGPublishing/_workitems/edit/14470" TargetMode="External"/><Relationship Id="rId15" Type="http://schemas.openxmlformats.org/officeDocument/2006/relationships/hyperlink" Target="https://dev.azure.com/MSStoreSiteOps/Store%20Studio/_workitems/edit/408880" TargetMode="External"/><Relationship Id="rId23" Type="http://schemas.openxmlformats.org/officeDocument/2006/relationships/hyperlink" Target="../../../../../../:x:/p/v-nguyenmill/IQA8DW5QuRi-TrY56iQP4cGVAY8sDIfyVeKCbkm1oIRVjIA?e=Xt8DCh" TargetMode="External"/><Relationship Id="rId28" Type="http://schemas.openxmlformats.org/officeDocument/2006/relationships/hyperlink" Target="https://dev.azure.com/GamingMarketingSales/SXGPublishing/_workitems/edit/14730" TargetMode="External"/><Relationship Id="rId36" Type="http://schemas.openxmlformats.org/officeDocument/2006/relationships/hyperlink" Target="https://microsoft.sharepoint.com/:f:/s/StorefrontApprovedAssets/IgBoRNPqurvxT6puVSbYdf_WAer1sie1iy4kTjlbeyWJM0g?e=FvE52R" TargetMode="External"/><Relationship Id="rId49" Type="http://schemas.openxmlformats.org/officeDocument/2006/relationships/table" Target="../tables/table4.xml"/><Relationship Id="rId10" Type="http://schemas.openxmlformats.org/officeDocument/2006/relationships/hyperlink" Target="https://dev.azure.com/GamingMarketingSales/SXGPublishing/_workitems/edit/14582" TargetMode="External"/><Relationship Id="rId19" Type="http://schemas.openxmlformats.org/officeDocument/2006/relationships/hyperlink" Target="https://dev.azure.com/GamingMarketingSales/SXGPublishing/_workitems/edit/14466" TargetMode="External"/><Relationship Id="rId31" Type="http://schemas.openxmlformats.org/officeDocument/2006/relationships/hyperlink" Target="https://dev.azure.com/GamingMarketingSales/SXGPublishing/_workitems/edit/14657" TargetMode="External"/><Relationship Id="rId44" Type="http://schemas.openxmlformats.org/officeDocument/2006/relationships/hyperlink" Target="https://microsoft.sharepoint.com/:f:/r/sites/StorefrontApprovedAssets/Shared%20Documents/Sales-Promos/2026/02%20-%20February/2K%20Publisher%20Sale/Dash/ICT?csf=1&amp;web=1&amp;e=VU0jBJ" TargetMode="External"/><Relationship Id="rId4" Type="http://schemas.openxmlformats.org/officeDocument/2006/relationships/hyperlink" Target="https://microsoft.sharepoint.com/:f:/s/StorefrontApprovedAssets/IgBe2V05hMpUSZ2YdzQkN-cIAbGXelyfjsKakvDrxYZSYWk?e=2ic4oL" TargetMode="External"/><Relationship Id="rId9" Type="http://schemas.openxmlformats.org/officeDocument/2006/relationships/hyperlink" Target="https://microsoft.sharepoint.com/:f:/r/sites/StorefrontApprovedAssets/Shared%20Documents/Games/M/MY%20HERO%20ACADEMIA%20All%27s%20Justice/Launch/ICT?csf=1&amp;web=1&amp;e=7KwU3x" TargetMode="External"/><Relationship Id="rId14" Type="http://schemas.openxmlformats.org/officeDocument/2006/relationships/hyperlink" Target="https://dev.azure.com/GamingMarketingSales/SXGPublishing/_workitems/edit/14788" TargetMode="External"/><Relationship Id="rId22" Type="http://schemas.openxmlformats.org/officeDocument/2006/relationships/hyperlink" Target="https://microsoft.sharepoint.com/:f:/r/sites/StorefrontApprovedAssets/Shared%20Documents/Sales-Promos/2026/02%20-%20February/SMWX/ICT?csf=1&amp;web=1&amp;e=0JiaDL" TargetMode="External"/><Relationship Id="rId27" Type="http://schemas.openxmlformats.org/officeDocument/2006/relationships/hyperlink" Target="https://dev.azure.com/GamingMarketingSales/SXGPublishing/_workitems/edit/14850" TargetMode="External"/><Relationship Id="rId30" Type="http://schemas.openxmlformats.org/officeDocument/2006/relationships/hyperlink" Target="https://dev.azure.com/GamingMarketingSales/SXGPublishing/_workitems/edit/13802" TargetMode="External"/><Relationship Id="rId35" Type="http://schemas.openxmlformats.org/officeDocument/2006/relationships/hyperlink" Target="https://dev.azure.com/GamingMarketingSales/SXGPublishing/_workitems/edit/14649" TargetMode="External"/><Relationship Id="rId43" Type="http://schemas.openxmlformats.org/officeDocument/2006/relationships/hyperlink" Target="https://dev.azure.com/GamingMarketingSales/SXGPublishing/_workitems/edit/14661" TargetMode="External"/><Relationship Id="rId48" Type="http://schemas.openxmlformats.org/officeDocument/2006/relationships/table" Target="../tables/table3.xml"/><Relationship Id="rId8" Type="http://schemas.openxmlformats.org/officeDocument/2006/relationships/hyperlink" Target="https://dev.azure.com/GamingMarketingSales/SXGPublishing/_workitems/edit/14575" TargetMode="External"/><Relationship Id="rId3" Type="http://schemas.openxmlformats.org/officeDocument/2006/relationships/hyperlink" Target="https://dev.azure.com/GamingMarketingSales/SXGPublishing/_workitems/edit/14747" TargetMode="External"/><Relationship Id="rId12" Type="http://schemas.openxmlformats.org/officeDocument/2006/relationships/hyperlink" Target="https://dev.azure.com/GamingMarketingSales/SXGPublishing/_workitems/edit/14675" TargetMode="External"/><Relationship Id="rId17" Type="http://schemas.openxmlformats.org/officeDocument/2006/relationships/hyperlink" Target="https://dev.azure.com/GamingMarketingSales/SXGPublishing/_workitems/edit/14804" TargetMode="External"/><Relationship Id="rId25" Type="http://schemas.openxmlformats.org/officeDocument/2006/relationships/hyperlink" Target="https://dev.azure.com/GamingMarketingSales/SXGPublishing/_workitems/edit/14645" TargetMode="External"/><Relationship Id="rId33" Type="http://schemas.openxmlformats.org/officeDocument/2006/relationships/hyperlink" Target="https://dev.azure.com/MSStoreSiteOps/Store%20Studio/_workitems/edit/409181" TargetMode="External"/><Relationship Id="rId38" Type="http://schemas.openxmlformats.org/officeDocument/2006/relationships/hyperlink" Target="https://microsoft.sharepoint.com/:f:/r/sites/StorefrontApprovedAssets/Shared%20Documents/Games/B/BISCUS/ICT?csf=1&amp;web=1&amp;e=m1wNyc" TargetMode="External"/><Relationship Id="rId46" Type="http://schemas.openxmlformats.org/officeDocument/2006/relationships/hyperlink" Target="../../../../../../:x:/p/v-nguyenmill/IQA8DW5QuRi-TrY56iQP4cGVAY8sDIfyVeKCbkm1oIRVjIA?e=U78lqe" TargetMode="External"/><Relationship Id="rId20" Type="http://schemas.openxmlformats.org/officeDocument/2006/relationships/hyperlink" Target="https://dev.azure.com/GamingMarketingSales/SXGPublishing/_workitems/edit/13631" TargetMode="External"/><Relationship Id="rId41" Type="http://schemas.openxmlformats.org/officeDocument/2006/relationships/hyperlink" Target="https://dev.azure.com/GamingMarketingSales/SXGPublishing/_workitems/edit/14657" TargetMode="External"/><Relationship Id="rId1" Type="http://schemas.openxmlformats.org/officeDocument/2006/relationships/hyperlink" Target="https://dev.azure.com/GamingMarketingSales/SXGPublishing/_workitems/edit/14612" TargetMode="External"/><Relationship Id="rId6" Type="http://schemas.openxmlformats.org/officeDocument/2006/relationships/hyperlink" Target="https://dev.azure.com/GamingMarketingSales/SXGPublishing/_workitems/edit/1469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microsoft.sharepoint.com/:f:/r/teams/GamingCreativeStudio/Shared%20Documents/Asset-Drop/Projects/XIP%20Projects/Events/%5BGordon%5D/Games/%5BMax%20Restricted%5D/%5BForte%5D/Images?csf=1&amp;web=1&amp;e=qYIfO8" TargetMode="External"/><Relationship Id="rId21" Type="http://schemas.openxmlformats.org/officeDocument/2006/relationships/hyperlink" Target="https://dev.azure.com/GamingMarketingSales/SXGPublishing/_workitems/edit/13286" TargetMode="External"/><Relationship Id="rId42" Type="http://schemas.openxmlformats.org/officeDocument/2006/relationships/hyperlink" Target="https://microsoft.sharepoint.com/:f:/s/StorefrontApprovedAssets/IgBe2V05hMpUSZ2YdzQkN-cIAbGXelyfjsKakvDrxYZSYWk?e=2ic4oL" TargetMode="External"/><Relationship Id="rId47" Type="http://schemas.openxmlformats.org/officeDocument/2006/relationships/hyperlink" Target="../../../../../../:x:/p/v-nguyenmill/IQA8DW5QuRi-TrY56iQP4cGVAY8sDIfyVeKCbkm1oIRVjIA?e=U78lqe" TargetMode="External"/><Relationship Id="rId63" Type="http://schemas.openxmlformats.org/officeDocument/2006/relationships/hyperlink" Target="https://dev.azure.com/GamingMarketingSales/SXGPublishing/_workitems/edit/14577" TargetMode="External"/><Relationship Id="rId68" Type="http://schemas.openxmlformats.org/officeDocument/2006/relationships/hyperlink" Target="https://microsoft.sharepoint.com/:f:/s/StorefrontApprovedAssets/IgC-gD67LyH0TpTTi1Liv63SAXBxGfPjwDhT7A57lJJTBao?e=LFsoMS" TargetMode="External"/><Relationship Id="rId16" Type="http://schemas.openxmlformats.org/officeDocument/2006/relationships/hyperlink" Target="https://dev.azure.com/GamingMarketingSales/SXGPublishing/_workitems/edit/14690" TargetMode="External"/><Relationship Id="rId11" Type="http://schemas.openxmlformats.org/officeDocument/2006/relationships/hyperlink" Target="https://dev.azure.com/GamingMarketingSales/SXGPublishing/_workitems/edit/14151" TargetMode="External"/><Relationship Id="rId24" Type="http://schemas.openxmlformats.org/officeDocument/2006/relationships/hyperlink" Target="https://microsoft.sharepoint.com/:f:/t/StoreStudioPartnerRequests-Embargoed/IgCphHOnhGLLR5-9rYhvEy6aAVVy_6GEPxnd14cX4qmTe9k?e=E5YD7S" TargetMode="External"/><Relationship Id="rId32" Type="http://schemas.openxmlformats.org/officeDocument/2006/relationships/hyperlink" Target="https://microsoft.sharepoint.com/:f:/s/StorefrontApprovedAssets/IgBe2V05hMpUSZ2YdzQkN-cIAbGXelyfjsKakvDrxYZSYWk?e=2ic4oL" TargetMode="External"/><Relationship Id="rId37" Type="http://schemas.openxmlformats.org/officeDocument/2006/relationships/hyperlink" Target="https://dev.azure.com/GamingMarketingSales/SXGPublishing/_workitems/edit/14466" TargetMode="External"/><Relationship Id="rId40" Type="http://schemas.openxmlformats.org/officeDocument/2006/relationships/hyperlink" Target="https://dev.azure.com/GamingMarketingSales/SXGPublishing/_workitems/edit/14472" TargetMode="External"/><Relationship Id="rId45" Type="http://schemas.openxmlformats.org/officeDocument/2006/relationships/hyperlink" Target="../../../../../../:x:/p/v-nguyenmill/IQA8DW5QuRi-TrY56iQP4cGVAY8sDIfyVeKCbkm1oIRVjIA?e=U78lqe" TargetMode="External"/><Relationship Id="rId53" Type="http://schemas.openxmlformats.org/officeDocument/2006/relationships/hyperlink" Target="https://microsoft.sharepoint.com/:f:/r/sites/StorefrontApprovedAssets/Shared%20Documents/Games/M/MLB%20The%20Show%202026/Pre-order%20Imagery/ICT?csf=1&amp;web=1&amp;e=U8Q50j" TargetMode="External"/><Relationship Id="rId58" Type="http://schemas.openxmlformats.org/officeDocument/2006/relationships/hyperlink" Target="../../../../../../:x:/p/v-nguyenmill/IQCm2GyvCcWGTbqamKctD0BCAaMIfb5F18VOz_8n40cL2jc?e=bI7jiP" TargetMode="External"/><Relationship Id="rId66" Type="http://schemas.openxmlformats.org/officeDocument/2006/relationships/hyperlink" Target="https://dev.azure.com/GamingMarketingSales/SXGPublishing/_workitems/edit/14470" TargetMode="External"/><Relationship Id="rId74" Type="http://schemas.openxmlformats.org/officeDocument/2006/relationships/vmlDrawing" Target="../drawings/vmlDrawing2.vml"/><Relationship Id="rId5" Type="http://schemas.openxmlformats.org/officeDocument/2006/relationships/hyperlink" Target="https://dev.azure.com/GamingMarketingSales/SXGPublishing/_workitems/edit/13631" TargetMode="External"/><Relationship Id="rId61" Type="http://schemas.openxmlformats.org/officeDocument/2006/relationships/hyperlink" Target="../../../../../../:x:/p/v-nguyenmill/IQCm2GyvCcWGTbqamKctD0BCAaMIfb5F18VOz_8n40cL2jc?e=bI7jiP" TargetMode="External"/><Relationship Id="rId19" Type="http://schemas.openxmlformats.org/officeDocument/2006/relationships/hyperlink" Target="https://microsoft.sharepoint.com/:f:/r/sites/StorefrontApprovedAssets/Shared%20Documents/Games/D/DRAGON%20QUEST%20VII%20Fragments%20of%20the%20Forgotten%20Past/ICT?csf=1&amp;web=1&amp;e=IzZS6W" TargetMode="External"/><Relationship Id="rId14" Type="http://schemas.openxmlformats.org/officeDocument/2006/relationships/hyperlink" Target="https://dev.azure.com/GamingMarketingSales/SXGPublishing/_workitems/edit/14747" TargetMode="External"/><Relationship Id="rId22" Type="http://schemas.openxmlformats.org/officeDocument/2006/relationships/hyperlink" Target="https://dev.azure.com/GamingMarketingSales/SXGPublishing/_workitems/edit/14151" TargetMode="External"/><Relationship Id="rId27" Type="http://schemas.openxmlformats.org/officeDocument/2006/relationships/hyperlink" Target="https://dev.azure.com/GamingMarketingSales/SXGPublishing/_workitems/edit/14671" TargetMode="External"/><Relationship Id="rId30" Type="http://schemas.openxmlformats.org/officeDocument/2006/relationships/hyperlink" Target="https://dev.azure.com/GamingMarketingSales/SXGPublishing/_workitems/edit/14685" TargetMode="External"/><Relationship Id="rId35" Type="http://schemas.openxmlformats.org/officeDocument/2006/relationships/hyperlink" Target="https://microsoft.sharepoint.com/:f:/r/sites/StorefrontApprovedAssets/Shared%20Documents/Sales-Promos/2026/02%20-%20February/SMWX/ICT?csf=1&amp;web=1&amp;e=0JiaDL" TargetMode="External"/><Relationship Id="rId43" Type="http://schemas.openxmlformats.org/officeDocument/2006/relationships/hyperlink" Target="https://dev.azure.com/GamingMarketingSales/SXGPublishing/_workitems/edit/14099" TargetMode="External"/><Relationship Id="rId48" Type="http://schemas.openxmlformats.org/officeDocument/2006/relationships/hyperlink" Target="https://microsoft.sharepoint.com/:f:/s/StorefrontApprovedAssets/IgCkNSnzkfLhSrghkW2nhUGzAfaeLFdCGJo2ET8vGuEoYv4?e=5PSqlA" TargetMode="External"/><Relationship Id="rId56" Type="http://schemas.openxmlformats.org/officeDocument/2006/relationships/hyperlink" Target="../../../../../../:x:/p/v-nguyenmill/IQA8DW5QuRi-TrY56iQP4cGVAY8sDIfyVeKCbkm1oIRVjIA?e=U78lqe" TargetMode="External"/><Relationship Id="rId64" Type="http://schemas.openxmlformats.org/officeDocument/2006/relationships/hyperlink" Target="https://dev.azure.com/GamingMarketingSales/SXGPublishing/_workitems/edit/14752" TargetMode="External"/><Relationship Id="rId69" Type="http://schemas.openxmlformats.org/officeDocument/2006/relationships/hyperlink" Target="https://dev.azure.com/GamingMarketingSales/SXGPublishing/_workitems/edit/13631" TargetMode="External"/><Relationship Id="rId77" Type="http://schemas.openxmlformats.org/officeDocument/2006/relationships/table" Target="../tables/table8.xml"/><Relationship Id="rId8" Type="http://schemas.openxmlformats.org/officeDocument/2006/relationships/hyperlink" Target="https://dev.azure.com/GamingMarketingSales/SXGPublishing/_workitems/edit/14544" TargetMode="External"/><Relationship Id="rId51" Type="http://schemas.openxmlformats.org/officeDocument/2006/relationships/hyperlink" Target="https://microsoft.sharepoint.com/:f:/s/StorefrontApprovedAssets/IgA2ZIKj1KXaSaMAXhExeK8YAbqMAQgfUT56NY_aMRyM_j4?e=xlcNEh" TargetMode="External"/><Relationship Id="rId72" Type="http://schemas.openxmlformats.org/officeDocument/2006/relationships/hyperlink" Target="../../../../../../:x:/p/v-nguyenmill/IQAjrlv1jQh0QKx1HF2SZT7hAe3ooW45NVJyKfTHTn5RhPk?e=RRDO9m" TargetMode="External"/><Relationship Id="rId3" Type="http://schemas.openxmlformats.org/officeDocument/2006/relationships/hyperlink" Target="https://dev.azure.com/GamingMarketingSales/SXGPublishing/_workitems/edit/14577" TargetMode="External"/><Relationship Id="rId12" Type="http://schemas.openxmlformats.org/officeDocument/2006/relationships/hyperlink" Target="../../../../../../:x:/p/v-nguyenmill/IQCm2GyvCcWGTbqamKctD0BCAaMIfb5F18VOz_8n40cL2jc?e=cLcFHv" TargetMode="External"/><Relationship Id="rId17" Type="http://schemas.openxmlformats.org/officeDocument/2006/relationships/hyperlink" Target="https://dev.azure.com/GamingMarketingSales/SXGPublishing/_workitems/edit/14685" TargetMode="External"/><Relationship Id="rId25" Type="http://schemas.openxmlformats.org/officeDocument/2006/relationships/hyperlink" Target="https://dev.azure.com/GamingMarketingSales/SXGPublishing/_workitems/edit/14575" TargetMode="External"/><Relationship Id="rId33" Type="http://schemas.openxmlformats.org/officeDocument/2006/relationships/hyperlink" Target="https://microsoft.sharepoint.com/:f:/s/StorefrontApprovedAssets/IgC-gD67LyH0TpTTi1Liv63SAXBxGfPjwDhT7A57lJJTBao?e=LFsoMS" TargetMode="External"/><Relationship Id="rId38" Type="http://schemas.openxmlformats.org/officeDocument/2006/relationships/hyperlink" Target="https://dev.azure.com/GamingMarketingSales/SXGPublishing/_workitems/edit/14661" TargetMode="External"/><Relationship Id="rId46" Type="http://schemas.openxmlformats.org/officeDocument/2006/relationships/hyperlink" Target="../../../../../../:x:/p/v-nguyenmill/IQA8DW5QuRi-TrY56iQP4cGVAY8sDIfyVeKCbkm1oIRVjIA?e=U78lqe" TargetMode="External"/><Relationship Id="rId59" Type="http://schemas.openxmlformats.org/officeDocument/2006/relationships/hyperlink" Target="https://microsoft.sharepoint.com/:f:/r/sites/StorefrontApprovedAssets/Shared%20Documents/Games/D/Dead%20by%20Daylight/Stranger%20Things/ICT?csf=1&amp;web=1&amp;e=WvPRq2" TargetMode="External"/><Relationship Id="rId67" Type="http://schemas.openxmlformats.org/officeDocument/2006/relationships/hyperlink" Target="https://dev.azure.com/GamingMarketingSales/SXGPublishing/_workitems/edit/14690" TargetMode="External"/><Relationship Id="rId20" Type="http://schemas.openxmlformats.org/officeDocument/2006/relationships/hyperlink" Target="../../../../../../:x:/p/v-nguyenmill/IQCm2GyvCcWGTbqamKctD0BCAaMIfb5F18VOz_8n40cL2jc?e=cLcFHv" TargetMode="External"/><Relationship Id="rId41" Type="http://schemas.openxmlformats.org/officeDocument/2006/relationships/hyperlink" Target="https://dev.azure.com/GamingMarketingSales/SXGPublishing/_workitems/edit/14747" TargetMode="External"/><Relationship Id="rId54" Type="http://schemas.openxmlformats.org/officeDocument/2006/relationships/hyperlink" Target="https://microsoft.sharepoint.com/:f:/r/sites/StorefrontApprovedAssets/Shared%20Documents/Games/M/MY%20HERO%20ACADEMIA%20All%27s%20Justice/Launch/ICT?csf=1&amp;web=1&amp;e=7KwU3x" TargetMode="External"/><Relationship Id="rId62" Type="http://schemas.openxmlformats.org/officeDocument/2006/relationships/hyperlink" Target="https://microsoft.sharepoint.com/:f:/r/sites/StorefrontApprovedAssets/Shared%20Documents/Games/D/Dead%20by%20Daylight/Stranger%20Things/ICT?csf=1&amp;web=1&amp;e=WvPRq2" TargetMode="External"/><Relationship Id="rId70" Type="http://schemas.openxmlformats.org/officeDocument/2006/relationships/hyperlink" Target="https://dev.azure.com/GamingMarketingSales/SXGPublishing/_workitems/edit/14540" TargetMode="External"/><Relationship Id="rId75" Type="http://schemas.openxmlformats.org/officeDocument/2006/relationships/table" Target="../tables/table6.xml"/><Relationship Id="rId1" Type="http://schemas.openxmlformats.org/officeDocument/2006/relationships/hyperlink" Target="https://dev.azure.com/GamingMarketingSales/SXGPublishing/_workitems/edit/13286" TargetMode="External"/><Relationship Id="rId6" Type="http://schemas.openxmlformats.org/officeDocument/2006/relationships/hyperlink" Target="https://dev.azure.com/GamingMarketingSales/SXGPublishing/_workitems/edit/14536" TargetMode="External"/><Relationship Id="rId15" Type="http://schemas.openxmlformats.org/officeDocument/2006/relationships/hyperlink" Target="https://dev.azure.com/GamingMarketingSales/SXGPublishing/_workitems/edit/14752" TargetMode="External"/><Relationship Id="rId23" Type="http://schemas.openxmlformats.org/officeDocument/2006/relationships/hyperlink" Target="../../../../../../:x:/p/v-nguyenmill/IQCm2GyvCcWGTbqamKctD0BCAaMIfb5F18VOz_8n40cL2jc?e=cLcFHv" TargetMode="External"/><Relationship Id="rId28" Type="http://schemas.openxmlformats.org/officeDocument/2006/relationships/hyperlink" Target="../../../../../../:x:/p/v-nguyenmill/IQCEIJYVgXQqRL-q9FodWfTdAS-IwC2n_LN3psdfSQOz8hM?e=qMFgsT" TargetMode="External"/><Relationship Id="rId36" Type="http://schemas.openxmlformats.org/officeDocument/2006/relationships/hyperlink" Target="https://microsoft.sharepoint.com/:f:/r/sites/StorefrontApprovedAssets/Shared%20Documents/Games/M/MLB%20The%20Show%202026/Pre-order%20Imagery/ICT?csf=1&amp;web=1&amp;e=U8Q50j" TargetMode="External"/><Relationship Id="rId49" Type="http://schemas.openxmlformats.org/officeDocument/2006/relationships/hyperlink" Target="https://dev.azure.com/GamingMarketingSales/SXGPublishing/_workitems/edit/14513" TargetMode="External"/><Relationship Id="rId57" Type="http://schemas.openxmlformats.org/officeDocument/2006/relationships/hyperlink" Target="https://microsoft.sharepoint.com/:f:/r/sites/StorefrontApprovedAssets/Shared%20Documents/Games/E/EA_SPORTS_MADDEN/MADDEN%20NFL%2026/MUT%20Superbowl/ICT?csf=1&amp;web=1&amp;e=CCikRD" TargetMode="External"/><Relationship Id="rId10" Type="http://schemas.openxmlformats.org/officeDocument/2006/relationships/hyperlink" Target="../../../../../../:x:/p/v-nguyenmill/IQCm2GyvCcWGTbqamKctD0BCAaMIfb5F18VOz_8n40cL2jc?e=cLcFHv" TargetMode="External"/><Relationship Id="rId31" Type="http://schemas.openxmlformats.org/officeDocument/2006/relationships/hyperlink" Target="https://dev.azure.com/GamingMarketingSales/SXGPublishing/_workitems/edit/14099" TargetMode="External"/><Relationship Id="rId44" Type="http://schemas.openxmlformats.org/officeDocument/2006/relationships/hyperlink" Target="https://microsoft.sharepoint.com/:f:/t/StoreStudioPartnerRequests-Embargoed/IgB7QKnPgvu1Ra5ko8RiV0PZAeZCEW8Jj3710shWLQyuGO4?e=Cue9ba" TargetMode="External"/><Relationship Id="rId52" Type="http://schemas.openxmlformats.org/officeDocument/2006/relationships/hyperlink" Target="https://microsoft.sharepoint.com/:f:/r/sites/StorefrontApprovedAssets/Shared%20Documents/Games/E/EA_SPORTS_MADDEN/MADDEN%20NFL%2026/MUT%20Superbowl/ICT?csf=1&amp;web=1&amp;e=CCikRD" TargetMode="External"/><Relationship Id="rId60" Type="http://schemas.openxmlformats.org/officeDocument/2006/relationships/hyperlink" Target="https://dev.azure.com/GamingMarketingSales/SXGPublishing/_workitems/edit/14511" TargetMode="External"/><Relationship Id="rId65" Type="http://schemas.openxmlformats.org/officeDocument/2006/relationships/hyperlink" Target="https://microsoft.sharepoint.com/:f:/s/StorefrontApprovedAssets/IgA2ZIKj1KXaSaMAXhExeK8YAbqMAQgfUT56NY_aMRyM_j4?e=xlcNEh" TargetMode="External"/><Relationship Id="rId73" Type="http://schemas.openxmlformats.org/officeDocument/2006/relationships/hyperlink" Target="../../../../../../:x:/p/v-nguyenmill/IQAjrlv1jQh0QKx1HF2SZT7hAe3ooW45NVJyKfTHTn5RhPk?e=RRDO9m" TargetMode="External"/><Relationship Id="rId78" Type="http://schemas.openxmlformats.org/officeDocument/2006/relationships/comments" Target="../comments2.xml"/><Relationship Id="rId4" Type="http://schemas.openxmlformats.org/officeDocument/2006/relationships/hyperlink" Target="https://dev.azure.com/GamingMarketingSales/SXGPublishing/_workitems/edit/14470" TargetMode="External"/><Relationship Id="rId9" Type="http://schemas.openxmlformats.org/officeDocument/2006/relationships/hyperlink" Target="https://microsoft.sharepoint.com/:f:/r/sites/StorefrontApprovedAssets/Shared%20Documents/Games/D/DRAGON%20QUEST%20VII%20Fragments%20of%20the%20Forgotten%20Past/ICT?csf=1&amp;web=1&amp;e=IzZS6W" TargetMode="External"/><Relationship Id="rId13" Type="http://schemas.openxmlformats.org/officeDocument/2006/relationships/hyperlink" Target="https://microsoft.sharepoint.com/:f:/t/StoreStudioPartnerRequests-Embargoed/IgCphHOnhGLLR5-9rYhvEy6aAVVy_6GEPxnd14cX4qmTe9k?e=E5YD7S" TargetMode="External"/><Relationship Id="rId18" Type="http://schemas.openxmlformats.org/officeDocument/2006/relationships/hyperlink" Target="https://dev.azure.com/GamingMarketingSales/SXGPublishing/_workitems/edit/14544" TargetMode="External"/><Relationship Id="rId39" Type="http://schemas.openxmlformats.org/officeDocument/2006/relationships/hyperlink" Target="https://microsoft.sharepoint.com/:f:/r/sites/StorefrontApprovedAssets/Shared%20Documents/Sales-Promos/2026/02%20-%20February/2K%20Publisher%20Sale/Dash/ICT?csf=1&amp;web=1&amp;e=VU0jBJ" TargetMode="External"/><Relationship Id="rId34" Type="http://schemas.openxmlformats.org/officeDocument/2006/relationships/hyperlink" Target="https://microsoft.sharepoint.com/:f:/r/sites/StorefrontApprovedAssets/Shared%20Documents/Games/M/MY%20HERO%20ACADEMIA%20All%27s%20Justice/Launch/ICT?csf=1&amp;web=1&amp;e=7KwU3x" TargetMode="External"/><Relationship Id="rId50" Type="http://schemas.openxmlformats.org/officeDocument/2006/relationships/hyperlink" Target="../../../../../../:x:/p/v-nguyenmill/IQBSpUIUs_btQYk-ZnffAiDKAYojSEZuPF50Rrni-2GciJY?e=UM7l4y" TargetMode="External"/><Relationship Id="rId55" Type="http://schemas.openxmlformats.org/officeDocument/2006/relationships/hyperlink" Target="https://dev.azure.com/GamingMarketingSales/SXGPublishing/_workitems/edit/14536" TargetMode="External"/><Relationship Id="rId76" Type="http://schemas.openxmlformats.org/officeDocument/2006/relationships/table" Target="../tables/table7.xml"/><Relationship Id="rId7" Type="http://schemas.openxmlformats.org/officeDocument/2006/relationships/hyperlink" Target="https://dev.azure.com/GamingMarketingSales/SXGPublishing/_workitems/edit/14575" TargetMode="External"/><Relationship Id="rId71" Type="http://schemas.openxmlformats.org/officeDocument/2006/relationships/hyperlink" Target="https://microsoft.sharepoint.com/:f:/r/sites/StorefrontApprovedAssets/Shared%20Documents/Games/F/Flight_Sim/California-City-Update/ICT?csf=1&amp;web=1&amp;e=hteUN3" TargetMode="External"/><Relationship Id="rId2" Type="http://schemas.openxmlformats.org/officeDocument/2006/relationships/hyperlink" Target="https://dev.azure.com/GamingMarketingSales/SXGPublishing/_workitems/edit/14472" TargetMode="External"/><Relationship Id="rId29" Type="http://schemas.openxmlformats.org/officeDocument/2006/relationships/hyperlink" Target="https://dev.azure.com/GamingMarketingSales/SXGPublishing/_workitems/edit/14511"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4581" TargetMode="External"/><Relationship Id="rId18" Type="http://schemas.openxmlformats.org/officeDocument/2006/relationships/hyperlink" Target="https://dev.azure.com/MSStoreSiteOps/Store%20Studio/_workitems/edit/408527" TargetMode="External"/><Relationship Id="rId26" Type="http://schemas.openxmlformats.org/officeDocument/2006/relationships/hyperlink" Target="https://microsoft.sharepoint.com/:f:/r/sites/StorefrontApprovedAssets/Shared%20Documents/Games/D/DRAGON%20QUEST%20VII%20Fragments%20of%20the%20Forgotten%20Past/ICT?csf=1&amp;web=1&amp;e=IzZS6W" TargetMode="External"/><Relationship Id="rId39" Type="http://schemas.openxmlformats.org/officeDocument/2006/relationships/hyperlink" Target="../../../../../../:x:/p/v-nguyenmill/IQCEIJYVgXQqRL-q9FodWfTdAS-IwC2n_LN3psdfSQOz8hM?e=qMFgsT" TargetMode="External"/><Relationship Id="rId21" Type="http://schemas.openxmlformats.org/officeDocument/2006/relationships/hyperlink" Target="https://dev.azure.com/GamingMarketingSales/SXGPublishing/_workitems/edit/14583" TargetMode="External"/><Relationship Id="rId34" Type="http://schemas.openxmlformats.org/officeDocument/2006/relationships/hyperlink" Target="https://microsoft.sharepoint.com/:f:/s/StorefrontApprovedAssets/IgCfR6J3Q3gKTL05pT74mUFhAeId99Ct8tprQLqZwLOrH-I?e=37N3Il" TargetMode="External"/><Relationship Id="rId42" Type="http://schemas.openxmlformats.org/officeDocument/2006/relationships/hyperlink" Target="https://microsoft.sharepoint.com/:f:/r/teams/GamingCreativeStudio/Shared%20Documents/Asset-Drop/Projects/XIP%20Projects/Events/%5BGordon%5D/Games/%5BMax%20Restricted%5D/Multi-IP_Collection?csf=1&amp;web=1&amp;e=XbCi25" TargetMode="External"/><Relationship Id="rId47" Type="http://schemas.openxmlformats.org/officeDocument/2006/relationships/hyperlink" Target="https://microsoft.sharepoint.com/:f:/r/teams/GamingCreativeStudio/Shared%20Documents/Asset-Drop/Projects/XIP%20Projects/Events/%5BGordon%5D/Games/%5BMax%20Restricted%5D/%5BHawaii-West%5D/Images?csf=1&amp;web=1&amp;e=Gt1bkN" TargetMode="External"/><Relationship Id="rId50" Type="http://schemas.openxmlformats.org/officeDocument/2006/relationships/table" Target="../tables/table11.xml"/><Relationship Id="rId7" Type="http://schemas.openxmlformats.org/officeDocument/2006/relationships/hyperlink" Target="https://dev.azure.com/GamingMarketingSales/SXGPublishing/_workitems/edit/14583" TargetMode="External"/><Relationship Id="rId2" Type="http://schemas.openxmlformats.org/officeDocument/2006/relationships/hyperlink" Target="https://dev.azure.com/GamingMarketingSales/SXGPublishing/_workitems/edit/14224" TargetMode="External"/><Relationship Id="rId16" Type="http://schemas.openxmlformats.org/officeDocument/2006/relationships/hyperlink" Target="https://dev.azure.com/GamingMarketingSales/SXGPublishing/_workitems/edit/14225" TargetMode="External"/><Relationship Id="rId29" Type="http://schemas.openxmlformats.org/officeDocument/2006/relationships/hyperlink" Target="../../../../../../:x:/p/v-nguyenmill/IQCm2GyvCcWGTbqamKctD0BCAaMIfb5F18VOz_8n40cL2jc?e=cLcFHv" TargetMode="External"/><Relationship Id="rId11" Type="http://schemas.openxmlformats.org/officeDocument/2006/relationships/hyperlink" Target="https://dev.azure.com/GamingMarketingSales/SXGPublishing/_workitems/edit/14608" TargetMode="External"/><Relationship Id="rId24" Type="http://schemas.openxmlformats.org/officeDocument/2006/relationships/hyperlink" Target="https://dev.azure.com/GamingMarketingSales/SXGPublishing/_workitems/edit/14534" TargetMode="External"/><Relationship Id="rId32" Type="http://schemas.openxmlformats.org/officeDocument/2006/relationships/hyperlink" Target="https://microsoft.sharepoint.com/:f:/t/StoreStudioPartnerRequests-Embargoed/IgCphHOnhGLLR5-9rYhvEy6aAVVy_6GEPxnd14cX4qmTe9k?e=E5YD7S" TargetMode="External"/><Relationship Id="rId37" Type="http://schemas.openxmlformats.org/officeDocument/2006/relationships/hyperlink" Target="https://microsoft.sharepoint.com/:f:/r/teams/GamingCreativeStudio/Shared%20Documents/Asset-Drop/Projects/XIP%20Projects/Events/%5BGordon%5D/Games/%5BMax%20Restricted%5D/%5BForte%5D/Images?csf=1&amp;web=1&amp;e=qYIfO8" TargetMode="External"/><Relationship Id="rId40" Type="http://schemas.openxmlformats.org/officeDocument/2006/relationships/hyperlink" Target="https://microsoft.sharepoint.com/:f:/r/sites/StorefrontApprovedAssets/Shared%20Documents/Games/A/ARK%20Survival%20Ascended/Lost%20Colony/ICT?csf=1&amp;web=1&amp;e=DGPc9X" TargetMode="External"/><Relationship Id="rId45" Type="http://schemas.openxmlformats.org/officeDocument/2006/relationships/hyperlink" Target="https://microsoft.sharepoint.com/:f:/t/StoreStudioPartnerRequests-Embargoed/IgCg25yi4rGURprwjkG_alvMAa9y4XRPg3nHMvr9oEXF_hk?e=3cj251" TargetMode="External"/><Relationship Id="rId5" Type="http://schemas.openxmlformats.org/officeDocument/2006/relationships/hyperlink" Target="https://microsoft.sharepoint.com/:f:/r/sites/StorefrontApprovedAssets/Shared%20Documents/Sales-Promos/2026/01%20-%20January/THQ%20Nordic%20Handy%20Games%20Sale/Console%20Art?csf=1&amp;web=1&amp;e=U9ENhG" TargetMode="External"/><Relationship Id="rId15" Type="http://schemas.openxmlformats.org/officeDocument/2006/relationships/hyperlink" Target="https://dev.azure.com/GamingMarketingSales/SXGPublishing/_workitems/edit/14167" TargetMode="External"/><Relationship Id="rId23" Type="http://schemas.openxmlformats.org/officeDocument/2006/relationships/hyperlink" Target="https://dev.azure.com/GamingMarketingSales/SXGPublishing/_workitems/edit/14222" TargetMode="External"/><Relationship Id="rId28" Type="http://schemas.openxmlformats.org/officeDocument/2006/relationships/hyperlink" Target="../../../../../../:x:/p/v-nguyenmill/IQCm2GyvCcWGTbqamKctD0BCAaMIfb5F18VOz_8n40cL2jc?e=cLcFHv" TargetMode="External"/><Relationship Id="rId36" Type="http://schemas.openxmlformats.org/officeDocument/2006/relationships/hyperlink" Target="https://microsoft.sharepoint.com/:f:/r/teams/GamingCreativeStudio/Shared%20Documents/Asset-Drop/Projects/XIP%20Projects/Events/%5BGordon%5D/Games/%5BMax%20Restricted%5D/Multi-IP_Collection?csf=1&amp;web=1&amp;e=XbCi25" TargetMode="External"/><Relationship Id="rId49" Type="http://schemas.openxmlformats.org/officeDocument/2006/relationships/table" Target="../tables/table10.xml"/><Relationship Id="rId10" Type="http://schemas.openxmlformats.org/officeDocument/2006/relationships/hyperlink" Target="https://dev.azure.com/GamingMarketingSales/SXGPublishing/_workitems/edit/14151" TargetMode="External"/><Relationship Id="rId19" Type="http://schemas.openxmlformats.org/officeDocument/2006/relationships/hyperlink" Target="https://dev.azure.com/GamingMarketingSales/SXGPublishing/_workitems/edit/14450" TargetMode="External"/><Relationship Id="rId31" Type="http://schemas.openxmlformats.org/officeDocument/2006/relationships/hyperlink" Target="../../../../../../:x:/p/v-nguyenmill/IQCm2GyvCcWGTbqamKctD0BCAaMIfb5F18VOz_8n40cL2jc?e=cLcFHv" TargetMode="External"/><Relationship Id="rId44" Type="http://schemas.openxmlformats.org/officeDocument/2006/relationships/hyperlink" Target="https://microsoft.sharepoint.com/:f:/r/sites/StorefrontApprovedAssets/Shared%20Documents/Games/F/Flight_Sim/California-City-Update/ICT?csf=1&amp;web=1&amp;e=hteUN3" TargetMode="External"/><Relationship Id="rId4" Type="http://schemas.openxmlformats.org/officeDocument/2006/relationships/hyperlink" Target="https://dev.azure.com/GamingMarketingSales/SXGPublishing/_workitems/edit/14572" TargetMode="External"/><Relationship Id="rId9" Type="http://schemas.openxmlformats.org/officeDocument/2006/relationships/hyperlink" Target="https://microsoft.sharepoint.com/:f:/r/sites/StorefrontApprovedAssets/Shared%20Documents/Games/Q/Quarantine%20Zone/ICT?csf=1&amp;web=1&amp;e=vUTB4W" TargetMode="External"/><Relationship Id="rId14" Type="http://schemas.openxmlformats.org/officeDocument/2006/relationships/hyperlink" Target="https://dev.azure.com/GamingMarketingSales/SXGPublishing/_workitems/edit/14544" TargetMode="External"/><Relationship Id="rId22" Type="http://schemas.openxmlformats.org/officeDocument/2006/relationships/hyperlink" Target="https://dev.azure.com/GamingMarketingSales/SXGPublishing/_workitems/edit/14540" TargetMode="External"/><Relationship Id="rId27" Type="http://schemas.openxmlformats.org/officeDocument/2006/relationships/hyperlink" Target="https://microsoft.sharepoint.com/:f:/r/sites/StorefrontApprovedAssets/Shared%20Documents/Games/C/Cult%20of%20the%20Lamb/Woolhaven/ICT?csf=1&amp;web=1&amp;e=V8X03L" TargetMode="External"/><Relationship Id="rId30" Type="http://schemas.openxmlformats.org/officeDocument/2006/relationships/hyperlink" Target="../../../../../../:x:/p/v-nguyenmill/IQCm2GyvCcWGTbqamKctD0BCAaMIfb5F18VOz_8n40cL2jc?e=cLcFHv" TargetMode="External"/><Relationship Id="rId35" Type="http://schemas.openxmlformats.org/officeDocument/2006/relationships/hyperlink" Target="https://dev.azure.com/GamingMarketingSales/SXGPublishing/_workitems/edit/13856" TargetMode="External"/><Relationship Id="rId43" Type="http://schemas.openxmlformats.org/officeDocument/2006/relationships/hyperlink" Target="https://microsoft.sharepoint.com/:f:/r/teams/GamingCreativeStudio/Shared%20Documents/Asset-Drop/Projects/XIP%20Projects/Events/%5BGordon%5D/Games/%5BMax%20Restricted%5D/%5BBloom%5D/Images?csf=1&amp;web=1&amp;e=klAZ6K" TargetMode="External"/><Relationship Id="rId48" Type="http://schemas.openxmlformats.org/officeDocument/2006/relationships/table" Target="../tables/table9.xml"/><Relationship Id="rId8" Type="http://schemas.openxmlformats.org/officeDocument/2006/relationships/hyperlink" Target="https://dev.azure.com/GamingMarketingSales/SXGPublishing/_workitems/edit/14533" TargetMode="External"/><Relationship Id="rId3" Type="http://schemas.openxmlformats.org/officeDocument/2006/relationships/hyperlink" Target="https://dev.azure.com/GamingMarketingSales/SXGPublishing/_workitems/edit/14476" TargetMode="External"/><Relationship Id="rId12" Type="http://schemas.openxmlformats.org/officeDocument/2006/relationships/hyperlink" Target="https://dev.azure.com/GamingMarketingSales/SXGPublishing/_workitems/edit/14580" TargetMode="External"/><Relationship Id="rId17" Type="http://schemas.openxmlformats.org/officeDocument/2006/relationships/hyperlink" Target="https://dev.azure.com/GamingMarketingSales/SXGPublishing/_workitems/edit/14476" TargetMode="External"/><Relationship Id="rId25" Type="http://schemas.openxmlformats.org/officeDocument/2006/relationships/hyperlink" Target="https://microsoft.sharepoint.com/:f:/r/sites/StorefrontApprovedAssets/Shared%20Documents/Games/M/MySIMS%20Cozy%20Bundle/ICT?csf=1&amp;web=1&amp;e=EfZKVL" TargetMode="External"/><Relationship Id="rId33" Type="http://schemas.openxmlformats.org/officeDocument/2006/relationships/hyperlink" Target="https://microsoft.sharepoint.com/:f:/s/StorefrontApprovedAssets/IgDRuklL1y59T69r_gk-XrM6AeUdx26iN1NL8uwOevcY-AU?e=vbDyWX" TargetMode="External"/><Relationship Id="rId38" Type="http://schemas.openxmlformats.org/officeDocument/2006/relationships/hyperlink" Target="https://dev.azure.com/GamingMarketingSales/SXGPublishing/_workitems/edit/14671" TargetMode="External"/><Relationship Id="rId46" Type="http://schemas.openxmlformats.org/officeDocument/2006/relationships/hyperlink" Target="https://microsoft.sharepoint.com/:x:/t/CCXProductInclusion533/IQCnxv3q5fI2SLzaj55wqu-xAeEYwlFjAWh59z4iK70ZT_A?e=XZmVrJ" TargetMode="External"/><Relationship Id="rId20" Type="http://schemas.openxmlformats.org/officeDocument/2006/relationships/hyperlink" Target="https://dev.azure.com/MSStoreSiteOps/Store%20Studio/_workitems/edit/408301" TargetMode="External"/><Relationship Id="rId41" Type="http://schemas.openxmlformats.org/officeDocument/2006/relationships/hyperlink" Target="https://dev.azure.com/GamingMarketingSales/SXGPublishing/_workitems/edit/13856" TargetMode="External"/><Relationship Id="rId1" Type="http://schemas.openxmlformats.org/officeDocument/2006/relationships/hyperlink" Target="https://dev.azure.com/GamingMarketingSales/SXGPublishing/_workitems/edit/14225" TargetMode="External"/><Relationship Id="rId6" Type="http://schemas.openxmlformats.org/officeDocument/2006/relationships/hyperlink" Target="https://dev.azure.com/GamingMarketingSales/SXGPublishing/_workitems/edit/14450"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microsoft.sharepoint.com/:f:/r/sites/StorefrontApprovedAssets/Shared%20Documents/Games/F/Final%20Fantasy%20VII%20Remake%20Intergrade%20(EXTEND-1)/Pre-order/ICT?csf=1&amp;web=1&amp;e=gT9tqj" TargetMode="External"/><Relationship Id="rId21" Type="http://schemas.openxmlformats.org/officeDocument/2006/relationships/hyperlink" Target="https://dev.azure.com/GamingMarketingSales/SXGPublishing/_workitems/edit/14576" TargetMode="External"/><Relationship Id="rId42" Type="http://schemas.openxmlformats.org/officeDocument/2006/relationships/hyperlink" Target="https://microsoft.sharepoint.com/:f:/r/sites/StorefrontApprovedAssets/Shared%20Documents/Sales-Promos/2026/01%20-%20January/THQ%20Nordic%20Handy%20Games%20Sale/Console%20Art?csf=1&amp;web=1&amp;e=U9ENhG" TargetMode="External"/><Relationship Id="rId47" Type="http://schemas.openxmlformats.org/officeDocument/2006/relationships/hyperlink" Target="https://microsoft.sharepoint.com/:f:/r/sites/StorefrontApprovedAssets/Shared%20Documents/Games/F/Final%20Fantasy%20VII%20Remake%20Intergrade%20(EXTEND-1)/Launch/ICT?csf=1&amp;web=1&amp;e=pH3dfV" TargetMode="External"/><Relationship Id="rId63" Type="http://schemas.openxmlformats.org/officeDocument/2006/relationships/hyperlink" Target="../../../../../../:x:/p/v-nguyenmill/IQCEIJYVgXQqRL-q9FodWfTdAS-IwC2n_LN3psdfSQOz8hM?e=qMFgsT" TargetMode="External"/><Relationship Id="rId68" Type="http://schemas.openxmlformats.org/officeDocument/2006/relationships/table" Target="../tables/table14.xml"/><Relationship Id="rId7" Type="http://schemas.openxmlformats.org/officeDocument/2006/relationships/hyperlink" Target="https://dev.azure.com/GamingMarketingSales/SXGPublishing/_workitems/edit/14204" TargetMode="External"/><Relationship Id="rId2" Type="http://schemas.openxmlformats.org/officeDocument/2006/relationships/hyperlink" Target="https://dev.azure.com/GamingMarketingSales/SXGPublishing/_workitems/edit/14462" TargetMode="External"/><Relationship Id="rId16" Type="http://schemas.openxmlformats.org/officeDocument/2006/relationships/hyperlink" Target="https://dev.azure.com/GamingMarketingSales/SXGPublishing/_workitems/edit/14440" TargetMode="External"/><Relationship Id="rId29" Type="http://schemas.openxmlformats.org/officeDocument/2006/relationships/hyperlink" Target="https://microsoft.sharepoint.com/:f:/r/sites/StorefrontApprovedAssets/Shared%20Documents/Games/F/Final%20Fantasy%20VII%20Remake%20Intergrade%20(EXTEND-1)/Pre-order/ICT?csf=1&amp;web=1&amp;e=gT9tqj" TargetMode="External"/><Relationship Id="rId11" Type="http://schemas.openxmlformats.org/officeDocument/2006/relationships/hyperlink" Target="../../../../../../:x:/p/v-nguyenmill/IQDP954g07jBTKQnQZmGmLJNAc7aFvZKqmJ9p71r3VDzoVc?e=ZaGkzH" TargetMode="External"/><Relationship Id="rId24" Type="http://schemas.openxmlformats.org/officeDocument/2006/relationships/hyperlink" Target="https://dev.azure.com/GamingMarketingSales/SXGPublishing/_workitems/edit/14141" TargetMode="External"/><Relationship Id="rId32" Type="http://schemas.openxmlformats.org/officeDocument/2006/relationships/hyperlink" Target="https://microsoft.sharepoint.com/:f:/t/StoreStudioPartnerRequests-Embargoed/IgBqGaQvTbmmQaZodzPkF6DQAfxcdX_ip5ojaPChG9MT3eo?e=zBfent" TargetMode="External"/><Relationship Id="rId37" Type="http://schemas.openxmlformats.org/officeDocument/2006/relationships/hyperlink" Target="https://microsoft.sharepoint.com/:f:/r/sites/StorefrontApprovedAssets/Shared%20Documents/Sales-Promos/2026/01%20-%20January/THQ%20Nordic%20Handy%20Games%20Sale/Console%20Art?csf=1&amp;web=1&amp;e=U9ENhG" TargetMode="External"/><Relationship Id="rId40" Type="http://schemas.openxmlformats.org/officeDocument/2006/relationships/hyperlink" Target="https://dev.azure.com/GamingMarketingSales/SXGPublishing/_workitems/edit/14224" TargetMode="External"/><Relationship Id="rId45" Type="http://schemas.openxmlformats.org/officeDocument/2006/relationships/hyperlink" Target="https://dev.azure.com/MSStoreSiteOps/Store%20Studio/_workitems/edit/408527" TargetMode="External"/><Relationship Id="rId53" Type="http://schemas.openxmlformats.org/officeDocument/2006/relationships/hyperlink" Target="../../../../../../:x:/p/v-nguyenmill/IQAjrlv1jQh0QKx1HF2SZT7hAe3ooW45NVJyKfTHTn5RhPk?e=RRDO9m" TargetMode="External"/><Relationship Id="rId58" Type="http://schemas.openxmlformats.org/officeDocument/2006/relationships/hyperlink" Target="https://microsoft.sharepoint.com/:f:/r/teams/GamingCreativeStudio/Shared%20Documents/Asset-Drop/Projects/XIP%20Projects/Events/%5BGordon%5D/Games/%5BMax%20Restricted%5D/Multi-IP_Collection?csf=1&amp;web=1&amp;e=XbCi25" TargetMode="External"/><Relationship Id="rId66" Type="http://schemas.openxmlformats.org/officeDocument/2006/relationships/table" Target="../tables/table12.xml"/><Relationship Id="rId5" Type="http://schemas.openxmlformats.org/officeDocument/2006/relationships/hyperlink" Target="https://dev.azure.com/GamingMarketingSales/SXGPublishing/_workitems/edit/14224" TargetMode="External"/><Relationship Id="rId61" Type="http://schemas.openxmlformats.org/officeDocument/2006/relationships/hyperlink" Target="https://microsoft.sharepoint.com/:f:/r/teams/GamingCreativeStudio/Shared%20Documents/Asset-Drop/Projects/XIP%20Projects/Events/%5BGordon%5D/Games/%5BMax%20Restricted%5D/%5BHolland%5D/Images?csf=1&amp;web=1&amp;e=4KuPHo" TargetMode="External"/><Relationship Id="rId19" Type="http://schemas.openxmlformats.org/officeDocument/2006/relationships/hyperlink" Target="https://dev.azure.com/GamingMarketingSales/SXGPublishing/_workitems/edit/14579" TargetMode="External"/><Relationship Id="rId14" Type="http://schemas.openxmlformats.org/officeDocument/2006/relationships/hyperlink" Target="https://microsoft.sharepoint.com/:f:/s/StorefrontApprovedAssets/IgCHg4a5v4UxQ51JgeGiMKT2AZ5EZ6Y5vikBboBUhEgT8jk?e=4eOjiC" TargetMode="External"/><Relationship Id="rId22" Type="http://schemas.openxmlformats.org/officeDocument/2006/relationships/hyperlink" Target="https://dev.azure.com/GamingMarketingSales/SXGPublishing/_workitems/edit/14221" TargetMode="External"/><Relationship Id="rId27" Type="http://schemas.openxmlformats.org/officeDocument/2006/relationships/hyperlink" Target="https://dev.azure.com/GamingMarketingSales/SXGPublishing/_workitems/edit/14141" TargetMode="External"/><Relationship Id="rId30" Type="http://schemas.openxmlformats.org/officeDocument/2006/relationships/hyperlink" Target="https://dev.azure.com/GamingMarketingSales/SXGPublishing/_workitems/edit/14141" TargetMode="External"/><Relationship Id="rId35" Type="http://schemas.openxmlformats.org/officeDocument/2006/relationships/hyperlink" Target="https://dev.azure.com/GamingMarketingSales/SXGPublishing/_workitems/edit/14476" TargetMode="External"/><Relationship Id="rId43" Type="http://schemas.openxmlformats.org/officeDocument/2006/relationships/hyperlink" Target="https://dev.azure.com/GamingMarketingSales/SXGPublishing/_workitems/edit/14225" TargetMode="External"/><Relationship Id="rId48" Type="http://schemas.openxmlformats.org/officeDocument/2006/relationships/hyperlink" Target="https://microsoft.sharepoint.com/:f:/r/sites/StorefrontApprovedAssets/Shared%20Documents/Games/F/Final%20Fantasy%20VII%20Remake%20Intergrade%20(EXTEND-1)/Launch/ICT?csf=1&amp;web=1&amp;e=pH3dfV" TargetMode="External"/><Relationship Id="rId56" Type="http://schemas.openxmlformats.org/officeDocument/2006/relationships/hyperlink" Target="../../../../../../:x:/p/v-nguyenmill/IQAjrlv1jQh0QKx1HF2SZT7hAe3ooW45NVJyKfTHTn5RhPk?e=RRDO9m" TargetMode="External"/><Relationship Id="rId64" Type="http://schemas.openxmlformats.org/officeDocument/2006/relationships/hyperlink" Target="https://microsoft.sharepoint.com/:f:/s/StorefrontApprovedAssets/IgDRuklL1y59T69r_gk-XrM6AeUdx26iN1NL8uwOevcY-AU?e=Qjowhg" TargetMode="External"/><Relationship Id="rId69" Type="http://schemas.openxmlformats.org/officeDocument/2006/relationships/comments" Target="../comments3.xml"/><Relationship Id="rId8" Type="http://schemas.openxmlformats.org/officeDocument/2006/relationships/hyperlink" Target="https://dev.azure.com/GamingMarketingSales/SXGPublishing/_workitems/edit/13856" TargetMode="External"/><Relationship Id="rId51" Type="http://schemas.openxmlformats.org/officeDocument/2006/relationships/hyperlink" Target="../../../../../../:x:/p/v-nguyenmill/IQAjrlv1jQh0QKx1HF2SZT7hAe3ooW45NVJyKfTHTn5RhPk?e=RRDO9m" TargetMode="External"/><Relationship Id="rId3" Type="http://schemas.openxmlformats.org/officeDocument/2006/relationships/hyperlink" Target="https://microsoft.sharepoint.com/:f:/s/StorefrontApprovedAssets/IgAQVzP9lwdCRbmlQvhLWDRgAahUpVZ4_LtH3GH3OqWQivY?e=dkUho7" TargetMode="External"/><Relationship Id="rId12" Type="http://schemas.openxmlformats.org/officeDocument/2006/relationships/hyperlink" Target="https://dev.azure.com/GamingMarketingSales/SXGPublishing/_workitems/edit/14101" TargetMode="External"/><Relationship Id="rId17" Type="http://schemas.openxmlformats.org/officeDocument/2006/relationships/hyperlink" Target="https://microsoft.sharepoint.com/:f:/s/StorefrontApprovedAssets/IgCHg4a5v4UxQ51JgeGiMKT2AZ5EZ6Y5vikBboBUhEgT8jk?e=4eOjiC" TargetMode="External"/><Relationship Id="rId25" Type="http://schemas.openxmlformats.org/officeDocument/2006/relationships/hyperlink" Target="https://dev.azure.com/GamingMarketingSales/SXGPublishing/_workitems/edit/14096" TargetMode="External"/><Relationship Id="rId33" Type="http://schemas.openxmlformats.org/officeDocument/2006/relationships/hyperlink" Target="https://microsoft.sharepoint.com/:f:/t/StoreStudioPartnerRequests-Embargoed/IgBqGaQvTbmmQaZodzPkF6DQAfxcdX_ip5ojaPChG9MT3eo?e=zBfent" TargetMode="External"/><Relationship Id="rId38" Type="http://schemas.openxmlformats.org/officeDocument/2006/relationships/hyperlink" Target="https://microsoft.sharepoint.com/:f:/t/StoreStudioPartnerRequests-Embargoed/IgBqGaQvTbmmQaZodzPkF6DQAfxcdX_ip5ojaPChG9MT3eo?e=scokv4" TargetMode="External"/><Relationship Id="rId46" Type="http://schemas.openxmlformats.org/officeDocument/2006/relationships/hyperlink" Target="https://microsoft.sharepoint.com/:f:/r/sites/StorefrontApprovedAssets/Shared%20Documents/Games/F/Final%20Fantasy%20VII%20Remake%20Intergrade%20(EXTEND-1)/Launch/ICT?csf=1&amp;web=1&amp;e=pH3dfV" TargetMode="External"/><Relationship Id="rId59" Type="http://schemas.openxmlformats.org/officeDocument/2006/relationships/hyperlink" Target="https://microsoft.sharepoint.com/:f:/r/teams/GamingCreativeStudio/Shared%20Documents/Asset-Drop/Projects/XIP%20Projects/Events/%5BGordon%5D/Games/%5BMax%20Restricted%5D/%5BForte%5D/Images?csf=1&amp;web=1&amp;e=qYIfO8" TargetMode="External"/><Relationship Id="rId67" Type="http://schemas.openxmlformats.org/officeDocument/2006/relationships/table" Target="../tables/table13.xml"/><Relationship Id="rId20" Type="http://schemas.openxmlformats.org/officeDocument/2006/relationships/hyperlink" Target="https://dev.azure.com/GamingMarketingSales/SXGPublishing/_workitems/edit/14161" TargetMode="External"/><Relationship Id="rId41" Type="http://schemas.openxmlformats.org/officeDocument/2006/relationships/hyperlink" Target="https://dev.azure.com/GamingMarketingSales/SXGPublishing/_workitems/edit/14572" TargetMode="External"/><Relationship Id="rId54" Type="http://schemas.openxmlformats.org/officeDocument/2006/relationships/hyperlink" Target="../../../../../../:x:/p/v-nguyenmill/IQAjrlv1jQh0QKx1HF2SZT7hAe3ooW45NVJyKfTHTn5RhPk?e=RRDO9m" TargetMode="External"/><Relationship Id="rId62" Type="http://schemas.openxmlformats.org/officeDocument/2006/relationships/hyperlink" Target="https://dev.azure.com/GamingMarketingSales/SXGPublishing/_workitems/edit/14671" TargetMode="External"/><Relationship Id="rId1" Type="http://schemas.openxmlformats.org/officeDocument/2006/relationships/hyperlink" Target="https://dev.azure.com/GamingMarketingSales/SXGPublishing/_workitems/edit/13632" TargetMode="External"/><Relationship Id="rId6" Type="http://schemas.openxmlformats.org/officeDocument/2006/relationships/hyperlink" Target="https://dev.azure.com/GamingMarketingSales/SXGPublishing/_workitems/edit/14161" TargetMode="External"/><Relationship Id="rId15" Type="http://schemas.openxmlformats.org/officeDocument/2006/relationships/hyperlink" Target="https://dev.azure.com/GamingMarketingSales/SXGPublishing/_workitems/edit/14101" TargetMode="External"/><Relationship Id="rId23" Type="http://schemas.openxmlformats.org/officeDocument/2006/relationships/hyperlink" Target="https://microsoft.sharepoint.com/:f:/r/sites/StorefrontApprovedAssets/Shared%20Documents/Games/F/Final%20Fantasy%20VII%20Remake%20Intergrade%20(EXTEND-1)/Pre-order/ICT?csf=1&amp;web=1&amp;e=gT9tqj" TargetMode="External"/><Relationship Id="rId28" Type="http://schemas.openxmlformats.org/officeDocument/2006/relationships/hyperlink" Target="https://dev.azure.com/GamingMarketingSales/SXGPublishing/_workitems/edit/14096" TargetMode="External"/><Relationship Id="rId36" Type="http://schemas.openxmlformats.org/officeDocument/2006/relationships/hyperlink" Target="https://dev.azure.com/GamingMarketingSales/SXGPublishing/_workitems/edit/14572" TargetMode="External"/><Relationship Id="rId49" Type="http://schemas.openxmlformats.org/officeDocument/2006/relationships/hyperlink" Target="https://microsoft.sharepoint.com/:f:/r/sites/StorefrontApprovedAssets/Shared%20Documents/Games/A/ARK%20Survival%20Ascended/Lost%20Colony/ICT?csf=1&amp;web=1&amp;e=XHHBaj" TargetMode="External"/><Relationship Id="rId57" Type="http://schemas.openxmlformats.org/officeDocument/2006/relationships/hyperlink" Target="https://microsoft.sharepoint.com/:f:/r/sites/StorefrontApprovedAssets/Shared%20Documents/Games/S/Sims%202/ICT?csf=1&amp;web=1&amp;e=AdWLjd" TargetMode="External"/><Relationship Id="rId10" Type="http://schemas.openxmlformats.org/officeDocument/2006/relationships/hyperlink" Target="https://microsoft.sharepoint.com/:f:/s/StorefrontApprovedAssets/IgDUMMvIFgFYT6wfW6bwi-sJAeUkxPI9mPrxRObpYF4ZtiE?e=hyZi8s" TargetMode="External"/><Relationship Id="rId31" Type="http://schemas.openxmlformats.org/officeDocument/2006/relationships/hyperlink" Target="https://dev.azure.com/GamingMarketingSales/SXGPublishing/_workitems/edit/14096" TargetMode="External"/><Relationship Id="rId44" Type="http://schemas.openxmlformats.org/officeDocument/2006/relationships/hyperlink" Target="https://dev.azure.com/GamingMarketingSales/SXGPublishing/_workitems/edit/14476" TargetMode="External"/><Relationship Id="rId52" Type="http://schemas.openxmlformats.org/officeDocument/2006/relationships/hyperlink" Target="../../../../../../:x:/p/v-nguyenmill/IQAjrlv1jQh0QKx1HF2SZT7hAe3ooW45NVJyKfTHTn5RhPk?e=RRDO9m" TargetMode="External"/><Relationship Id="rId60" Type="http://schemas.openxmlformats.org/officeDocument/2006/relationships/hyperlink" Target="https://microsoft.sharepoint.com/:f:/r/teams/GamingCreativeStudio/Shared%20Documents/Asset-Drop/Projects/XIP%20Projects/Events/%5BGordon%5D/Games/%5BMax%20Restricted%5D/%5BForte%5D/Images?csf=1&amp;web=1&amp;e=qYIfO8" TargetMode="External"/><Relationship Id="rId65" Type="http://schemas.openxmlformats.org/officeDocument/2006/relationships/vmlDrawing" Target="../drawings/vmlDrawing3.vml"/><Relationship Id="rId4" Type="http://schemas.openxmlformats.org/officeDocument/2006/relationships/hyperlink" Target="https://dev.azure.com/GamingMarketingSales/SXGPublishing/_workitems/edit/14225" TargetMode="External"/><Relationship Id="rId9" Type="http://schemas.openxmlformats.org/officeDocument/2006/relationships/hyperlink" Target="https://dev.azure.com/GamingMarketingSales/SXGPublishing/_workitems/edit/14212" TargetMode="External"/><Relationship Id="rId13" Type="http://schemas.openxmlformats.org/officeDocument/2006/relationships/hyperlink" Target="https://dev.azure.com/GamingMarketingSales/SXGPublishing/_workitems/edit/14440" TargetMode="External"/><Relationship Id="rId18" Type="http://schemas.openxmlformats.org/officeDocument/2006/relationships/hyperlink" Target="https://dev.azure.com/GamingMarketingSales/SXGPublishing/_workitems/edit/14161" TargetMode="External"/><Relationship Id="rId39" Type="http://schemas.openxmlformats.org/officeDocument/2006/relationships/hyperlink" Target="https://microsoft.sharepoint.com/:f:/r/sites/StorefrontApprovedAssets/Shared%20Documents/Games/M/MIO%20-%20Memories%20in%20Orbit/Pre-Order/ICT%20Key%20TT?csf=1&amp;web=1&amp;e=aYtqB6" TargetMode="External"/><Relationship Id="rId34" Type="http://schemas.openxmlformats.org/officeDocument/2006/relationships/hyperlink" Target="https://dev.azure.com/GamingMarketingSales/SXGPublishing/_workitems/edit/14608" TargetMode="External"/><Relationship Id="rId50" Type="http://schemas.openxmlformats.org/officeDocument/2006/relationships/hyperlink" Target="../../../../../../:x:/p/v-nguyenmill/IQAjrlv1jQh0QKx1HF2SZT7hAe3ooW45NVJyKfTHTn5RhPk?e=RRDO9m" TargetMode="External"/><Relationship Id="rId55" Type="http://schemas.openxmlformats.org/officeDocument/2006/relationships/hyperlink" Target="../../../../../../:x:/p/v-nguyenmill/IQAjrlv1jQh0QKx1HF2SZT7hAe3ooW45NVJyKfTHTn5RhPk?e=RRDO9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4223" TargetMode="External"/><Relationship Id="rId18" Type="http://schemas.openxmlformats.org/officeDocument/2006/relationships/hyperlink" Target="https://dev.azure.com/GamingMarketingSales/SXGPublishing/_workitems/edit/14101" TargetMode="External"/><Relationship Id="rId26" Type="http://schemas.openxmlformats.org/officeDocument/2006/relationships/hyperlink" Target="https://microsoft.sharepoint.com/:f:/r/sites/StorefrontApprovedAssets/Shared%20Documents/Games/A/Apex_Legends/Seasons/S27%20Winter%20Wipeout/ICT?csf=1&amp;web=1&amp;e=KW9DES" TargetMode="External"/><Relationship Id="rId39" Type="http://schemas.openxmlformats.org/officeDocument/2006/relationships/hyperlink" Target="https://microsoft.sharepoint.com/:f:/s/StorefrontApprovedAssets/IgCHg4a5v4UxQ51JgeGiMKT2AZ5EZ6Y5vikBboBUhEgT8jk?e=4eOjiC" TargetMode="External"/><Relationship Id="rId21" Type="http://schemas.openxmlformats.org/officeDocument/2006/relationships/hyperlink" Target="https://dev.azure.com/GamingMarketingSales/SXGPublishing/_workitems/edit/14101" TargetMode="External"/><Relationship Id="rId34" Type="http://schemas.openxmlformats.org/officeDocument/2006/relationships/hyperlink" Target="../../../../../../:x:/p/v-nguyenmill/IQDUMjW8-I_MTZP75xFiWifbAUTQw4IeFu2A8ReAJ509JEg?e=Kp1wrI" TargetMode="External"/><Relationship Id="rId42" Type="http://schemas.openxmlformats.org/officeDocument/2006/relationships/hyperlink" Target="https://microsoft.sharepoint.com/:f:/s/StorefrontApprovedAssets/IgD1JcVMtZZbTaPP1Cx5guMKAZ5a8kwG4cVhAsh9lh3cu_s?e=9g8Cts" TargetMode="External"/><Relationship Id="rId47" Type="http://schemas.openxmlformats.org/officeDocument/2006/relationships/table" Target="../tables/table16.xml"/><Relationship Id="rId7" Type="http://schemas.openxmlformats.org/officeDocument/2006/relationships/hyperlink" Target="https://dev.azure.com/GamingMarketingSales/SXGPublishing/_workitems/edit/14444" TargetMode="External"/><Relationship Id="rId2" Type="http://schemas.openxmlformats.org/officeDocument/2006/relationships/hyperlink" Target="https://dev.azure.com/GamingMarketingSales/SXGPublishing/_workitems/edit/14212" TargetMode="External"/><Relationship Id="rId16" Type="http://schemas.openxmlformats.org/officeDocument/2006/relationships/hyperlink" Target="https://dev.azure.com/GamingMarketingSales/SXGPublishing/_workitems/edit/13632" TargetMode="External"/><Relationship Id="rId29" Type="http://schemas.openxmlformats.org/officeDocument/2006/relationships/hyperlink" Target="https://microsoft.sharepoint.com/:f:/s/StorefrontApprovedAssets/IgAQVzP9lwdCRbmlQvhLWDRgAahUpVZ4_LtH3GH3OqWQivY?e=dkUho7" TargetMode="External"/><Relationship Id="rId1" Type="http://schemas.openxmlformats.org/officeDocument/2006/relationships/hyperlink" Target="https://dev.azure.com/GamingMarketingSales/SXGPublishing/_workitems/edit/14213" TargetMode="External"/><Relationship Id="rId6" Type="http://schemas.openxmlformats.org/officeDocument/2006/relationships/hyperlink" Target="https://dev.azure.com/GamingMarketingSales/SXGPublishing/_workitems/edit/14191" TargetMode="External"/><Relationship Id="rId11" Type="http://schemas.openxmlformats.org/officeDocument/2006/relationships/hyperlink" Target="https://dev.azure.com/GamingMarketingSales/SXGPublishing/_workitems/edit/14165" TargetMode="External"/><Relationship Id="rId24" Type="http://schemas.openxmlformats.org/officeDocument/2006/relationships/hyperlink" Target="https://microsoft.sharepoint.com/:f:/s/StorefrontApprovedAssets/IgCHg4a5v4UxQ51JgeGiMKT2AZ5EZ6Y5vikBboBUhEgT8jk?e=No6yH9" TargetMode="External"/><Relationship Id="rId32" Type="http://schemas.openxmlformats.org/officeDocument/2006/relationships/hyperlink" Target="https://microsoft.sharepoint.com/:f:/s/StorefrontApprovedAssets/IgAQVzP9lwdCRbmlQvhLWDRgAahUpVZ4_LtH3GH3OqWQivY?e=dkUho7" TargetMode="External"/><Relationship Id="rId37" Type="http://schemas.openxmlformats.org/officeDocument/2006/relationships/hyperlink" Target="https://microsoft.sharepoint.com/:f:/r/sites/StorefrontApprovedAssets/Shared%20Documents/Games/N/NBA%202K26/Season%204/ICT?csf=1&amp;web=1&amp;e=VwUsbh" TargetMode="External"/><Relationship Id="rId40" Type="http://schemas.openxmlformats.org/officeDocument/2006/relationships/hyperlink" Target="../../../../../../:x:/p/v-nguyenmill/IQDUMjW8-I_MTZP75xFiWifbAUTQw4IeFu2A8ReAJ509JEg?e=Kp1wrI" TargetMode="External"/><Relationship Id="rId45" Type="http://schemas.openxmlformats.org/officeDocument/2006/relationships/hyperlink" Target="https://onedrive.cloud.microsoft/:x:/a@734u4gg6/S/IQBGvUt6UKPsTbklozgEj7ugAeus1VpM5tamktMovBqDRBQ?e=1UzDh3" TargetMode="External"/><Relationship Id="rId5" Type="http://schemas.openxmlformats.org/officeDocument/2006/relationships/hyperlink" Target="https://microsoft.sharepoint.com/:f:/s/StorefrontApprovedAssets/IgDpP4bOdhpxR4_VP2IbaCwcAaD_WTfJp0V_aUKtOKzpFS8?e=J82Mqx" TargetMode="External"/><Relationship Id="rId15" Type="http://schemas.openxmlformats.org/officeDocument/2006/relationships/hyperlink" Target="https://dev.azure.com/GamingMarketingSales/SXGPublishing/_workitems/edit/14166" TargetMode="External"/><Relationship Id="rId23" Type="http://schemas.openxmlformats.org/officeDocument/2006/relationships/hyperlink" Target="https://dev.azure.com/GamingMarketingSales/SXGPublishing/_workitems/edit/14165" TargetMode="External"/><Relationship Id="rId28" Type="http://schemas.openxmlformats.org/officeDocument/2006/relationships/hyperlink" Target="https://dev.azure.com/GamingMarketingSales/SXGPublishing/_workitems/edit/14462" TargetMode="External"/><Relationship Id="rId36" Type="http://schemas.openxmlformats.org/officeDocument/2006/relationships/hyperlink" Target="https://microsoft.sharepoint.com/:f:/r/sites/StorefrontApprovedAssets/Shared%20Documents/Games/F/Fortnite/South%20Park/ICT?csf=1&amp;web=1&amp;e=KEJKb9" TargetMode="External"/><Relationship Id="rId10" Type="http://schemas.openxmlformats.org/officeDocument/2006/relationships/hyperlink" Target="../../../../../../:x:/p/v-nguyenmill/IQDP954g07jBTKQnQZmGmLJNAc7aFvZKqmJ9p71r3VDzoVc?e=ZaGkzH" TargetMode="External"/><Relationship Id="rId19" Type="http://schemas.openxmlformats.org/officeDocument/2006/relationships/hyperlink" Target="https://dev.azure.com/GamingMarketingSales/SXGPublishing/_workitems/edit/14440" TargetMode="External"/><Relationship Id="rId31" Type="http://schemas.openxmlformats.org/officeDocument/2006/relationships/hyperlink" Target="https://dev.azure.com/GamingMarketingSales/SXGPublishing/_workitems/edit/14462" TargetMode="External"/><Relationship Id="rId44" Type="http://schemas.openxmlformats.org/officeDocument/2006/relationships/hyperlink" Target="https://microsoft.sharepoint.com/:f:/s/StorefrontApprovedAssets/IgD1JcVMtZZbTaPP1Cx5guMKAZ5a8kwG4cVhAsh9lh3cu_s?e=9g8Cts" TargetMode="External"/><Relationship Id="rId4" Type="http://schemas.openxmlformats.org/officeDocument/2006/relationships/hyperlink" Target="https://dev.azure.com/GamingMarketingSales/SXGPublishing/_workitems/edit/14444" TargetMode="External"/><Relationship Id="rId9" Type="http://schemas.openxmlformats.org/officeDocument/2006/relationships/hyperlink" Target="https://microsoft.sharepoint.com/:f:/s/StorefrontApprovedAssets/IgDUMMvIFgFYT6wfW6bwi-sJAeUkxPI9mPrxRObpYF4ZtiE?e=hyZi8s" TargetMode="External"/><Relationship Id="rId14" Type="http://schemas.openxmlformats.org/officeDocument/2006/relationships/hyperlink" Target="https://dev.azure.com/GamingMarketingSales/SXGPublishing/_workitems/edit/14471" TargetMode="External"/><Relationship Id="rId22" Type="http://schemas.openxmlformats.org/officeDocument/2006/relationships/hyperlink" Target="https://dev.azure.com/GamingMarketingSales/SXGPublishing/_workitems/edit/14440" TargetMode="External"/><Relationship Id="rId27" Type="http://schemas.openxmlformats.org/officeDocument/2006/relationships/hyperlink" Target="https://dev.azure.com/GamingMarketingSales/SXGPublishing/_workitems/edit/13632" TargetMode="External"/><Relationship Id="rId30" Type="http://schemas.openxmlformats.org/officeDocument/2006/relationships/hyperlink" Target="https://dev.azure.com/GamingMarketingSales/SXGPublishing/_workitems/edit/13632" TargetMode="External"/><Relationship Id="rId35" Type="http://schemas.openxmlformats.org/officeDocument/2006/relationships/hyperlink" Target="https://dev.azure.com/GamingMarketingSales/SXGPublishing/_workitems/edit/14216" TargetMode="External"/><Relationship Id="rId43" Type="http://schemas.openxmlformats.org/officeDocument/2006/relationships/hyperlink" Target="https://dev.azure.com/GamingMarketingSales/SXGPublishing/_workitems/edit/14471" TargetMode="External"/><Relationship Id="rId48" Type="http://schemas.openxmlformats.org/officeDocument/2006/relationships/table" Target="../tables/table17.xml"/><Relationship Id="rId8" Type="http://schemas.openxmlformats.org/officeDocument/2006/relationships/hyperlink" Target="https://microsoft.sharepoint.com/:f:/s/StorefrontApprovedAssets/IgDpP4bOdhpxR4_VP2IbaCwcAaD_WTfJp0V_aUKtOKzpFS8?e=J82Mqx" TargetMode="External"/><Relationship Id="rId3" Type="http://schemas.openxmlformats.org/officeDocument/2006/relationships/hyperlink" Target="https://dev.azure.com/GamingMarketingSales/SXGPublishing/_workitems/edit/14191" TargetMode="External"/><Relationship Id="rId12" Type="http://schemas.openxmlformats.org/officeDocument/2006/relationships/hyperlink" Target="https://dev.azure.com/GamingMarketingSales/SXGPublishing/_workitems/edit/14166" TargetMode="External"/><Relationship Id="rId17" Type="http://schemas.openxmlformats.org/officeDocument/2006/relationships/hyperlink" Target="https://dev.azure.com/GamingMarketingSales/SXGPublishing/_workitems/edit/14462" TargetMode="External"/><Relationship Id="rId25" Type="http://schemas.openxmlformats.org/officeDocument/2006/relationships/hyperlink" Target="https://microsoft.sharepoint.com/:f:/s/StorefrontApprovedAssets/IgAQVzP9lwdCRbmlQvhLWDRgAahUpVZ4_LtH3GH3OqWQivY?e=dkUho7" TargetMode="External"/><Relationship Id="rId33" Type="http://schemas.openxmlformats.org/officeDocument/2006/relationships/hyperlink" Target="https://microsoft.sharepoint.com/:f:/r/sites/StorefrontApprovedAssets/Shared%20Documents/Games/N/NBA%202K26/Season%204/ICT?csf=1&amp;web=1&amp;e=Rkgeeu" TargetMode="External"/><Relationship Id="rId38" Type="http://schemas.openxmlformats.org/officeDocument/2006/relationships/hyperlink" Target="https://microsoft.sharepoint.com/:f:/r/sites/StorefrontApprovedAssets/Shared%20Documents/Games/F/Fortnite/South%20Park/ICT?csf=1&amp;web=1&amp;e=KEJKb9" TargetMode="External"/><Relationship Id="rId46" Type="http://schemas.openxmlformats.org/officeDocument/2006/relationships/table" Target="../tables/table15.xml"/><Relationship Id="rId20" Type="http://schemas.openxmlformats.org/officeDocument/2006/relationships/hyperlink" Target="https://dev.azure.com/GamingMarketingSales/SXGPublishing/_workitems/edit/14223" TargetMode="External"/><Relationship Id="rId41" Type="http://schemas.openxmlformats.org/officeDocument/2006/relationships/hyperlink" Target="https://microsoft.sharepoint.com/:f:/t/StoreStudioPartnerRequests-Embargoed/IgCLJRfxmwRjSat1jDDSpPfuAWyVMlB31YozphgTMMG72w8?e=qqZEc6"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microsoft.sharepoint.com/:f:/s/StorefrontApprovedAssets/IgBF0CpVCW4pQbyvXR-cgepCATMGY1DWFm47x1WsEPQz1YE?e=Vz3SmR" TargetMode="External"/><Relationship Id="rId18" Type="http://schemas.openxmlformats.org/officeDocument/2006/relationships/hyperlink" Target="https://dev.azure.com/GamingMarketingSales/SXGPublishing/_workitems/edit/13632" TargetMode="External"/><Relationship Id="rId26" Type="http://schemas.openxmlformats.org/officeDocument/2006/relationships/hyperlink" Target="https://dev.azure.com/GamingMarketingSales/SXGPublishing/_workitems/edit/14462" TargetMode="External"/><Relationship Id="rId39" Type="http://schemas.openxmlformats.org/officeDocument/2006/relationships/hyperlink" Target="https://microsoft.sharepoint.com/:f:/s/StorefrontApprovedAssets/IgDUMMvIFgFYT6wfW6bwi-sJAeUkxPI9mPrxRObpYF4ZtiE?e=hyZi8s" TargetMode="External"/><Relationship Id="rId21" Type="http://schemas.openxmlformats.org/officeDocument/2006/relationships/hyperlink" Target="https://microsoft.sharepoint.com/:f:/r/sites/StorefrontApprovedAssets/Shared%20Documents/Games/B/Battlefield%206/Seasons%20and%20Events/Winter%20Offensive/ICT?csf=1&amp;web=1&amp;e=FzAUid" TargetMode="External"/><Relationship Id="rId34" Type="http://schemas.openxmlformats.org/officeDocument/2006/relationships/hyperlink" Target="https://microsoft.sharepoint.com/:f:/s/StorefrontApprovedAssets/IgDpP4bOdhpxR4_VP2IbaCwcAaD_WTfJp0V_aUKtOKzpFS8?e=J82Mqx" TargetMode="External"/><Relationship Id="rId42" Type="http://schemas.openxmlformats.org/officeDocument/2006/relationships/hyperlink" Target="../../../../../../:x:/p/v-nguyenmill/IQDP954g07jBTKQnQZmGmLJNAc7aFvZKqmJ9p71r3VDzoVc?e=ZaGkzH" TargetMode="External"/><Relationship Id="rId47" Type="http://schemas.openxmlformats.org/officeDocument/2006/relationships/hyperlink" Target="../../../../../../:x:/p/v-nguyenmill/IQBjTZEzMj-QRKS-HuXirqaNAbRIixQmPj-QIMlFlatMSNc?e=24c32A" TargetMode="External"/><Relationship Id="rId50" Type="http://schemas.openxmlformats.org/officeDocument/2006/relationships/hyperlink" Target="https://microsoft.sharepoint.com/:f:/r/sites/StorefrontApprovedAssets/Shared%20Documents/Games/N/NBA%202K26/Season%204/ICT?csf=1&amp;web=1&amp;e=Rkgeeu" TargetMode="External"/><Relationship Id="rId55" Type="http://schemas.openxmlformats.org/officeDocument/2006/relationships/hyperlink" Target="https://dev.azure.com/GamingMarketingSales/SXGPublishing/_workitems/edit/14165" TargetMode="External"/><Relationship Id="rId63" Type="http://schemas.microsoft.com/office/2017/10/relationships/threadedComment" Target="../threadedComments/threadedComment1.xml"/><Relationship Id="rId7" Type="http://schemas.openxmlformats.org/officeDocument/2006/relationships/hyperlink" Target="https://microsoft.sharepoint.com/:f:/r/sites/StorefrontApprovedAssets/Shared%20Documents/Sales-Promos/2025/12-December/Countdown/Dash?csf=1&amp;web=1&amp;e=o7LJzm" TargetMode="External"/><Relationship Id="rId2" Type="http://schemas.openxmlformats.org/officeDocument/2006/relationships/hyperlink" Target="https://dev.azure.com/GamingMarketingSales/SXGPublishing/_workitems/edit/14043" TargetMode="External"/><Relationship Id="rId16" Type="http://schemas.openxmlformats.org/officeDocument/2006/relationships/hyperlink" Target="https://dev.azure.com/GamingMarketingSales/SXGPublishing/_workitems/edit/14261" TargetMode="External"/><Relationship Id="rId29" Type="http://schemas.openxmlformats.org/officeDocument/2006/relationships/hyperlink" Target="https://dev.azure.com/GamingMarketingSales/SXGPublishing/_workitems/edit/14444" TargetMode="External"/><Relationship Id="rId11" Type="http://schemas.openxmlformats.org/officeDocument/2006/relationships/hyperlink" Target="https://microsoft.sharepoint.com/:f:/r/sites/StorefrontApprovedAssets/Shared%20Documents/Sales-Promos/2025/12-December/Countdown/Dash?csf=1&amp;web=1&amp;e=o7LJzm" TargetMode="External"/><Relationship Id="rId24" Type="http://schemas.openxmlformats.org/officeDocument/2006/relationships/hyperlink" Target="https://dev.azure.com/GamingMarketingSales/SXGPublishing/_workitems/edit/14168" TargetMode="External"/><Relationship Id="rId32" Type="http://schemas.openxmlformats.org/officeDocument/2006/relationships/hyperlink" Target="https://dev.azure.com/GamingMarketingSales/SXGPublishing/_workitems/edit/14191" TargetMode="External"/><Relationship Id="rId37" Type="http://schemas.openxmlformats.org/officeDocument/2006/relationships/hyperlink" Target="https://microsoft.sharepoint.com/:f:/r/sites/StorefrontApprovedAssets/Shared%20Documents/Games/P/Project%20Dinner/ICT?csf=1&amp;web=1&amp;e=A4Jw5A" TargetMode="External"/><Relationship Id="rId40" Type="http://schemas.openxmlformats.org/officeDocument/2006/relationships/hyperlink" Target="https://microsoft.sharepoint.com/:f:/r/sites/StorefrontApprovedAssets/Shared%20Documents/Games/R/Resident%20Evil%20Requiem/ICT?csf=1&amp;web=1&amp;e=szlyBh" TargetMode="External"/><Relationship Id="rId45" Type="http://schemas.openxmlformats.org/officeDocument/2006/relationships/hyperlink" Target="https://microsoft.sharepoint.com/:x:/t/CCXProductInclusion533/IQCnxv3q5fI2SLzaj55wqu-xAeEYwlFjAWh59z4iK70ZT_A?e=cZhFUk" TargetMode="External"/><Relationship Id="rId53" Type="http://schemas.openxmlformats.org/officeDocument/2006/relationships/hyperlink" Target="https://microsoft.sharepoint.com/:f:/r/sites/StorefrontApprovedAssets/Shared%20Documents/Games/E/EA_Sports_College_Football_26/Season%205/ICT?csf=1&amp;web=1&amp;e=jyrave" TargetMode="External"/><Relationship Id="rId58" Type="http://schemas.openxmlformats.org/officeDocument/2006/relationships/vmlDrawing" Target="../drawings/vmlDrawing4.vml"/><Relationship Id="rId5" Type="http://schemas.openxmlformats.org/officeDocument/2006/relationships/hyperlink" Target="https://dev.azure.com/GamingMarketingSales/SXGPublishing/_workitems/edit/13971" TargetMode="External"/><Relationship Id="rId61" Type="http://schemas.openxmlformats.org/officeDocument/2006/relationships/table" Target="../tables/table20.xml"/><Relationship Id="rId19" Type="http://schemas.openxmlformats.org/officeDocument/2006/relationships/hyperlink" Target="https://dev.azure.com/GamingMarketingSales/SXGPublishing/_workitems/edit/14213" TargetMode="External"/><Relationship Id="rId14" Type="http://schemas.openxmlformats.org/officeDocument/2006/relationships/hyperlink" Target="../../../../../../:x:/p/v-nguyenmill/IQBjTZEzMj-QRKS-HuXirqaNAbRIixQmPj-QIMlFlatMSNc?e=24c32A" TargetMode="External"/><Relationship Id="rId22" Type="http://schemas.openxmlformats.org/officeDocument/2006/relationships/hyperlink" Target="https://dev.azure.com/GamingMarketingSales/SXGPublishing/_workitems/edit/14184" TargetMode="External"/><Relationship Id="rId27" Type="http://schemas.openxmlformats.org/officeDocument/2006/relationships/hyperlink" Target="https://dev.azure.com/GamingMarketingSales/SXGPublishing/_workitems/edit/14212" TargetMode="External"/><Relationship Id="rId30" Type="http://schemas.openxmlformats.org/officeDocument/2006/relationships/hyperlink" Target="https://dev.azure.com/GamingMarketingSales/SXGPublishing/_workitems/edit/14261" TargetMode="External"/><Relationship Id="rId35" Type="http://schemas.openxmlformats.org/officeDocument/2006/relationships/hyperlink" Target="https://microsoft.sharepoint.com/:f:/r/sites/StorefrontApprovedAssets/Shared%20Documents/Games/E/EA_SPORTS_FC_2026/11.%20Time%20Warp%20(2%20Jan)/ICT?csf=1&amp;web=1&amp;e=oaSb6e" TargetMode="External"/><Relationship Id="rId43" Type="http://schemas.openxmlformats.org/officeDocument/2006/relationships/hyperlink" Target="../../../../../../:x:/p/v-nguyenmill/IQDP954g07jBTKQnQZmGmLJNAc7aFvZKqmJ9p71r3VDzoVc?e=ZaGkzH" TargetMode="External"/><Relationship Id="rId48" Type="http://schemas.openxmlformats.org/officeDocument/2006/relationships/hyperlink" Target="https://dev.azure.com/GamingMarketingSales/SXGPublishing/_workitems/edit/14171" TargetMode="External"/><Relationship Id="rId56" Type="http://schemas.openxmlformats.org/officeDocument/2006/relationships/hyperlink" Target="https://microsoft.sharepoint.com/:f:/r/sites/StorefrontApprovedAssets/Shared%20Documents/Games/N/NBA%202K26/Season%204/ICT?csf=1&amp;web=1&amp;e=Rkgeeu" TargetMode="External"/><Relationship Id="rId8" Type="http://schemas.openxmlformats.org/officeDocument/2006/relationships/hyperlink" Target="https://dev.azure.com/MSStoreSiteOps/Hanson%20Digital%20Category%20Programming/_workitems/edit/406537" TargetMode="External"/><Relationship Id="rId51" Type="http://schemas.openxmlformats.org/officeDocument/2006/relationships/hyperlink" Target="../../../../../../:x:/p/v-nguyenmill/IQDUMjW8-I_MTZP75xFiWifbAUTQw4IeFu2A8ReAJ509JEg?e=Kp1wrI" TargetMode="External"/><Relationship Id="rId3" Type="http://schemas.openxmlformats.org/officeDocument/2006/relationships/hyperlink" Target="https://microsoft.sharepoint.com/:f:/r/sites/StorefrontApprovedAssets/Shared%20Documents/Sales-Promos/2025/12-December/Countdown/Dash?csf=1&amp;web=1&amp;e=o7LJzm" TargetMode="External"/><Relationship Id="rId12" Type="http://schemas.openxmlformats.org/officeDocument/2006/relationships/hyperlink" Target="https://dev.azure.com/MSStoreSiteOps/Hanson%20Digital%20Category%20Programming/_workitems/edit/406537" TargetMode="External"/><Relationship Id="rId17" Type="http://schemas.openxmlformats.org/officeDocument/2006/relationships/hyperlink" Target="https://dev.azure.com/GamingMarketingSales/SXGPublishing/_workitems/edit/14173" TargetMode="External"/><Relationship Id="rId25" Type="http://schemas.openxmlformats.org/officeDocument/2006/relationships/hyperlink" Target="https://dev.azure.com/MSStoreSiteOps/Store%20Studio/_workitems/edit/407863" TargetMode="External"/><Relationship Id="rId33" Type="http://schemas.openxmlformats.org/officeDocument/2006/relationships/hyperlink" Target="https://dev.azure.com/GamingMarketingSales/SXGPublishing/_workitems/edit/14444" TargetMode="External"/><Relationship Id="rId38" Type="http://schemas.openxmlformats.org/officeDocument/2006/relationships/hyperlink" Target="https://microsoft.sharepoint.com/:f:/r/sites/StorefrontApprovedAssets/Shared%20Documents/Games/E/EA_SPORTS_FC_2026/11.%20Time%20Warp%20(2%20Jan)/ICT?csf=1&amp;web=1&amp;e=6qB2VF" TargetMode="External"/><Relationship Id="rId46" Type="http://schemas.openxmlformats.org/officeDocument/2006/relationships/hyperlink" Target="https://microsoft.sharepoint.com/:f:/s/StorefrontApprovedAssets/IgBF0CpVCW4pQbyvXR-cgepCATMGY1DWFm47x1WsEPQz1YE?e=Vz3SmR" TargetMode="External"/><Relationship Id="rId59" Type="http://schemas.openxmlformats.org/officeDocument/2006/relationships/table" Target="../tables/table18.xml"/><Relationship Id="rId20" Type="http://schemas.openxmlformats.org/officeDocument/2006/relationships/hyperlink" Target="https://dev.azure.com/GamingMarketingSales/SXGPublishing/_workitems/edit/13881" TargetMode="External"/><Relationship Id="rId41" Type="http://schemas.openxmlformats.org/officeDocument/2006/relationships/hyperlink" Target="https://dev.azure.com/MSStoreSiteOps/Store%20Studio/_workitems/edit/407914/" TargetMode="External"/><Relationship Id="rId54" Type="http://schemas.openxmlformats.org/officeDocument/2006/relationships/hyperlink" Target="../../../../../../:x:/p/v-nguyenmill/IQDZczAXzNnkQJQdUwEdPhk2AVDfKjfnQuds6Ly25a4TrHI?e=pExfSy" TargetMode="External"/><Relationship Id="rId62" Type="http://schemas.openxmlformats.org/officeDocument/2006/relationships/comments" Target="../comments4.xml"/><Relationship Id="rId1" Type="http://schemas.openxmlformats.org/officeDocument/2006/relationships/hyperlink" Target="https://dev.azure.com/GamingMarketingSales/SXGPublishing/_workitems/edit/13971" TargetMode="External"/><Relationship Id="rId6" Type="http://schemas.openxmlformats.org/officeDocument/2006/relationships/hyperlink" Target="https://dev.azure.com/GamingMarketingSales/SXGPublishing/_workitems/edit/14043" TargetMode="External"/><Relationship Id="rId15" Type="http://schemas.openxmlformats.org/officeDocument/2006/relationships/hyperlink" Target="https://dev.azure.com/GamingMarketingSales/SXGPublishing/_workitems/edit/14171" TargetMode="External"/><Relationship Id="rId23" Type="http://schemas.openxmlformats.org/officeDocument/2006/relationships/hyperlink" Target="https://dev.azure.com/GamingMarketingSales/SXGPublishing/_workitems/edit/8932" TargetMode="External"/><Relationship Id="rId28" Type="http://schemas.openxmlformats.org/officeDocument/2006/relationships/hyperlink" Target="https://dev.azure.com/GamingMarketingSales/SXGPublishing/_workitems/edit/14191" TargetMode="External"/><Relationship Id="rId36" Type="http://schemas.openxmlformats.org/officeDocument/2006/relationships/hyperlink" Target="https://microsoft.sharepoint.com/:f:/r/sites/StorefrontApprovedAssets/Shared%20Documents/Games/F/Forza_Motorsport/Nemesis-Tour/ICT?csf=1&amp;web=1&amp;e=5xSAFR" TargetMode="External"/><Relationship Id="rId49" Type="http://schemas.openxmlformats.org/officeDocument/2006/relationships/hyperlink" Target="https://dev.azure.com/GamingMarketingSales/SXGPublishing/_workitems/edit/14165" TargetMode="External"/><Relationship Id="rId57" Type="http://schemas.openxmlformats.org/officeDocument/2006/relationships/hyperlink" Target="../../../../../../:x:/p/v-nguyenmill/IQDUMjW8-I_MTZP75xFiWifbAUTQw4IeFu2A8ReAJ509JEg?e=Kp1wrI" TargetMode="External"/><Relationship Id="rId10" Type="http://schemas.openxmlformats.org/officeDocument/2006/relationships/hyperlink" Target="https://dev.azure.com/GamingMarketingSales/SXGPublishing/_workitems/edit/14043" TargetMode="External"/><Relationship Id="rId31" Type="http://schemas.openxmlformats.org/officeDocument/2006/relationships/hyperlink" Target="https://microsoft.sharepoint.com/:f:/s/StorefrontApprovedAssets/IgDpP4bOdhpxR4_VP2IbaCwcAaD_WTfJp0V_aUKtOKzpFS8?e=J82Mqx" TargetMode="External"/><Relationship Id="rId44" Type="http://schemas.openxmlformats.org/officeDocument/2006/relationships/hyperlink" Target="https://microsoft.sharepoint.com/:f:/r/sites/StorefrontApprovedAssets/Shared%20Documents/Games/A/Apex_Legends/Seasons/S27%20Winter%20Wipeout/ICT?csf=1&amp;web=1&amp;e=JAnlTG" TargetMode="External"/><Relationship Id="rId52" Type="http://schemas.openxmlformats.org/officeDocument/2006/relationships/hyperlink" Target="https://dev.azure.com/GamingMarketingSales/SXGPublishing/_workitems/edit/14072" TargetMode="External"/><Relationship Id="rId60" Type="http://schemas.openxmlformats.org/officeDocument/2006/relationships/table" Target="../tables/table19.xml"/><Relationship Id="rId4" Type="http://schemas.openxmlformats.org/officeDocument/2006/relationships/hyperlink" Target="https://dev.azure.com/MSStoreSiteOps/Hanson%20Digital%20Category%20Programming/_workitems/edit/406537" TargetMode="External"/><Relationship Id="rId9" Type="http://schemas.openxmlformats.org/officeDocument/2006/relationships/hyperlink" Target="https://dev.azure.com/GamingMarketingSales/SXGPublishing/_workitems/edit/13971"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3876" TargetMode="External"/><Relationship Id="rId18" Type="http://schemas.openxmlformats.org/officeDocument/2006/relationships/hyperlink" Target="https://microsoft.sharepoint.com/:f:/r/sites/StorefrontApprovedAssets/Shared%20Documents/Games/S/Skate/Season%202/ICT?csf=1&amp;web=1&amp;e=EN8twX" TargetMode="External"/><Relationship Id="rId26" Type="http://schemas.openxmlformats.org/officeDocument/2006/relationships/hyperlink" Target="../../../../../../:x:/p/v-nguyenmill/IQDZczAXzNnkQJQdUwEdPhk2AVDfKjfnQuds6Ly25a4TrHI?e=pExfSy" TargetMode="External"/><Relationship Id="rId39" Type="http://schemas.openxmlformats.org/officeDocument/2006/relationships/hyperlink" Target="https://microsoft.sharepoint.com/:f:/r/sites/StorefrontApprovedAssets/Shared%20Documents/Games/E/EA_SPORTS_FC_2026/10.%20Winter%20Wildcards%20(19%20Dec)/ICT?csf=1&amp;web=1&amp;e=4OuITX" TargetMode="External"/><Relationship Id="rId21" Type="http://schemas.openxmlformats.org/officeDocument/2006/relationships/hyperlink" Target="https://dev.azure.com/GamingMarketingSales/SXGPublishing/_workitems/edit/13314" TargetMode="External"/><Relationship Id="rId34" Type="http://schemas.openxmlformats.org/officeDocument/2006/relationships/hyperlink" Target="../../../../../../:x:/p/v-nguyenmill/IQA4W9LKHwVrQYSmr8JEwMxRAaz79jATRR4wFjLb0v63idY?e=OgdfHC" TargetMode="External"/><Relationship Id="rId42" Type="http://schemas.openxmlformats.org/officeDocument/2006/relationships/hyperlink" Target="https://microsoft.sharepoint.com/:f:/s/StorefrontApprovedAssets/IgBR59riVpWXQr2tDcQCKYudATBHueQlOX7ZTl6HOSeazuY?e=fZlFUw" TargetMode="External"/><Relationship Id="rId47" Type="http://schemas.openxmlformats.org/officeDocument/2006/relationships/hyperlink" Target="https://microsoft.sharepoint.com/:f:/r/sites/StorefrontApprovedAssets/Shared%20Documents/Games/F/Fortnite/Fortnite%20OG/Chapter%201%20-%20Season%207/ICT?csf=1&amp;web=1&amp;e=Q8MWay" TargetMode="External"/><Relationship Id="rId50" Type="http://schemas.openxmlformats.org/officeDocument/2006/relationships/hyperlink" Target="https://dev.azure.com/GamingMarketingSales/SXGPublishing/_workitems/edit/13669" TargetMode="External"/><Relationship Id="rId7" Type="http://schemas.openxmlformats.org/officeDocument/2006/relationships/hyperlink" Target="https://microsoft.sharepoint.com/:f:/r/sites/StorefrontApprovedAssets/Shared%20Documents/Sales-Promos/2025/12-December/Countdown/Dash?csf=1&amp;web=1&amp;e=o7LJzm" TargetMode="External"/><Relationship Id="rId2" Type="http://schemas.openxmlformats.org/officeDocument/2006/relationships/hyperlink" Target="https://dev.azure.com/GamingMarketingSales/SXGPublishing/_workitems/edit/14043" TargetMode="External"/><Relationship Id="rId16" Type="http://schemas.openxmlformats.org/officeDocument/2006/relationships/hyperlink" Target="https://microsoft.sharepoint.com/:f:/r/sites/StorefrontApprovedAssets/Shared%20Documents/Games/E/EA_Sports_College_Football_26/Season%205/ICT?csf=1&amp;web=1&amp;e=jyrave" TargetMode="External"/><Relationship Id="rId29" Type="http://schemas.openxmlformats.org/officeDocument/2006/relationships/hyperlink" Target="../../../../../../:x:/p/v-nguyenmill/IQCii9RguHQ5T7keLFgEymWQATTRffrWBSEeZ3xU9be4E34?e=ygL8y5" TargetMode="External"/><Relationship Id="rId11" Type="http://schemas.openxmlformats.org/officeDocument/2006/relationships/hyperlink" Target="https://microsoft.sharepoint.com/:f:/r/sites/StorefrontApprovedAssets/Shared%20Documents/Sales-Promos/2025/12-December/Countdown/Dash?csf=1&amp;web=1&amp;e=o7LJzm" TargetMode="External"/><Relationship Id="rId24" Type="http://schemas.openxmlformats.org/officeDocument/2006/relationships/hyperlink" Target="https://dev.azure.com/GamingMarketingSales/SXGPublishing/_workitems/edit/13844" TargetMode="External"/><Relationship Id="rId32" Type="http://schemas.openxmlformats.org/officeDocument/2006/relationships/hyperlink" Target="https://dev.azure.com/GamingMarketingSales/SXGPublishing/_workitems/edit/14139" TargetMode="External"/><Relationship Id="rId37" Type="http://schemas.openxmlformats.org/officeDocument/2006/relationships/hyperlink" Target="../../../../../../:x:/p/v-nguyenmill/IQCii9RguHQ5T7keLFgEymWQATTRffrWBSEeZ3xU9be4E34?e=ygL8y5" TargetMode="External"/><Relationship Id="rId40" Type="http://schemas.openxmlformats.org/officeDocument/2006/relationships/hyperlink" Target="https://dev.azure.com/GamingMarketingSales/SXGPublishing/_workitems/edit/14028" TargetMode="External"/><Relationship Id="rId45" Type="http://schemas.openxmlformats.org/officeDocument/2006/relationships/hyperlink" Target="https://dev.azure.com/GamingMarketingSales/SXGPublishing/_workitems/edit/13677" TargetMode="External"/><Relationship Id="rId53" Type="http://schemas.openxmlformats.org/officeDocument/2006/relationships/table" Target="../tables/table22.xml"/><Relationship Id="rId5" Type="http://schemas.openxmlformats.org/officeDocument/2006/relationships/hyperlink" Target="https://dev.azure.com/GamingMarketingSales/SXGPublishing/_workitems/edit/13971" TargetMode="External"/><Relationship Id="rId10" Type="http://schemas.openxmlformats.org/officeDocument/2006/relationships/hyperlink" Target="https://dev.azure.com/GamingMarketingSales/SXGPublishing/_workitems/edit/14043" TargetMode="External"/><Relationship Id="rId19" Type="http://schemas.openxmlformats.org/officeDocument/2006/relationships/hyperlink" Target="https://microsoft.sharepoint.com/:f:/r/sites/StorefrontApprovedAssets/Shared%20Documents/Games/F/Fortnite/Fortnite%20OG/Chapter%201%20-%20Season%207/ICT?csf=1&amp;web=1&amp;e=Q8MWay" TargetMode="External"/><Relationship Id="rId31" Type="http://schemas.openxmlformats.org/officeDocument/2006/relationships/hyperlink" Target="https://microsoft.sharepoint.com/:f:/s/StorefrontApprovedAssets/IgBKLhcycW2wTKcNARRHmYJCASA0FfZ_j8rlW_7gd1LPFeQ?e=yzCfgt" TargetMode="External"/><Relationship Id="rId44" Type="http://schemas.openxmlformats.org/officeDocument/2006/relationships/hyperlink" Target="https://dev.azure.com/GamingMarketingSales/SXGPublishing/_workitems/edit/13522" TargetMode="External"/><Relationship Id="rId52" Type="http://schemas.openxmlformats.org/officeDocument/2006/relationships/table" Target="../tables/table21.xml"/><Relationship Id="rId4" Type="http://schemas.openxmlformats.org/officeDocument/2006/relationships/hyperlink" Target="https://dev.azure.com/MSStoreSiteOps/Hanson%20Digital%20Category%20Programming/_workitems/edit/406537" TargetMode="External"/><Relationship Id="rId9" Type="http://schemas.openxmlformats.org/officeDocument/2006/relationships/hyperlink" Target="https://dev.azure.com/GamingMarketingSales/SXGPublishing/_workitems/edit/13971" TargetMode="External"/><Relationship Id="rId14" Type="http://schemas.openxmlformats.org/officeDocument/2006/relationships/hyperlink" Target="https://microsoft.sharepoint.com/:f:/t/StorefrontMerchandisingAssetDropbox/IgBaeUdpbgOKQ6PHMULLnqF7AeZDYoio8Q6ebjwo97xmJFg?e=wgsN7Q" TargetMode="External"/><Relationship Id="rId22" Type="http://schemas.openxmlformats.org/officeDocument/2006/relationships/hyperlink" Target="https://dev.azure.com/GamingMarketingSales/SXGPublishing/_workitems/edit/13522" TargetMode="External"/><Relationship Id="rId27" Type="http://schemas.openxmlformats.org/officeDocument/2006/relationships/hyperlink" Target="../../../../../../:x:/p/v-nguyenmill/IQDZczAXzNnkQJQdUwEdPhk2AVDfKjfnQuds6Ly25a4TrHI?e=pExfSy" TargetMode="External"/><Relationship Id="rId30" Type="http://schemas.openxmlformats.org/officeDocument/2006/relationships/hyperlink" Target="https://dev.azure.com/GamingMarketingSales/SXGPublishing/_workitems/edit/13314" TargetMode="External"/><Relationship Id="rId35" Type="http://schemas.openxmlformats.org/officeDocument/2006/relationships/hyperlink" Target="https://dev.azure.com/GamingMarketingSales/SXGPublishing/_workitems/edit/13677" TargetMode="External"/><Relationship Id="rId43" Type="http://schemas.openxmlformats.org/officeDocument/2006/relationships/hyperlink" Target="https://dev.azure.com/GamingMarketingSales/SXGPublishing/_workitems/edit/14066" TargetMode="External"/><Relationship Id="rId48" Type="http://schemas.openxmlformats.org/officeDocument/2006/relationships/hyperlink" Target="https://microsoft.sharepoint.com/:f:/r/sites/StorefrontApprovedAssets/Shared%20Documents/Games/F/Fortnite/Winterfest/ICT?csf=1&amp;web=1&amp;e=kwhDPa" TargetMode="External"/><Relationship Id="rId8" Type="http://schemas.openxmlformats.org/officeDocument/2006/relationships/hyperlink" Target="https://dev.azure.com/MSStoreSiteOps/Hanson%20Digital%20Category%20Programming/_workitems/edit/406537" TargetMode="External"/><Relationship Id="rId51" Type="http://schemas.openxmlformats.org/officeDocument/2006/relationships/drawing" Target="../drawings/drawing1.xml"/><Relationship Id="rId3" Type="http://schemas.openxmlformats.org/officeDocument/2006/relationships/hyperlink" Target="https://microsoft.sharepoint.com/:f:/r/sites/StorefrontApprovedAssets/Shared%20Documents/Sales-Promos/2025/12-December/Countdown/Dash?csf=1&amp;web=1&amp;e=o7LJzm" TargetMode="External"/><Relationship Id="rId12" Type="http://schemas.openxmlformats.org/officeDocument/2006/relationships/hyperlink" Target="https://dev.azure.com/MSStoreSiteOps/Hanson%20Digital%20Category%20Programming/_workitems/edit/406537" TargetMode="External"/><Relationship Id="rId17" Type="http://schemas.openxmlformats.org/officeDocument/2006/relationships/hyperlink" Target="https://dev.azure.com/GamingMarketingSales/SXGPublishing/_workitems/edit/13845" TargetMode="External"/><Relationship Id="rId25" Type="http://schemas.openxmlformats.org/officeDocument/2006/relationships/hyperlink" Target="https://microsoft.sharepoint.com/:f:/s/StorefrontApprovedAssets/IgBR59riVpWXQr2tDcQCKYudATBHueQlOX7ZTl6HOSeazuY?e=fZlFUw" TargetMode="External"/><Relationship Id="rId33" Type="http://schemas.openxmlformats.org/officeDocument/2006/relationships/hyperlink" Target="https://microsoft.sharepoint.com/sites/StorefrontApprovedAssets/Shared%20Documents/Forms/AllItems.aspx?csf=1&amp;web=1&amp;e=Sjyvlt&amp;CID=1d2b104c%2D0148%2D470d%2Db49a%2D078bd7187718&amp;FolderCTID=0x0120004A8933915B32AA42A96C8B4B9BBB7583&amp;id=%2Fsites%2FStorefrontApprovedAssets%2FShared%20Documents%2FGames%2FE%2FEA%5FSPORTS%5FFC%5F2026%2FStandard%20KA%2FICT" TargetMode="External"/><Relationship Id="rId38" Type="http://schemas.openxmlformats.org/officeDocument/2006/relationships/hyperlink" Target="../../../../../../:x:/p/v-nguyenmill/IQCii9RguHQ5T7keLFgEymWQATTRffrWBSEeZ3xU9be4E34?e=ygL8y5" TargetMode="External"/><Relationship Id="rId46" Type="http://schemas.openxmlformats.org/officeDocument/2006/relationships/hyperlink" Target="https://dev.azure.com/GamingMarketingSales/SXGPublishing/_workitems/edit/13918" TargetMode="External"/><Relationship Id="rId20" Type="http://schemas.openxmlformats.org/officeDocument/2006/relationships/hyperlink" Target="https://dev.azure.com/GamingMarketingSales/SXGPublishing/_workitems/edit/13918" TargetMode="External"/><Relationship Id="rId41" Type="http://schemas.openxmlformats.org/officeDocument/2006/relationships/hyperlink" Target="https://microsoft.sharepoint.com/:f:/r/sites/StorefrontApprovedAssets/Shared%20Documents/Games/N/NBA%202K26/Season%203/ICT?csf=1&amp;web=1&amp;e=lQx9ZH" TargetMode="External"/><Relationship Id="rId54" Type="http://schemas.openxmlformats.org/officeDocument/2006/relationships/table" Target="../tables/table23.xml"/><Relationship Id="rId1" Type="http://schemas.openxmlformats.org/officeDocument/2006/relationships/hyperlink" Target="https://dev.azure.com/GamingMarketingSales/SXGPublishing/_workitems/edit/13971" TargetMode="External"/><Relationship Id="rId6" Type="http://schemas.openxmlformats.org/officeDocument/2006/relationships/hyperlink" Target="https://dev.azure.com/GamingMarketingSales/SXGPublishing/_workitems/edit/14043" TargetMode="External"/><Relationship Id="rId15" Type="http://schemas.openxmlformats.org/officeDocument/2006/relationships/hyperlink" Target="https://dev.azure.com/GamingMarketingSales/SXGPublishing/_workitems/edit/14072" TargetMode="External"/><Relationship Id="rId23" Type="http://schemas.openxmlformats.org/officeDocument/2006/relationships/hyperlink" Target="https://dev.azure.com/GamingMarketingSales/SXGPublishing/_workitems/edit/14066" TargetMode="External"/><Relationship Id="rId28" Type="http://schemas.openxmlformats.org/officeDocument/2006/relationships/hyperlink" Target="https://microsoft.sharepoint.com/:f:/r/sites/StorefrontApprovedAssets/Shared%20Documents/Games/E/EA_SPORTS_MADDEN/MADDEN%20NFL%2026/Zero%20Chill/ICT?csf=1&amp;web=1&amp;e=mXempJ" TargetMode="External"/><Relationship Id="rId36" Type="http://schemas.openxmlformats.org/officeDocument/2006/relationships/hyperlink" Target="https://microsoft.sharepoint.com/:f:/r/sites/StorefrontApprovedAssets/Shared%20Documents/Games/N/NBA%202K26/Season%203/ICT?csf=1&amp;web=1&amp;e=lQx9ZH" TargetMode="External"/><Relationship Id="rId49" Type="http://schemas.openxmlformats.org/officeDocument/2006/relationships/hyperlink" Target="https://swat.crm.dynamics.com/main.aspx?appid=b47de18c-7ebd-44a8-bad9-f2c2aed877ef&amp;forceUCI=1&amp;pagetype=entityrecord&amp;etn=act_localizationsubmission&amp;id=06e46a72-13d6-f011-8544-00224809952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3522" TargetMode="External"/><Relationship Id="rId18" Type="http://schemas.openxmlformats.org/officeDocument/2006/relationships/hyperlink" Target="https://microsoft.sharepoint.com/:f:/r/sites/StorefrontApprovedAssets/Shared%20Documents/Games/S/Skate/Season%202/ICT?csf=1&amp;web=1&amp;e=EN8twX" TargetMode="External"/><Relationship Id="rId26" Type="http://schemas.openxmlformats.org/officeDocument/2006/relationships/hyperlink" Target="https://dev.azure.com/GamingMarketingSales/SXGPublishing/_workitems/edit/13971" TargetMode="External"/><Relationship Id="rId39" Type="http://schemas.openxmlformats.org/officeDocument/2006/relationships/hyperlink" Target="https://dev.azure.com/GamingMarketingSales/SXGPublishing/_workitems/edit/14068" TargetMode="External"/><Relationship Id="rId21" Type="http://schemas.openxmlformats.org/officeDocument/2006/relationships/hyperlink" Target="https://dev.azure.com/GamingMarketingSales/SXGPublishing/_workitems/edit/14043" TargetMode="External"/><Relationship Id="rId34" Type="http://schemas.openxmlformats.org/officeDocument/2006/relationships/hyperlink" Target="https://microsoft.sharepoint.com/:f:/r/sites/StorefrontApprovedAssets/Shared%20Documents/Games/F/Fortnite/Winterfest/ICT?csf=1&amp;web=1&amp;e=kwhDPa" TargetMode="External"/><Relationship Id="rId42" Type="http://schemas.openxmlformats.org/officeDocument/2006/relationships/hyperlink" Target="https://microsoft.sharepoint.com/:f:/s/StorefrontApprovedAssets/IgDqH4aF4F6IQITdKo2n9C7vAfDvwgOCubs1L2umS8la4aw?e=2pnkKK" TargetMode="External"/><Relationship Id="rId47" Type="http://schemas.openxmlformats.org/officeDocument/2006/relationships/hyperlink" Target="../../../../../../:x:/p/v-nguyenmill/IQBjTZEzMj-QRKS-HuXirqaNAbRIixQmPj-QIMlFlatMSNc?e=24c32A" TargetMode="External"/><Relationship Id="rId50" Type="http://schemas.openxmlformats.org/officeDocument/2006/relationships/hyperlink" Target="../../../../../../:x:/p/v-nguyenmill/IQDZczAXzNnkQJQdUwEdPhk2AVDfKjfnQuds6Ly25a4TrHI?e=TH83ND" TargetMode="External"/><Relationship Id="rId55" Type="http://schemas.openxmlformats.org/officeDocument/2006/relationships/hyperlink" Target="https://microsoft.sharepoint.com/:f:/r/sites/StorefrontApprovedAssets/Shared%20Documents/Games/S/Skate/Season%202/ICT?csf=1&amp;web=1&amp;e=EN8twX" TargetMode="External"/><Relationship Id="rId7" Type="http://schemas.openxmlformats.org/officeDocument/2006/relationships/hyperlink" Target="https://dev.azure.com/GamingMarketingSales/SXGPublishing/_workitems/edit/13863" TargetMode="External"/><Relationship Id="rId2" Type="http://schemas.openxmlformats.org/officeDocument/2006/relationships/hyperlink" Target="https://dev.azure.com/GamingMarketingSales/SXGPublishing/_workitems/edit/14043" TargetMode="External"/><Relationship Id="rId16" Type="http://schemas.openxmlformats.org/officeDocument/2006/relationships/hyperlink" Target="https://dev.azure.com/GamingMarketingSales/SXGPublishing/_workitems/edit/14028" TargetMode="External"/><Relationship Id="rId29" Type="http://schemas.openxmlformats.org/officeDocument/2006/relationships/hyperlink" Target="https://dev.azure.com/MSStoreSiteOps/Hanson%20Digital%20Category%20Programming/_workitems/edit/406537" TargetMode="External"/><Relationship Id="rId11" Type="http://schemas.openxmlformats.org/officeDocument/2006/relationships/hyperlink" Target="https://dev.azure.com/GamingMarketingSales/SXGPublishing/_workitems/edit/12717" TargetMode="External"/><Relationship Id="rId24" Type="http://schemas.openxmlformats.org/officeDocument/2006/relationships/hyperlink" Target="https://dev.azure.com/GamingMarketingSales/SXGPublishing/_workitems/edit/13913" TargetMode="External"/><Relationship Id="rId32" Type="http://schemas.openxmlformats.org/officeDocument/2006/relationships/hyperlink" Target="https://dev.azure.com/GamingMarketingSales/SXGPublishing/_workitems/edit/13669" TargetMode="External"/><Relationship Id="rId37" Type="http://schemas.openxmlformats.org/officeDocument/2006/relationships/hyperlink" Target="https://dev.azure.com/GamingMarketingSales/SXGPublishing/_workitems/edit/13863" TargetMode="External"/><Relationship Id="rId40" Type="http://schemas.openxmlformats.org/officeDocument/2006/relationships/hyperlink" Target="https://dev.azure.com/GamingMarketingSales/SXGPublishing/_workitems/edit/12717" TargetMode="External"/><Relationship Id="rId45" Type="http://schemas.openxmlformats.org/officeDocument/2006/relationships/hyperlink" Target="../../../../../../:x:/p/v-nguyenmill/IQDZczAXzNnkQJQdUwEdPhk2AVDfKjfnQuds6Ly25a4TrHI?e=pExfSy" TargetMode="External"/><Relationship Id="rId53" Type="http://schemas.openxmlformats.org/officeDocument/2006/relationships/hyperlink" Target="https://microsoft.sharepoint.com/:f:/r/sites/StorefrontApprovedAssets/Shared%20Documents/Sales-Promos/2025/10-October/Fallout%20Day%20Sale/Spotlight%20Assets/ICT?csf=1&amp;web=1&amp;e=kGo1ra" TargetMode="External"/><Relationship Id="rId58" Type="http://schemas.openxmlformats.org/officeDocument/2006/relationships/table" Target="../tables/table24.xml"/><Relationship Id="rId5" Type="http://schemas.openxmlformats.org/officeDocument/2006/relationships/hyperlink" Target="https://dev.azure.com/GamingMarketingSales/SXGPublishing/_workitems/edit/13669" TargetMode="External"/><Relationship Id="rId19" Type="http://schemas.openxmlformats.org/officeDocument/2006/relationships/hyperlink" Target="https://microsoft.sharepoint.com/:f:/r/sites/StorefrontApprovedAssets/Shared%20Documents/Games/E/EA_Sports_College_Football_26/Season%205/ICT?csf=1&amp;web=1&amp;e=jyrave" TargetMode="External"/><Relationship Id="rId4" Type="http://schemas.openxmlformats.org/officeDocument/2006/relationships/hyperlink" Target="https://dev.azure.com/MSStoreSiteOps/Hanson%20Digital%20Category%20Programming/_workitems/edit/406537" TargetMode="External"/><Relationship Id="rId9" Type="http://schemas.openxmlformats.org/officeDocument/2006/relationships/hyperlink" Target="https://dev.azure.com/GamingMarketingSales/SXGPublishing/_workitems/edit/14072" TargetMode="External"/><Relationship Id="rId14" Type="http://schemas.openxmlformats.org/officeDocument/2006/relationships/hyperlink" Target="https://dev.azure.com/GamingMarketingSales/SXGPublishing/_workitems/edit/14068" TargetMode="External"/><Relationship Id="rId22" Type="http://schemas.openxmlformats.org/officeDocument/2006/relationships/hyperlink" Target="https://microsoft.sharepoint.com/:f:/r/sites/StorefrontApprovedAssets/Shared%20Documents/Sales-Promos/2025/12-December/Countdown/Dash?csf=1&amp;web=1&amp;e=o7LJzm" TargetMode="External"/><Relationship Id="rId27" Type="http://schemas.openxmlformats.org/officeDocument/2006/relationships/hyperlink" Target="https://dev.azure.com/GamingMarketingSales/SXGPublishing/_workitems/edit/14043" TargetMode="External"/><Relationship Id="rId30" Type="http://schemas.openxmlformats.org/officeDocument/2006/relationships/hyperlink" Target="https://dev.azure.com/GamingMarketingSales/SXGPublishing/_workitems/edit/13876" TargetMode="External"/><Relationship Id="rId35" Type="http://schemas.openxmlformats.org/officeDocument/2006/relationships/hyperlink" Target="https://microsoft.sharepoint.com/:f:/r/sites/StorefrontApprovedAssets/Shared%20Documents/Games/F/Fortnite/Winterfest/ICT?csf=1&amp;web=1&amp;e=kwhDPa" TargetMode="External"/><Relationship Id="rId43" Type="http://schemas.openxmlformats.org/officeDocument/2006/relationships/hyperlink" Target="https://microsoft.sharepoint.com/:f:/s/StorefrontApprovedAssets/IgDqH4aF4F6IQITdKo2n9C7vAfDvwgOCubs1L2umS8la4aw?e=2pnkKK" TargetMode="External"/><Relationship Id="rId48" Type="http://schemas.openxmlformats.org/officeDocument/2006/relationships/hyperlink" Target="../../../../../../:x:/p/v-nguyenmill/IQBjTZEzMj-QRKS-HuXirqaNAbRIixQmPj-QIMlFlatMSNc?e=24c32A" TargetMode="External"/><Relationship Id="rId56" Type="http://schemas.openxmlformats.org/officeDocument/2006/relationships/hyperlink" Target="../../../../../../:x:/p/v-nguyenmill/IQDZczAXzNnkQJQdUwEdPhk2AVDfKjfnQuds6Ly25a4TrHI?e=pExfSy" TargetMode="External"/><Relationship Id="rId8" Type="http://schemas.openxmlformats.org/officeDocument/2006/relationships/hyperlink" Target="https://microsoft.sharepoint.com/:f:/r/sites/StorefrontApprovedAssets/Shared%20Documents/Games/E/Expedition%2033/Content%20Update%20-%20shadow%20drop%20(TGA)/ICT?csf=1&amp;web=1&amp;e=cw59D5" TargetMode="External"/><Relationship Id="rId51" Type="http://schemas.openxmlformats.org/officeDocument/2006/relationships/hyperlink" Target="https://dev.azure.com/GamingMarketingSales/SXGPublishing/_workitems/edit/13522" TargetMode="External"/><Relationship Id="rId3" Type="http://schemas.openxmlformats.org/officeDocument/2006/relationships/hyperlink" Target="https://microsoft.sharepoint.com/:f:/r/sites/StorefrontApprovedAssets/Shared%20Documents/Sales-Promos/2025/12-December/Countdown/Dash?csf=1&amp;web=1&amp;e=o7LJzm" TargetMode="External"/><Relationship Id="rId12" Type="http://schemas.openxmlformats.org/officeDocument/2006/relationships/hyperlink" Target="https://microsoft.sharepoint.com/:f:/r/sites/StorefrontApprovedAssets/Shared%20Documents/Games/D/Destiny%202/Renegade/ICT?csf=1&amp;web=1&amp;e=7QkwYx" TargetMode="External"/><Relationship Id="rId17" Type="http://schemas.openxmlformats.org/officeDocument/2006/relationships/hyperlink" Target="https://microsoft.sharepoint.com/:f:/r/sites/StorefrontApprovedAssets/Shared%20Documents/Games/A/Avatar%20Frontiers%20of%20Pandora/MAXIMUS/ICT?csf=1&amp;web=1&amp;e=RJk9jq" TargetMode="External"/><Relationship Id="rId25" Type="http://schemas.openxmlformats.org/officeDocument/2006/relationships/hyperlink" Target="https://microsoft.sharepoint.com/:f:/r/sites/StorefrontApprovedAssets/Shared%20Documents/Games/F/FINAL%20FANTASY%20XIV%20Online/Patch%207.4/ICT?csf=1&amp;web=1&amp;e=yqeca0" TargetMode="External"/><Relationship Id="rId33" Type="http://schemas.openxmlformats.org/officeDocument/2006/relationships/hyperlink" Target="../../../../../../:x:/p/v-nguyenmill/IQBjTZEzMj-QRKS-HuXirqaNAbRIixQmPj-QIMlFlatMSNc?e=24c32A" TargetMode="External"/><Relationship Id="rId38" Type="http://schemas.openxmlformats.org/officeDocument/2006/relationships/hyperlink" Target="https://microsoft.sharepoint.com/:f:/r/sites/StorefrontApprovedAssets/Shared%20Documents/Games/E/Expedition%2033/Content%20Update%20-%20shadow%20drop%20(TGA)/ICT?csf=1&amp;web=1&amp;e=cw59D5" TargetMode="External"/><Relationship Id="rId46" Type="http://schemas.openxmlformats.org/officeDocument/2006/relationships/hyperlink" Target="../../../../../../:x:/p/v-nguyenmill/IQBjTZEzMj-QRKS-HuXirqaNAbRIixQmPj-QIMlFlatMSNc?e=24c32A" TargetMode="External"/><Relationship Id="rId59" Type="http://schemas.openxmlformats.org/officeDocument/2006/relationships/table" Target="../tables/table25.xml"/><Relationship Id="rId20" Type="http://schemas.openxmlformats.org/officeDocument/2006/relationships/hyperlink" Target="https://dev.azure.com/GamingMarketingSales/SXGPublishing/_workitems/edit/13971" TargetMode="External"/><Relationship Id="rId41" Type="http://schemas.openxmlformats.org/officeDocument/2006/relationships/hyperlink" Target="https://microsoft.sharepoint.com/:f:/r/sites/StorefrontApprovedAssets/Shared%20Documents/Games/D/Destiny%202/Renegade/ICT?csf=1&amp;web=1&amp;e=7QkwYx" TargetMode="External"/><Relationship Id="rId54" Type="http://schemas.openxmlformats.org/officeDocument/2006/relationships/hyperlink" Target="https://dev.azure.com/GamingMarketingSales/SXGPublishing/_workitems/edit/13845" TargetMode="External"/><Relationship Id="rId1" Type="http://schemas.openxmlformats.org/officeDocument/2006/relationships/hyperlink" Target="https://dev.azure.com/GamingMarketingSales/SXGPublishing/_workitems/edit/13971" TargetMode="External"/><Relationship Id="rId6" Type="http://schemas.openxmlformats.org/officeDocument/2006/relationships/hyperlink" Target="https://dev.azure.com/GamingMarketingSales/SXGPublishing/_workitems/edit/13036" TargetMode="External"/><Relationship Id="rId15" Type="http://schemas.openxmlformats.org/officeDocument/2006/relationships/hyperlink" Target="https://dev.azure.com/GamingMarketingSales/SXGPublishing/_workitems/edit/13845" TargetMode="External"/><Relationship Id="rId23" Type="http://schemas.openxmlformats.org/officeDocument/2006/relationships/hyperlink" Target="https://dev.azure.com/MSStoreSiteOps/Hanson%20Digital%20Category%20Programming/_workitems/edit/406537" TargetMode="External"/><Relationship Id="rId28" Type="http://schemas.openxmlformats.org/officeDocument/2006/relationships/hyperlink" Target="https://microsoft.sharepoint.com/:f:/r/sites/StorefrontApprovedAssets/Shared%20Documents/Sales-Promos/2025/12-December/Countdown/Dash?csf=1&amp;web=1&amp;e=o7LJzm" TargetMode="External"/><Relationship Id="rId36" Type="http://schemas.openxmlformats.org/officeDocument/2006/relationships/hyperlink" Target="https://microsoft.sharepoint.com/:f:/s/StorefrontApprovedAssets/IgBF0CpVCW4pQbyvXR-cgepCATMGY1DWFm47x1WsEPQz1YE?e=CscQSR" TargetMode="External"/><Relationship Id="rId49" Type="http://schemas.openxmlformats.org/officeDocument/2006/relationships/hyperlink" Target="../../../../../../:x:/p/v-nguyenmill/IQBjTZEzMj-QRKS-HuXirqaNAbRIixQmPj-QIMlFlatMSNc?e=24c32A" TargetMode="External"/><Relationship Id="rId57" Type="http://schemas.openxmlformats.org/officeDocument/2006/relationships/hyperlink" Target="https://microsoft.sharepoint.com/:f:/r/sites/StorefrontApprovedAssets/Shared%20Documents/Games/E/EA_SPORTS_FC_2026/10.%20Winter%20Wildcards%20(19%20Dec)/ICT?csf=1&amp;web=1&amp;e=4OuITX" TargetMode="External"/><Relationship Id="rId10" Type="http://schemas.openxmlformats.org/officeDocument/2006/relationships/hyperlink" Target="https://dev.azure.com/GamingMarketingSales/SXGPublishing/_workitems/edit/14017" TargetMode="External"/><Relationship Id="rId31" Type="http://schemas.openxmlformats.org/officeDocument/2006/relationships/hyperlink" Target="https://microsoft.sharepoint.com/:f:/t/StorefrontMerchandisingAssetDropbox/IgBaeUdpbgOKQ6PHMULLnqF7AeZDYoio8Q6ebjwo97xmJFg?e=wgsN7Q" TargetMode="External"/><Relationship Id="rId44" Type="http://schemas.openxmlformats.org/officeDocument/2006/relationships/hyperlink" Target="../../../../../../:x:/p/v-nguyenmill/IQDZczAXzNnkQJQdUwEdPhk2AVDfKjfnQuds6Ly25a4TrHI?e=TH83ND" TargetMode="External"/><Relationship Id="rId52" Type="http://schemas.openxmlformats.org/officeDocument/2006/relationships/hyperlink" Target="https://dev.azure.com/GamingMarketingSales/SXGPublishing/_workitems/edit/13426" TargetMode="External"/><Relationship Id="rId60" Type="http://schemas.openxmlformats.org/officeDocument/2006/relationships/table" Target="../tables/table26.xml"/></Relationships>
</file>

<file path=xl/worksheets/_rels/sheet11.xml.rels><?xml version="1.0" encoding="UTF-8" standalone="yes"?>
<Relationships xmlns="http://schemas.openxmlformats.org/package/2006/relationships"><Relationship Id="rId26" Type="http://schemas.openxmlformats.org/officeDocument/2006/relationships/hyperlink" Target="https://microsoft.sharepoint.com/:f:/r/sites/StorefrontApprovedAssets/Shared%20Documents/Games/F/FINAL%20FANTASY%20XIV%20Online/Patch%207.4/ICT?csf=1&amp;web=1&amp;e=yqeca0" TargetMode="External"/><Relationship Id="rId21" Type="http://schemas.openxmlformats.org/officeDocument/2006/relationships/hyperlink" Target="https://microsoft.sharepoint.com/:f:/t/StoreStudioPartnerRequests-Embargoed/IgCbuUQ0hjwdR5KDpTDYEymNAYxxLpyBX_i_kpxfJEGCy7A?e=ENNpVa" TargetMode="External"/><Relationship Id="rId42" Type="http://schemas.openxmlformats.org/officeDocument/2006/relationships/hyperlink" Target="https://dev.azure.com/GamingMarketingSales/SXGPublishing/_workitems/edit/14043" TargetMode="External"/><Relationship Id="rId47" Type="http://schemas.openxmlformats.org/officeDocument/2006/relationships/hyperlink" Target="https://dev.azure.com/GamingMarketingSales/SXGPublishing/_workitems/edit/13939" TargetMode="External"/><Relationship Id="rId63" Type="http://schemas.openxmlformats.org/officeDocument/2006/relationships/hyperlink" Target="https://dev.azure.com/GamingMarketingSales/SXGPublishing/_workitems/edit/13879" TargetMode="External"/><Relationship Id="rId68" Type="http://schemas.openxmlformats.org/officeDocument/2006/relationships/hyperlink" Target="https://dev.azure.com/GamingMarketingSales/SXGPublishing/_workitems/edit/13877" TargetMode="External"/><Relationship Id="rId84" Type="http://schemas.openxmlformats.org/officeDocument/2006/relationships/hyperlink" Target="https://microsoft.sharepoint.com/:f:/r/sites/StorefrontApprovedAssets/Shared%20Documents/Games/F/Fortnite/Winterfest/Updated/ICT?csf=1&amp;web=1&amp;e=PnDYSz" TargetMode="External"/><Relationship Id="rId89" Type="http://schemas.openxmlformats.org/officeDocument/2006/relationships/comments" Target="../comments5.xml"/><Relationship Id="rId16" Type="http://schemas.openxmlformats.org/officeDocument/2006/relationships/hyperlink" Target="https://microsoft.sharepoint.com/:f:/r/sites/StorefrontApprovedAssets/Shared%20Documents/Sales-Promos/2025/12-December/Countdown/Dash?csf=1&amp;web=1&amp;e=o7LJzm" TargetMode="External"/><Relationship Id="rId11" Type="http://schemas.openxmlformats.org/officeDocument/2006/relationships/hyperlink" Target="https://dev.azure.com/GamingMarketingSales/SXGPublishing/_workitems/edit/13877" TargetMode="External"/><Relationship Id="rId32" Type="http://schemas.openxmlformats.org/officeDocument/2006/relationships/hyperlink" Target="https://microsoft.sharepoint.com/:f:/s/StorefrontApprovedAssets/IgDh4eYFCefZQLtwC7SS-c85AYZBsbNNdsylecPZmRgkrlw?e=tFlklQ" TargetMode="External"/><Relationship Id="rId37" Type="http://schemas.openxmlformats.org/officeDocument/2006/relationships/hyperlink" Target="../../../../../../:x:/p/v-nguyenmill/IQBjTZEzMj-QRKS-HuXirqaNAbRIixQmPj-QIMlFlatMSNc?e=24c32A" TargetMode="External"/><Relationship Id="rId53" Type="http://schemas.openxmlformats.org/officeDocument/2006/relationships/hyperlink" Target="https://dev.azure.com/GamingMarketingSales/SXGPublishing/_workitems/edit/13881" TargetMode="External"/><Relationship Id="rId58" Type="http://schemas.openxmlformats.org/officeDocument/2006/relationships/hyperlink" Target="https://dev.azure.com/MSStoreSiteOps/Hanson%20Digital%20Category%20Programming/_workitems/edit/406537" TargetMode="External"/><Relationship Id="rId74" Type="http://schemas.openxmlformats.org/officeDocument/2006/relationships/hyperlink" Target="https://microsoft.sharepoint.com/:f:/t/StoreStudioPartnerRequests-Embargoed/IgCbuUQ0hjwdR5KDpTDYEymNAYxxLpyBX_i_kpxfJEGCy7A?e=ENNpVa" TargetMode="External"/><Relationship Id="rId79" Type="http://schemas.openxmlformats.org/officeDocument/2006/relationships/hyperlink" Target="../../../../../../:x:/p/v-nguyenmill/IQBjTZEzMj-QRKS-HuXirqaNAbRIixQmPj-QIMlFlatMSNc?e=24c32A" TargetMode="External"/><Relationship Id="rId5" Type="http://schemas.openxmlformats.org/officeDocument/2006/relationships/hyperlink" Target="https://microsoft.sharepoint.com/:f:/s/StorefrontApprovedAssets/IgDFcj18os04RLE91rjFrI1_AbJFizSI3DBdZmBWhkQn9Io?e=fk4636" TargetMode="External"/><Relationship Id="rId14" Type="http://schemas.openxmlformats.org/officeDocument/2006/relationships/hyperlink" Target="https://dev.azure.com/GamingMarketingSales/SXGPublishing/_workitems/edit/13971" TargetMode="External"/><Relationship Id="rId22" Type="http://schemas.openxmlformats.org/officeDocument/2006/relationships/hyperlink" Target="https://dev.azure.com/GamingMarketingSales/SXGPublishing/_workitems/edit/13099" TargetMode="External"/><Relationship Id="rId27" Type="http://schemas.openxmlformats.org/officeDocument/2006/relationships/hyperlink" Target="https://microsoft.sharepoint.com/:f:/r/sites/StorefrontApprovedAssets/Shared%20Documents/Games/G/GTA%20Online/FPD/ICT?csf=1&amp;web=1&amp;e=MkfYJ2" TargetMode="External"/><Relationship Id="rId30" Type="http://schemas.openxmlformats.org/officeDocument/2006/relationships/hyperlink" Target="https://dev.azure.com/GamingMarketingSales/SXGPublishing/_workitems/edit/14017" TargetMode="External"/><Relationship Id="rId35" Type="http://schemas.openxmlformats.org/officeDocument/2006/relationships/hyperlink" Target="https://microsoft.sharepoint.com/:f:/r/sites/StorefrontApprovedAssets/Shared%20Documents/Games/A/Avatar%20Frontiers%20of%20Pandora/MAXIMUS/ICT?csf=1&amp;web=1&amp;e=RJk9jq" TargetMode="External"/><Relationship Id="rId43" Type="http://schemas.openxmlformats.org/officeDocument/2006/relationships/hyperlink" Target="https://microsoft.sharepoint.com/:f:/r/sites/StorefrontApprovedAssets/Shared%20Documents/Sales-Promos/2025/12-December/Countdown/Dash?csf=1&amp;web=1&amp;e=o7LJzm" TargetMode="External"/><Relationship Id="rId48" Type="http://schemas.openxmlformats.org/officeDocument/2006/relationships/hyperlink" Target="https://microsoft.sharepoint.com/:f:/r/sites/StorefrontApprovedAssets/Shared%20Documents/Games/G/GTA%20Online/FPD/ICT?csf=1&amp;web=1&amp;e=MkfYJ2" TargetMode="External"/><Relationship Id="rId56" Type="http://schemas.openxmlformats.org/officeDocument/2006/relationships/hyperlink" Target="https://dev.azure.com/GamingMarketingSales/SXGPublishing/_workitems/edit/14043" TargetMode="External"/><Relationship Id="rId64" Type="http://schemas.openxmlformats.org/officeDocument/2006/relationships/hyperlink" Target="https://microsoft.sharepoint.com/:f:/s/StorefrontApprovedAssets/IgCVdtIkX9oKR7gLMGmfiOXyATj2STE8vi7IOP58Ae7su2o?e=9HdNyI" TargetMode="External"/><Relationship Id="rId69" Type="http://schemas.openxmlformats.org/officeDocument/2006/relationships/hyperlink" Target="https://dev.azure.com/GamingMarketingSales/SXGPublishing/_workitems/edit/13877" TargetMode="External"/><Relationship Id="rId77" Type="http://schemas.openxmlformats.org/officeDocument/2006/relationships/hyperlink" Target="https://microsoft.sharepoint.com/:f:/t/StoreStudioPartnerRequests-Embargoed/IgBMgaB2F9nlSa0VssrV5ADsAcLDtGDAvgQJlGSd9PKcV2o?e=eGUI1J" TargetMode="External"/><Relationship Id="rId8" Type="http://schemas.openxmlformats.org/officeDocument/2006/relationships/hyperlink" Target="https://microsoft.sharepoint.com/:f:/s/StorefrontApprovedAssets/IgCVdtIkX9oKR7gLMGmfiOXyATj2STE8vi7IOP58Ae7su2o?e=9HdNyI" TargetMode="External"/><Relationship Id="rId51" Type="http://schemas.openxmlformats.org/officeDocument/2006/relationships/hyperlink" Target="https://microsoft.sharepoint.com/:f:/t/StorefrontMerchandisingAssetDropbox/IgA0dDSABE8yQ7ydSZAh_4LtAdZlvmQhC0VOS5ojqTrNWAY?e=UgkznL" TargetMode="External"/><Relationship Id="rId72" Type="http://schemas.openxmlformats.org/officeDocument/2006/relationships/hyperlink" Target="https://microsoft.sharepoint.com/:f:/s/StorefrontApprovedAssets/IgBF0CpVCW4pQbyvXR-cgepCATMGY1DWFm47x1WsEPQz1YE?e=Vz3SmR" TargetMode="External"/><Relationship Id="rId80" Type="http://schemas.openxmlformats.org/officeDocument/2006/relationships/hyperlink" Target="https://dev.azure.com/GamingMarketingSales/SXGPublishing/_workitems/edit/13814" TargetMode="External"/><Relationship Id="rId85" Type="http://schemas.openxmlformats.org/officeDocument/2006/relationships/vmlDrawing" Target="../drawings/vmlDrawing5.vml"/><Relationship Id="rId3" Type="http://schemas.openxmlformats.org/officeDocument/2006/relationships/hyperlink" Target="https://dev.azure.com/GamingMarketingSales/SXGPublishing/_workitems/edit/13712" TargetMode="External"/><Relationship Id="rId12" Type="http://schemas.openxmlformats.org/officeDocument/2006/relationships/hyperlink" Target="https://dev.azure.com/GamingMarketingSales/SXGPublishing/_workitems/edit/13877" TargetMode="External"/><Relationship Id="rId17" Type="http://schemas.openxmlformats.org/officeDocument/2006/relationships/hyperlink" Target="https://dev.azure.com/MSStoreSiteOps/Hanson%20Digital%20Category%20Programming/_workitems/edit/406537" TargetMode="External"/><Relationship Id="rId25" Type="http://schemas.openxmlformats.org/officeDocument/2006/relationships/hyperlink" Target="https://dev.azure.com/GamingMarketingSales/SXGPublishing/_workitems/edit/14069" TargetMode="External"/><Relationship Id="rId33" Type="http://schemas.openxmlformats.org/officeDocument/2006/relationships/hyperlink" Target="https://microsoft.sharepoint.com/:f:/t/StorefrontMerchandisingAssetDropbox/IgA0dDSABE8yQ7ydSZAh_4LtAdZlvmQhC0VOS5ojqTrNWAY?e=UgkznL" TargetMode="External"/><Relationship Id="rId38" Type="http://schemas.openxmlformats.org/officeDocument/2006/relationships/hyperlink" Target="../../../../../../:x:/p/v-nguyenmill/IQBjTZEzMj-QRKS-HuXirqaNAbRIixQmPj-QIMlFlatMSNc?e=24c32A" TargetMode="External"/><Relationship Id="rId46" Type="http://schemas.openxmlformats.org/officeDocument/2006/relationships/hyperlink" Target="https://microsoft.sharepoint.com/:f:/r/sites/StorefrontApprovedAssets/Shared%20Documents/Games/F/FINAL%20FANTASY%20XIV%20Online/Patch%207.4/ICT?csf=1&amp;web=1&amp;e=yqeca0" TargetMode="External"/><Relationship Id="rId59" Type="http://schemas.openxmlformats.org/officeDocument/2006/relationships/hyperlink" Target="https://dev.azure.com/GamingMarketingSales/SXGPublishing/_workitems/edit/13522" TargetMode="External"/><Relationship Id="rId67" Type="http://schemas.openxmlformats.org/officeDocument/2006/relationships/hyperlink" Target="https://dev.azure.com/GamingMarketingSales/SXGPublishing/_workitems/edit/13715" TargetMode="External"/><Relationship Id="rId20" Type="http://schemas.openxmlformats.org/officeDocument/2006/relationships/hyperlink" Target="https://dev.azure.com/GamingMarketingSales/SXGPublishing/_workitems/edit/13669" TargetMode="External"/><Relationship Id="rId41" Type="http://schemas.openxmlformats.org/officeDocument/2006/relationships/hyperlink" Target="https://dev.azure.com/GamingMarketingSales/SXGPublishing/_workitems/edit/13971" TargetMode="External"/><Relationship Id="rId54" Type="http://schemas.openxmlformats.org/officeDocument/2006/relationships/hyperlink" Target="https://microsoft.sharepoint.com/:f:/r/sites/StorefrontApprovedAssets/Shared%20Documents/Games/B/Battlefield%206/Seasons%20and%20Events/Winter%20Offensive/ICT?csf=1&amp;web=1&amp;e=FzAUid" TargetMode="External"/><Relationship Id="rId62" Type="http://schemas.openxmlformats.org/officeDocument/2006/relationships/hyperlink" Target="https://dev.azure.com/GamingMarketingSales/SXGPublishing/_workitems/edit/13712" TargetMode="External"/><Relationship Id="rId70" Type="http://schemas.openxmlformats.org/officeDocument/2006/relationships/hyperlink" Target="https://microsoft.sharepoint.com/:f:/s/StorefrontApprovedAssets/IgAisomNNEBMRppbKgs6sbc6AZpPwwpyuD7F5W4ufMr9QBw?e=dkhV86" TargetMode="External"/><Relationship Id="rId75" Type="http://schemas.openxmlformats.org/officeDocument/2006/relationships/hyperlink" Target="https://dev.azure.com/GamingMarketingSales/SXGPublishing/_workitems/edit/13099" TargetMode="External"/><Relationship Id="rId83" Type="http://schemas.openxmlformats.org/officeDocument/2006/relationships/hyperlink" Target="https://microsoft.sharepoint.com/:f:/r/sites/StorefrontApprovedAssets/Shared%20Documents/Games/F/Fortnite/Winterfest/Updated/ICT?csf=1&amp;web=1&amp;e=PnDYSz" TargetMode="External"/><Relationship Id="rId88" Type="http://schemas.openxmlformats.org/officeDocument/2006/relationships/table" Target="../tables/table29.xml"/><Relationship Id="rId1" Type="http://schemas.openxmlformats.org/officeDocument/2006/relationships/hyperlink" Target="https://dev.azure.com/GamingMarketingSales/SXGPublishing/_workitems/edit/13814" TargetMode="External"/><Relationship Id="rId6" Type="http://schemas.openxmlformats.org/officeDocument/2006/relationships/hyperlink" Target="https://dev.azure.com/GamingMarketingSales/SXGPublishing/_workitems/edit/13882" TargetMode="External"/><Relationship Id="rId15" Type="http://schemas.openxmlformats.org/officeDocument/2006/relationships/hyperlink" Target="https://dev.azure.com/GamingMarketingSales/SXGPublishing/_workitems/edit/14043" TargetMode="External"/><Relationship Id="rId23" Type="http://schemas.openxmlformats.org/officeDocument/2006/relationships/hyperlink" Target="https://dev.azure.com/GamingMarketingSales/SXGPublishing/_workitems/edit/13881" TargetMode="External"/><Relationship Id="rId28" Type="http://schemas.openxmlformats.org/officeDocument/2006/relationships/hyperlink" Target="https://microsoft.sharepoint.com/:f:/r/sites/StorefrontApprovedAssets/Shared%20Documents/Games/B/Battlefield%206/Seasons%20and%20Events/Winter%20Offensive/ICT?csf=1&amp;web=1&amp;e=FzAUid" TargetMode="External"/><Relationship Id="rId36" Type="http://schemas.openxmlformats.org/officeDocument/2006/relationships/hyperlink" Target="../../../../../../:x:/p/v-nguyenmill/IQBjTZEzMj-QRKS-HuXirqaNAbRIixQmPj-QIMlFlatMSNc?e=24c32A" TargetMode="External"/><Relationship Id="rId49" Type="http://schemas.openxmlformats.org/officeDocument/2006/relationships/hyperlink" Target="../../../../../../:x:/p/v-nguyenmill/IQBjTZEzMj-QRKS-HuXirqaNAbRIixQmPj-QIMlFlatMSNc?e=24c32A" TargetMode="External"/><Relationship Id="rId57" Type="http://schemas.openxmlformats.org/officeDocument/2006/relationships/hyperlink" Target="https://microsoft.sharepoint.com/:f:/r/sites/StorefrontApprovedAssets/Shared%20Documents/Sales-Promos/2025/12-December/Countdown/Dash?csf=1&amp;web=1&amp;e=o7LJzm" TargetMode="External"/><Relationship Id="rId10" Type="http://schemas.openxmlformats.org/officeDocument/2006/relationships/hyperlink" Target="https://dev.azure.com/GamingMarketingSales/SXGPublishing/_workitems/edit/13715" TargetMode="External"/><Relationship Id="rId31" Type="http://schemas.openxmlformats.org/officeDocument/2006/relationships/hyperlink" Target="https://dev.azure.com/GamingMarketingSales/SXGPublishing/_workitems/edit/13950" TargetMode="External"/><Relationship Id="rId44" Type="http://schemas.openxmlformats.org/officeDocument/2006/relationships/hyperlink" Target="https://dev.azure.com/MSStoreSiteOps/Hanson%20Digital%20Category%20Programming/_workitems/edit/406537" TargetMode="External"/><Relationship Id="rId52" Type="http://schemas.openxmlformats.org/officeDocument/2006/relationships/hyperlink" Target="../../../../../../:x:/p/v-nguyenmill/IQBjTZEzMj-QRKS-HuXirqaNAbRIixQmPj-QIMlFlatMSNc?e=24c32A" TargetMode="External"/><Relationship Id="rId60" Type="http://schemas.openxmlformats.org/officeDocument/2006/relationships/hyperlink" Target="https://dev.azure.com/GamingMarketingSales/SXGPublishing/_workitems/edit/14069" TargetMode="External"/><Relationship Id="rId65" Type="http://schemas.openxmlformats.org/officeDocument/2006/relationships/hyperlink" Target="https://dev.azure.com/GamingMarketingSales/SXGPublishing/_workitems/edit/13876" TargetMode="External"/><Relationship Id="rId73" Type="http://schemas.openxmlformats.org/officeDocument/2006/relationships/hyperlink" Target="../../../../../../:x:/p/v-nguyenmill/IQBjTZEzMj-QRKS-HuXirqaNAbRIixQmPj-QIMlFlatMSNc?e=24c32A" TargetMode="External"/><Relationship Id="rId78" Type="http://schemas.openxmlformats.org/officeDocument/2006/relationships/hyperlink" Target="https://dev.azure.com/GamingMarketingSales/SXGPublishing/_workitems/edit/13669" TargetMode="External"/><Relationship Id="rId81" Type="http://schemas.openxmlformats.org/officeDocument/2006/relationships/hyperlink" Target="https://dev.azure.com/GamingMarketingSales/SXGPublishing/_workitems/edit/13813" TargetMode="External"/><Relationship Id="rId86" Type="http://schemas.openxmlformats.org/officeDocument/2006/relationships/table" Target="../tables/table27.xml"/><Relationship Id="rId4" Type="http://schemas.openxmlformats.org/officeDocument/2006/relationships/hyperlink" Target="https://dev.azure.com/GamingMarketingSales/SXGPublishing/_workitems/edit/13813" TargetMode="External"/><Relationship Id="rId9" Type="http://schemas.openxmlformats.org/officeDocument/2006/relationships/hyperlink" Target="https://microsoft.sharepoint.com/:f:/r/sites/StorefrontApprovedAssets/Shared%20Documents/Sales-Promos/2025/12-December/Game%20Pass%20Games%20to%20Gift%20Sale?csf=1&amp;web=1&amp;e=5wf2iq" TargetMode="External"/><Relationship Id="rId13" Type="http://schemas.openxmlformats.org/officeDocument/2006/relationships/hyperlink" Target="https://microsoft.sharepoint.com/:f:/s/StorefrontApprovedAssets/IgAisomNNEBMRppbKgs6sbc6AZpPwwpyuD7F5W4ufMr9QBw?e=dkhV86" TargetMode="External"/><Relationship Id="rId18" Type="http://schemas.openxmlformats.org/officeDocument/2006/relationships/hyperlink" Target="https://dev.azure.com/GamingMarketingSales/SXGPublishing/_workitems/edit/13913" TargetMode="External"/><Relationship Id="rId39" Type="http://schemas.openxmlformats.org/officeDocument/2006/relationships/hyperlink" Target="../../../../../../:x:/p/v-nguyenmill/IQBjTZEzMj-QRKS-HuXirqaNAbRIixQmPj-QIMlFlatMSNc?e=24c32A" TargetMode="External"/><Relationship Id="rId34" Type="http://schemas.openxmlformats.org/officeDocument/2006/relationships/hyperlink" Target="https://microsoft.sharepoint.com/:f:/s/StorefrontApprovedAssets/IgBF0CpVCW4pQbyvXR-cgepCATMGY1DWFm47x1WsEPQz1YE?e=Vz3SmR" TargetMode="External"/><Relationship Id="rId50" Type="http://schemas.openxmlformats.org/officeDocument/2006/relationships/hyperlink" Target="https://dev.azure.com/GamingMarketingSales/SXGPublishing/_workitems/edit/13950" TargetMode="External"/><Relationship Id="rId55" Type="http://schemas.openxmlformats.org/officeDocument/2006/relationships/hyperlink" Target="https://dev.azure.com/GamingMarketingSales/SXGPublishing/_workitems/edit/13971" TargetMode="External"/><Relationship Id="rId76" Type="http://schemas.openxmlformats.org/officeDocument/2006/relationships/hyperlink" Target="https://dev.azure.com/GamingMarketingSales/SXGPublishing/_workitems/edit/13886" TargetMode="External"/><Relationship Id="rId7" Type="http://schemas.openxmlformats.org/officeDocument/2006/relationships/hyperlink" Target="https://dev.azure.com/GamingMarketingSales/SXGPublishing/_workitems/edit/13879" TargetMode="External"/><Relationship Id="rId71" Type="http://schemas.openxmlformats.org/officeDocument/2006/relationships/hyperlink" Target="https://dev.azure.com/GamingMarketingSales/SXGPublishing/_workitems/edit/13036" TargetMode="External"/><Relationship Id="rId2" Type="http://schemas.openxmlformats.org/officeDocument/2006/relationships/hyperlink" Target="https://dev.azure.com/GamingMarketingSales/SXGPublishing/_workitems/edit/13697" TargetMode="External"/><Relationship Id="rId29" Type="http://schemas.openxmlformats.org/officeDocument/2006/relationships/hyperlink" Target="https://dev.azure.com/GamingMarketingSales/SXGPublishing/_workitems/edit/13036" TargetMode="External"/><Relationship Id="rId24" Type="http://schemas.openxmlformats.org/officeDocument/2006/relationships/hyperlink" Target="https://dev.azure.com/GamingMarketingSales/SXGPublishing/_workitems/edit/13522" TargetMode="External"/><Relationship Id="rId40" Type="http://schemas.openxmlformats.org/officeDocument/2006/relationships/hyperlink" Target="../../../../../../:x:/p/v-nguyenmill/IQBjTZEzMj-QRKS-HuXirqaNAbRIixQmPj-QIMlFlatMSNc?e=24c32A" TargetMode="External"/><Relationship Id="rId45" Type="http://schemas.openxmlformats.org/officeDocument/2006/relationships/hyperlink" Target="https://dev.azure.com/GamingMarketingSales/SXGPublishing/_workitems/edit/13913" TargetMode="External"/><Relationship Id="rId66" Type="http://schemas.openxmlformats.org/officeDocument/2006/relationships/hyperlink" Target="https://microsoft.sharepoint.com/:f:/t/StorefrontMerchandisingAssetDropbox/IgBaeUdpbgOKQ6PHMULLnqF7AeZDYoio8Q6ebjwo97xmJFg?e=wgsN7Q" TargetMode="External"/><Relationship Id="rId87" Type="http://schemas.openxmlformats.org/officeDocument/2006/relationships/table" Target="../tables/table28.xml"/><Relationship Id="rId61" Type="http://schemas.openxmlformats.org/officeDocument/2006/relationships/hyperlink" Target="https://microsoft.sharepoint.com/:f:/s/StorefrontApprovedAssets/IgDh4eYFCefZQLtwC7SS-c85AYZBsbNNdsylecPZmRgkrlw?e=tFlklQ" TargetMode="External"/><Relationship Id="rId82" Type="http://schemas.openxmlformats.org/officeDocument/2006/relationships/hyperlink" Target="https://microsoft.sharepoint.com/:f:/s/StorefrontApprovedAssets/IgDFcj18os04RLE91rjFrI1_AbJFizSI3DBdZmBWhkQn9Io?e=fk4636" TargetMode="External"/><Relationship Id="rId19" Type="http://schemas.openxmlformats.org/officeDocument/2006/relationships/hyperlink" Target="https://dev.azure.com/GamingMarketingSales/SXGPublishing/_workitems/edit/13939"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microsoft.sharepoint.com/:f:/r/sites/StorefrontApprovedAssets/Shared%20Documents/Games/F/Fortnite/Chapter7/Key%20Art/ICT?csf=1&amp;web=1&amp;e=987GiA" TargetMode="External"/><Relationship Id="rId18" Type="http://schemas.openxmlformats.org/officeDocument/2006/relationships/hyperlink" Target="https://dev.azure.com/GamingMarketingSales/SXGPublishing/_workitems/edit/13918" TargetMode="External"/><Relationship Id="rId26" Type="http://schemas.openxmlformats.org/officeDocument/2006/relationships/hyperlink" Target="https://dev.azure.com/GamingMarketingSales/SXGPublishing/_workitems/edit/13881" TargetMode="External"/><Relationship Id="rId39" Type="http://schemas.openxmlformats.org/officeDocument/2006/relationships/table" Target="../tables/table30.xml"/><Relationship Id="rId21" Type="http://schemas.openxmlformats.org/officeDocument/2006/relationships/hyperlink" Target="https://dev.azure.com/GamingMarketingSales/SXGPublishing/_workitems/edit/13877" TargetMode="External"/><Relationship Id="rId34" Type="http://schemas.openxmlformats.org/officeDocument/2006/relationships/hyperlink" Target="https://microsoft.sharepoint.com/:f:/s/StorefrontApprovedAssets/IgDfLkEvtV_PQZJgSK2R25SyAUHgPVI64LHzY2gf8AOFVrI?e=uHqxgu" TargetMode="External"/><Relationship Id="rId7" Type="http://schemas.openxmlformats.org/officeDocument/2006/relationships/hyperlink" Target="https://dev.azure.com/GamingMarketingSales/SXGPublishing/_workitems/edit/13813" TargetMode="External"/><Relationship Id="rId12" Type="http://schemas.openxmlformats.org/officeDocument/2006/relationships/hyperlink" Target="https://microsoft.sharepoint.com/:f:/r/sites/StorefrontApprovedAssets/Shared%20Documents/Games/D/Destiny%202/Renegade/ICT?csf=1&amp;web=1&amp;e=kVpR3s" TargetMode="External"/><Relationship Id="rId17" Type="http://schemas.openxmlformats.org/officeDocument/2006/relationships/hyperlink" Target="https://microsoft.sharepoint.com/:f:/t/StoreStudioPartnerRequests-Embargoed/IgCbuUQ0hjwdR5KDpTDYEymNAYxxLpyBX_i_kpxfJEGCy7A?e=ENNpVa" TargetMode="External"/><Relationship Id="rId25" Type="http://schemas.openxmlformats.org/officeDocument/2006/relationships/hyperlink" Target="https://microsoft.sharepoint.com/:f:/t/StoreStudioPartnerRequests-Embargoed/IgAwykcjv0tRR68RhqLb5szYAQcBN0XLwDR0bjD0VPsSJfY?e=Vjygxd" TargetMode="External"/><Relationship Id="rId33" Type="http://schemas.openxmlformats.org/officeDocument/2006/relationships/hyperlink" Target="https://dev.azure.com/GamingMarketingSales/SXGPublishing/_workitems/edit/14070" TargetMode="External"/><Relationship Id="rId38" Type="http://schemas.openxmlformats.org/officeDocument/2006/relationships/hyperlink" Target="https://microsoft.sharepoint.com/:f:/r/sites/StorefrontApprovedAssets/Shared%20Documents/Games/B/Battlefield%206/Seasons%20and%20Events/Winter%20Offensive/ICT?csf=1&amp;web=1&amp;e=03Ypor" TargetMode="External"/><Relationship Id="rId2" Type="http://schemas.openxmlformats.org/officeDocument/2006/relationships/hyperlink" Target="https://dev.azure.com/GamingMarketingSales/SXGPublishing/_workitems/edit/12717" TargetMode="External"/><Relationship Id="rId16" Type="http://schemas.openxmlformats.org/officeDocument/2006/relationships/hyperlink" Target="https://dev.azure.com/GamingMarketingSales/SXGPublishing/_workitems/edit/13099" TargetMode="External"/><Relationship Id="rId20" Type="http://schemas.openxmlformats.org/officeDocument/2006/relationships/hyperlink" Target="https://dev.azure.com/GamingMarketingSales/SXGPublishing/_workitems/edit/13877" TargetMode="External"/><Relationship Id="rId29" Type="http://schemas.openxmlformats.org/officeDocument/2006/relationships/hyperlink" Target="https://dev.azure.com/GamingMarketingSales/SXGPublishing/_workitems/edit/13939" TargetMode="External"/><Relationship Id="rId1" Type="http://schemas.openxmlformats.org/officeDocument/2006/relationships/hyperlink" Target="https://dev.azure.com/GamingMarketingSales/SXGPublishing/_workitems/edit/13664" TargetMode="External"/><Relationship Id="rId6" Type="http://schemas.openxmlformats.org/officeDocument/2006/relationships/hyperlink" Target="https://dev.azure.com/GamingMarketingSales/SXGPublishing/_workitems/edit/13712" TargetMode="External"/><Relationship Id="rId11" Type="http://schemas.openxmlformats.org/officeDocument/2006/relationships/hyperlink" Target="https://microsoft.sharepoint.com/:f:/s/StorefrontApprovedAssets/IgCVdtIkX9oKR7gLMGmfiOXyATj2STE8vi7IOP58Ae7su2o?e=9HdNyI" TargetMode="External"/><Relationship Id="rId24" Type="http://schemas.openxmlformats.org/officeDocument/2006/relationships/hyperlink" Target="https://microsoft.sharepoint.com/:f:/r/sites/StorefrontApprovedAssets/Shared%20Documents/Games/F/Fortnite/Fortnite%20OG/Chapter%201%20-%20Season%207/ICT?csf=1&amp;web=1&amp;e=Q8MWay" TargetMode="External"/><Relationship Id="rId32" Type="http://schemas.openxmlformats.org/officeDocument/2006/relationships/hyperlink" Target="https://dev.azure.com/GamingMarketingSales/SXGPublishing/_workitems/edit/13522" TargetMode="External"/><Relationship Id="rId37" Type="http://schemas.openxmlformats.org/officeDocument/2006/relationships/hyperlink" Target="https://microsoft.sharepoint.com/:f:/t/StorefrontMerchandisingAssetDropbox/IgBboFKdV5QJRZryNHEHjjw_AWWWGTQMkXH-w3RHM9FTNlM?e=KzOBAV" TargetMode="External"/><Relationship Id="rId5" Type="http://schemas.openxmlformats.org/officeDocument/2006/relationships/hyperlink" Target="https://dev.azure.com/GamingMarketingSales/SXGPublishing/_workitems/edit/13697" TargetMode="External"/><Relationship Id="rId15" Type="http://schemas.openxmlformats.org/officeDocument/2006/relationships/hyperlink" Target="https://microsoft.sharepoint.com/:f:/r/sites/StorefrontApprovedAssets/Shared%20Documents/Sales-Promos/2025/12-December/Game%20Pass%20Games%20to%20Gift%20Sale?csf=1&amp;web=1&amp;e=5wf2iq" TargetMode="External"/><Relationship Id="rId23" Type="http://schemas.openxmlformats.org/officeDocument/2006/relationships/hyperlink" Target="https://dev.azure.com/GamingMarketingSales/SXGPublishing/_workitems/edit/13876" TargetMode="External"/><Relationship Id="rId28" Type="http://schemas.openxmlformats.org/officeDocument/2006/relationships/hyperlink" Target="https://dev.azure.com/GamingMarketingSales/SXGPublishing/_workitems/edit/13886" TargetMode="External"/><Relationship Id="rId36" Type="http://schemas.openxmlformats.org/officeDocument/2006/relationships/hyperlink" Target="https://microsoft.sharepoint.com/:f:/r/sites/StorefrontApprovedAssets/Shared%20Documents/Games/G/GTA%20Online/FPD/ICT?csf=1&amp;web=1&amp;e=MkfYJ2" TargetMode="External"/><Relationship Id="rId10" Type="http://schemas.openxmlformats.org/officeDocument/2006/relationships/hyperlink" Target="https://dev.azure.com/GamingMarketingSales/SXGPublishing/_workitems/edit/13879" TargetMode="External"/><Relationship Id="rId19" Type="http://schemas.openxmlformats.org/officeDocument/2006/relationships/hyperlink" Target="https://dev.azure.com/GamingMarketingSales/SXGPublishing/_workitems/edit/13715" TargetMode="External"/><Relationship Id="rId31" Type="http://schemas.openxmlformats.org/officeDocument/2006/relationships/hyperlink" Target="https://dev.azure.com/GamingMarketingSales/SXGPublishing/_workitems/edit/13943" TargetMode="External"/><Relationship Id="rId4" Type="http://schemas.openxmlformats.org/officeDocument/2006/relationships/hyperlink" Target="https://dev.azure.com/GamingMarketingSales/SXGPublishing/_workitems/edit/13825" TargetMode="External"/><Relationship Id="rId9" Type="http://schemas.openxmlformats.org/officeDocument/2006/relationships/hyperlink" Target="https://dev.azure.com/GamingMarketingSales/SXGPublishing/_workitems/edit/13882" TargetMode="External"/><Relationship Id="rId14" Type="http://schemas.openxmlformats.org/officeDocument/2006/relationships/hyperlink" Target="https://onedrive.cloud.microsoft/:x:/a@734u4gg6/S/IQAoVi_FF-MLRaNyYmCv_CIKAcIuVUmRLOAIw5o_a207gdc?e=oxB70s" TargetMode="External"/><Relationship Id="rId22" Type="http://schemas.openxmlformats.org/officeDocument/2006/relationships/hyperlink" Target="https://microsoft.sharepoint.com/:f:/s/StorefrontApprovedAssets/IgAisomNNEBMRppbKgs6sbc6AZpPwwpyuD7F5W4ufMr9QBw?e=dkhV86" TargetMode="External"/><Relationship Id="rId27" Type="http://schemas.openxmlformats.org/officeDocument/2006/relationships/hyperlink" Target="https://dev.azure.com/GamingMarketingSales/SXGPublishing/_workitems/edit/13800" TargetMode="External"/><Relationship Id="rId30" Type="http://schemas.openxmlformats.org/officeDocument/2006/relationships/hyperlink" Target="https://microsoft.sharepoint.com/:f:/t/StoreStudioPartnerRequests-Embargoed/IgBMgaB2F9nlSa0VssrV5ADsAcLDtGDAvgQJlGSd9PKcV2o?e=eGUI1J" TargetMode="External"/><Relationship Id="rId35" Type="http://schemas.openxmlformats.org/officeDocument/2006/relationships/hyperlink" Target="https://microsoft.sharepoint.com/:f:/r/sites/StorefrontApprovedAssets/Shared%20Documents/Games/H/Helldivers%202/Phython?csf=1&amp;web=1&amp;e=pHu832" TargetMode="External"/><Relationship Id="rId8" Type="http://schemas.openxmlformats.org/officeDocument/2006/relationships/hyperlink" Target="https://microsoft.sharepoint.com/:f:/s/StorefrontApprovedAssets/IgDFcj18os04RLE91rjFrI1_AbJFizSI3DBdZmBWhkQn9Io?e=fk4636" TargetMode="External"/><Relationship Id="rId3" Type="http://schemas.openxmlformats.org/officeDocument/2006/relationships/hyperlink" Target="https://dev.azure.com/GamingMarketingSales/SXGPublishing/_workitems/edit/1381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3825" TargetMode="External"/><Relationship Id="rId13" Type="http://schemas.openxmlformats.org/officeDocument/2006/relationships/hyperlink" Target="https://microsoft.sharepoint.com/:f:/s/StorefrontApprovedAssets/IgDFcj18os04RLE91rjFrI1_AbJFizSI3DBdZmBWhkQn9Io?e=fk4636" TargetMode="External"/><Relationship Id="rId18" Type="http://schemas.openxmlformats.org/officeDocument/2006/relationships/hyperlink" Target="https://dev.azure.com/GamingMarketingSales/SXGPublishing/_workitems/edit/13741?src=WorkItemMention&amp;src-action=artifact_link" TargetMode="External"/><Relationship Id="rId26" Type="http://schemas.openxmlformats.org/officeDocument/2006/relationships/hyperlink" Target="https://dev.azure.com/GamingMarketingSales/SXGPublishing/_workitems/edit/13099" TargetMode="External"/><Relationship Id="rId3" Type="http://schemas.openxmlformats.org/officeDocument/2006/relationships/hyperlink" Target="https://dev.azure.com/GamingMarketingSales/SXGPublishing/_workitems/edit/13465" TargetMode="External"/><Relationship Id="rId21" Type="http://schemas.openxmlformats.org/officeDocument/2006/relationships/hyperlink" Target="https://microsoft.sharepoint.com/:f:/r/sites/StorefrontApprovedAssets/Shared%20Documents/Games/D/Destiny%202/Renegade/ICT?csf=1&amp;web=1&amp;e=kVpR3s" TargetMode="External"/><Relationship Id="rId7" Type="http://schemas.openxmlformats.org/officeDocument/2006/relationships/hyperlink" Target="https://dev.azure.com/GamingMarketingSales/SXGPublishing/_workitems/edit/13844" TargetMode="External"/><Relationship Id="rId12" Type="http://schemas.openxmlformats.org/officeDocument/2006/relationships/hyperlink" Target="https://dev.azure.com/GamingMarketingSales/SXGPublishing/_workitems/edit/13813" TargetMode="External"/><Relationship Id="rId17" Type="http://schemas.openxmlformats.org/officeDocument/2006/relationships/hyperlink" Target="https://dev.azure.com/GamingMarketingSales/SXGPublishing/_workitems/edit/13740" TargetMode="External"/><Relationship Id="rId25" Type="http://schemas.openxmlformats.org/officeDocument/2006/relationships/hyperlink" Target="https://microsoft.sharepoint.com/:f:/r/sites/StorefrontApprovedAssets/Shared%20Documents/Sales-Promos/2025/12-December/Game%20Pass%20Games%20to%20Gift%20Sale?csf=1&amp;web=1&amp;e=5wf2iq" TargetMode="External"/><Relationship Id="rId2" Type="http://schemas.openxmlformats.org/officeDocument/2006/relationships/hyperlink" Target="https://microsoft.sharepoint.com/:f:/s/StorefrontApprovedAssets/IgBR95al6o61R7ARvXk7OzcPAbgQ8ici7VSeI0WFE0Xe7jE?e=MBfXSj" TargetMode="External"/><Relationship Id="rId16" Type="http://schemas.openxmlformats.org/officeDocument/2006/relationships/hyperlink" Target="https://microsoft.sharepoint.com/:f:/s/StorefrontApprovedAssets/IgCVdtIkX9oKR7gLMGmfiOXyATj2STE8vi7IOP58Ae7su2o?e=9HdNyI" TargetMode="External"/><Relationship Id="rId20" Type="http://schemas.openxmlformats.org/officeDocument/2006/relationships/hyperlink" Target="https://microsoft.sharepoint.com/:f:/r/sites/StorefrontApprovedAssets/Shared%20Documents/Games/O/Outer%20Worlds%202/TOW2%20Secondary%20Art/ICT?csf=1&amp;web=1&amp;e=qyDsuf" TargetMode="External"/><Relationship Id="rId29" Type="http://schemas.openxmlformats.org/officeDocument/2006/relationships/table" Target="../tables/table31.xml"/><Relationship Id="rId1" Type="http://schemas.openxmlformats.org/officeDocument/2006/relationships/hyperlink" Target="https://dev.azure.com/GamingMarketingSales/SXGPublishing/_workitems/edit/13368" TargetMode="External"/><Relationship Id="rId6" Type="http://schemas.openxmlformats.org/officeDocument/2006/relationships/hyperlink" Target="https://dev.azure.com/GamingMarketingSales/SXGPublishing/_workitems/edit/13814" TargetMode="External"/><Relationship Id="rId11" Type="http://schemas.openxmlformats.org/officeDocument/2006/relationships/hyperlink" Target="https://dev.azure.com/GamingMarketingSales/SXGPublishing/_workitems/edit/13712" TargetMode="External"/><Relationship Id="rId24" Type="http://schemas.openxmlformats.org/officeDocument/2006/relationships/hyperlink" Target="https://onedrive.cloud.microsoft/:x:/a@734u4gg6/S/IQAoVi_FF-MLRaNyYmCv_CIKAcIuVUmRLOAIw5o_a207gdc?e=oxB70s" TargetMode="External"/><Relationship Id="rId5" Type="http://schemas.openxmlformats.org/officeDocument/2006/relationships/hyperlink" Target="https://dev.azure.com/GamingMarketingSales/SXGPublishing/_workitems/edit/12717" TargetMode="External"/><Relationship Id="rId15" Type="http://schemas.openxmlformats.org/officeDocument/2006/relationships/hyperlink" Target="https://dev.azure.com/GamingMarketingSales/SXGPublishing/_workitems/edit/13879" TargetMode="External"/><Relationship Id="rId23" Type="http://schemas.openxmlformats.org/officeDocument/2006/relationships/hyperlink" Target="https://microsoft.sharepoint.com/:f:/r/sites/StorefrontApprovedAssets/Shared%20Documents/Games/F/Fortnite/Chapter7/Key%20Art/ICT?csf=1&amp;web=1&amp;e=987GiA" TargetMode="External"/><Relationship Id="rId28" Type="http://schemas.openxmlformats.org/officeDocument/2006/relationships/hyperlink" Target="https://dev.azure.com/MSStoreSiteOps/Store%20Studio/_workitems/edit/406535" TargetMode="External"/><Relationship Id="rId10" Type="http://schemas.openxmlformats.org/officeDocument/2006/relationships/hyperlink" Target="https://dev.azure.com/GamingMarketingSales/SXGPublishing/_workitems/edit/13697" TargetMode="External"/><Relationship Id="rId19" Type="http://schemas.openxmlformats.org/officeDocument/2006/relationships/hyperlink" Target="https://microsoft.sharepoint.com/:f:/r/sites/StorefrontApprovedAssets/Shared%20Documents/Games/N/Ninja%20Gaiden%204/Ninja%20Gaiden%204%20Secondary%20Art/ICT?csf=1&amp;web=1&amp;e=KhiCbq" TargetMode="External"/><Relationship Id="rId4" Type="http://schemas.openxmlformats.org/officeDocument/2006/relationships/hyperlink" Target="https://dev.azure.com/GamingMarketingSales/SXGPublishing/_workitems/edit/13664" TargetMode="External"/><Relationship Id="rId9" Type="http://schemas.openxmlformats.org/officeDocument/2006/relationships/hyperlink" Target="https://dev.azure.com/GamingMarketingSales/SXGPublishing/_workitems/edit/13550" TargetMode="External"/><Relationship Id="rId14" Type="http://schemas.openxmlformats.org/officeDocument/2006/relationships/hyperlink" Target="https://dev.azure.com/GamingMarketingSales/SXGPublishing/_workitems/edit/13882" TargetMode="External"/><Relationship Id="rId22" Type="http://schemas.openxmlformats.org/officeDocument/2006/relationships/hyperlink" Target="https://microsoft.sharepoint.com/:f:/r/sites/StorefrontApprovedAssets/Shared%20Documents/Games/B/Battlefield%206/Seasons%20and%20Events/California%20Resistance/ICT?csf=1&amp;web=1&amp;e=Us9TEw" TargetMode="External"/><Relationship Id="rId27" Type="http://schemas.openxmlformats.org/officeDocument/2006/relationships/hyperlink" Target="https://microsoft.sharepoint.com/:f:/t/StoreStudioPartnerRequests-Embargoed/IgCbuUQ0hjwdR5KDpTDYEymNAYxxLpyBX_i_kpxfJEGCy7A?e=ENNpVa"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3696" TargetMode="External"/><Relationship Id="rId13" Type="http://schemas.openxmlformats.org/officeDocument/2006/relationships/hyperlink" Target="https://microsoft.sharepoint.com/:f:/r/sites/StorefrontApprovedAssets/Shared%20Documents/Games/N/Ninja%20Gaiden%204/Ninja%20Gaiden%204%20Secondary%20Art/ICT?csf=1&amp;web=1&amp;e=KhiCbq" TargetMode="External"/><Relationship Id="rId18" Type="http://schemas.openxmlformats.org/officeDocument/2006/relationships/hyperlink" Target="https://onedrive.cloud.microsoft/:x:/a@734u4gg6/S/IQAoVi_FF-MLRaNyYmCv_CIKAcIuVUmRLOAIw5o_a207gdc?e=oxB70s" TargetMode="External"/><Relationship Id="rId3" Type="http://schemas.openxmlformats.org/officeDocument/2006/relationships/hyperlink" Target="https://dev.azure.com/GamingMarketingSales/SXGPublishing/_workitems/edit/13465" TargetMode="External"/><Relationship Id="rId21" Type="http://schemas.openxmlformats.org/officeDocument/2006/relationships/vmlDrawing" Target="../drawings/vmlDrawing6.vml"/><Relationship Id="rId7" Type="http://schemas.openxmlformats.org/officeDocument/2006/relationships/hyperlink" Target="https://dev.azure.com/GamingMarketingSales/SXGPublishing/_workitems/edit/13552" TargetMode="External"/><Relationship Id="rId12" Type="http://schemas.openxmlformats.org/officeDocument/2006/relationships/hyperlink" Target="https://microsoft.sharepoint.com/:f:/r/sites/StorefrontApprovedAssets/Shared%20Documents/Games/M/MySIMS%20Cozy%20Bundle/ICT?csf=1&amp;web=1&amp;e=BI9pn4" TargetMode="External"/><Relationship Id="rId17" Type="http://schemas.openxmlformats.org/officeDocument/2006/relationships/hyperlink" Target="https://dev.azure.com/GamingMarketingSales/SXGPublishing/_workitems/edit/13664" TargetMode="External"/><Relationship Id="rId2" Type="http://schemas.openxmlformats.org/officeDocument/2006/relationships/hyperlink" Target="https://microsoft.sharepoint.com/:f:/s/StorefrontApprovedAssets/IgBR95al6o61R7ARvXk7OzcPAbgQ8ici7VSeI0WFE0Xe7jE?e=MBfXSj" TargetMode="External"/><Relationship Id="rId16" Type="http://schemas.openxmlformats.org/officeDocument/2006/relationships/hyperlink" Target="https://microsoft.sharepoint.com/:f:/r/sites/StorefrontApprovedAssets/Shared%20Documents/Games/O/Outer%20Worlds%202/TOW2%20Secondary%20Art/ICT?csf=1&amp;web=1&amp;e=qyDsuf" TargetMode="External"/><Relationship Id="rId20" Type="http://schemas.openxmlformats.org/officeDocument/2006/relationships/hyperlink" Target="https://microsoft.sharepoint.com/:f:/r/sites/StorefrontApprovedAssets/Shared%20Documents/Games/F/Fortnite/Chapter7/Key%20Art/ICT?csf=1&amp;web=1&amp;e=987GiA" TargetMode="External"/><Relationship Id="rId1" Type="http://schemas.openxmlformats.org/officeDocument/2006/relationships/hyperlink" Target="https://dev.azure.com/GamingMarketingSales/SXGPublishing/_workitems/edit/13368" TargetMode="External"/><Relationship Id="rId6" Type="http://schemas.openxmlformats.org/officeDocument/2006/relationships/hyperlink" Target="https://dev.azure.com/GamingMarketingSales/SXGPublishing/_workitems/edit/13554" TargetMode="External"/><Relationship Id="rId11" Type="http://schemas.openxmlformats.org/officeDocument/2006/relationships/hyperlink" Target="https://dev.azure.com/GamingMarketingSales/SXGPublishing/_workitems/edit/13741?src=WorkItemMention&amp;src-action=artifact_link" TargetMode="External"/><Relationship Id="rId24" Type="http://schemas.microsoft.com/office/2017/10/relationships/threadedComment" Target="../threadedComments/threadedComment2.xml"/><Relationship Id="rId5" Type="http://schemas.openxmlformats.org/officeDocument/2006/relationships/hyperlink" Target="https://dev.azure.com/GamingMarketingSales/SXGPublishing/_workitems/edit/13768" TargetMode="External"/><Relationship Id="rId15" Type="http://schemas.openxmlformats.org/officeDocument/2006/relationships/hyperlink" Target="https://microsoft.sharepoint.com/:f:/r/sites/StorefrontApprovedAssets/Shared%20Documents/Games/A/Apex_Legends/Seasons/27%20Supersonic%20Nov_18%2010am%20pt/ICT?csf=1&amp;web=1&amp;e=tel91a" TargetMode="External"/><Relationship Id="rId23" Type="http://schemas.openxmlformats.org/officeDocument/2006/relationships/comments" Target="../comments6.xml"/><Relationship Id="rId10" Type="http://schemas.openxmlformats.org/officeDocument/2006/relationships/hyperlink" Target="https://microsoft.sharepoint.com/:f:/s/StorefrontApprovedAssets/IgD68H4RXyzlQbRm6GPN4VbyAW26bg8BJ7DjmhJK2DScHTQ?e=gHHRdJ" TargetMode="External"/><Relationship Id="rId19" Type="http://schemas.openxmlformats.org/officeDocument/2006/relationships/hyperlink" Target="https://microsoft.sharepoint.com/:f:/r/sites/StorefrontApprovedAssets/Shared%20Documents/Games/E/EA_SPORTS_FC_2026/Showcase%2026/ICT?csf=1&amp;web=1&amp;e=9fWdUT" TargetMode="External"/><Relationship Id="rId4" Type="http://schemas.openxmlformats.org/officeDocument/2006/relationships/hyperlink" Target="https://dev.azure.com/GamingMarketingSales/SXGPublishing/_workitems/edit/13728" TargetMode="External"/><Relationship Id="rId9" Type="http://schemas.openxmlformats.org/officeDocument/2006/relationships/hyperlink" Target="https://dev.azure.com/GamingMarketingSales/SXGPublishing/_workitems/edit/13740" TargetMode="External"/><Relationship Id="rId14" Type="http://schemas.openxmlformats.org/officeDocument/2006/relationships/hyperlink" Target="https://microsoft.sharepoint.com/:f:/r/sites/StorefrontApprovedAssets/Shared%20Documents/Games/B/Battlefield%206/Free%20Trial%20-%20Nov%2025/ICT?csf=1&amp;web=1&amp;e=zPfhGP" TargetMode="External"/><Relationship Id="rId22" Type="http://schemas.openxmlformats.org/officeDocument/2006/relationships/table" Target="../tables/table32.xml"/></Relationships>
</file>

<file path=xl/worksheets/_rels/sheet15.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3098" TargetMode="External"/><Relationship Id="rId13" Type="http://schemas.openxmlformats.org/officeDocument/2006/relationships/hyperlink" Target="https://dev.azure.com/MSStoreSiteOps/Store%20Studio/_workitems/edit/405722" TargetMode="External"/><Relationship Id="rId18" Type="http://schemas.openxmlformats.org/officeDocument/2006/relationships/hyperlink" Target="https://microsoft.sharepoint.com/:f:/r/sites/StorefrontApprovedAssets/Shared%20Documents/Games/D/Dave%20the%20Diver/ICT?csf=1&amp;web=1&amp;e=D9c4Gr" TargetMode="External"/><Relationship Id="rId3" Type="http://schemas.openxmlformats.org/officeDocument/2006/relationships/hyperlink" Target="https://dev.azure.com/GamingMarketingSales/SXGPublishing/_workitems/edit/13541" TargetMode="External"/><Relationship Id="rId21" Type="http://schemas.openxmlformats.org/officeDocument/2006/relationships/hyperlink" Target="../../../../../../:x:/p/v-nguyenmill/IQCz1H3iL_-5TJrRuf4djXU_AXy04ab5pFiDPIyy55dalNk?e=mgEMA7" TargetMode="External"/><Relationship Id="rId7" Type="http://schemas.openxmlformats.org/officeDocument/2006/relationships/hyperlink" Target="https://dev.azure.com/GamingMarketingSales/SXGPublishing/_workitems/edit/13696" TargetMode="External"/><Relationship Id="rId12" Type="http://schemas.openxmlformats.org/officeDocument/2006/relationships/hyperlink" Target="https://dev.azure.com/GamingMarketingSales/SXGPublishing/_workitems/edit/13775" TargetMode="External"/><Relationship Id="rId17" Type="http://schemas.openxmlformats.org/officeDocument/2006/relationships/hyperlink" Target="https://dev.azure.com/MSStoreSiteOps/Hanson%20Digital%20Category%20Programming/_workitems/edit/405832" TargetMode="External"/><Relationship Id="rId2" Type="http://schemas.openxmlformats.org/officeDocument/2006/relationships/hyperlink" Target="https://dev.azure.com/GamingMarketingSales/SXGPublishing/_workitems/edit/13380" TargetMode="External"/><Relationship Id="rId16" Type="http://schemas.openxmlformats.org/officeDocument/2006/relationships/hyperlink" Target="https://dev.azure.com/GamingMarketingSales/SXGPublishing/_workitems/edit/13465" TargetMode="External"/><Relationship Id="rId20" Type="http://schemas.openxmlformats.org/officeDocument/2006/relationships/hyperlink" Target="../../../../../../:x:/p/v-nguyenmill/IQCz1H3iL_-5TJrRuf4djXU_AXy04ab5pFiDPIyy55dalNk?e=mgEMA7" TargetMode="External"/><Relationship Id="rId1" Type="http://schemas.openxmlformats.org/officeDocument/2006/relationships/hyperlink" Target="https://dev.azure.com/GamingMarketingSales/SXGPublishing/_workitems/edit/13508" TargetMode="External"/><Relationship Id="rId6" Type="http://schemas.openxmlformats.org/officeDocument/2006/relationships/hyperlink" Target="https://dev.azure.com/GamingMarketingSales/SXGPublishing/_workitems/edit/13368" TargetMode="External"/><Relationship Id="rId11" Type="http://schemas.openxmlformats.org/officeDocument/2006/relationships/hyperlink" Target="https://microsoft.sharepoint.com/:f:/r/sites/StorefrontApprovedAssets/Shared%20Documents/Games/F/Fallout/Fallout%204%20Anniversary/ICT?csf=1&amp;web=1&amp;e=C7pu5U" TargetMode="External"/><Relationship Id="rId5" Type="http://schemas.openxmlformats.org/officeDocument/2006/relationships/hyperlink" Target="https://dev.azure.com/GamingMarketingSales/SXGPublishing/_workitems/edit/13529" TargetMode="External"/><Relationship Id="rId15" Type="http://schemas.openxmlformats.org/officeDocument/2006/relationships/hyperlink" Target="https://microsoft.sharepoint.com/:f:/s/StorefrontApprovedAssets/IgBR95al6o61R7ARvXk7OzcPAbgQ8ici7VSeI0WFE0Xe7jE?e=MBfXSj" TargetMode="External"/><Relationship Id="rId10" Type="http://schemas.openxmlformats.org/officeDocument/2006/relationships/hyperlink" Target="https://dev.azure.com/GamingMarketingSales/SXGPublishing/_workitems/edit/13518?src=WorkItemMention&amp;src-action=artifact_link" TargetMode="External"/><Relationship Id="rId19" Type="http://schemas.openxmlformats.org/officeDocument/2006/relationships/hyperlink" Target="https://microsoft.sharepoint.com/:f:/r/sites/StorefrontApprovedAssets/Shared%20Documents/Games/M/Minecraft/Adidas/ICT?csf=1&amp;web=1&amp;e=jXWjRD" TargetMode="External"/><Relationship Id="rId4" Type="http://schemas.openxmlformats.org/officeDocument/2006/relationships/hyperlink" Target="https://dev.azure.com/GamingMarketingSales/SXGPublishing/_workitems/edit/13022" TargetMode="External"/><Relationship Id="rId9" Type="http://schemas.openxmlformats.org/officeDocument/2006/relationships/hyperlink" Target="https://dev.azure.com/GamingMarketingSales/SXGPublishing/_workitems/edit/13521" TargetMode="External"/><Relationship Id="rId14" Type="http://schemas.openxmlformats.org/officeDocument/2006/relationships/hyperlink" Target="https://microsoft.sharepoint.com/:f:/r/sites/StorefrontApprovedAssets/Shared%20Documents/Games/M/Mortal%20Kombat%20Legacy%20Kollection/ICT?csf=1&amp;web=1&amp;e=eMghQi" TargetMode="External"/><Relationship Id="rId22" Type="http://schemas.openxmlformats.org/officeDocument/2006/relationships/table" Target="../tables/table33.xml"/></Relationships>
</file>

<file path=xl/worksheets/_rels/sheet16.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3398" TargetMode="External"/><Relationship Id="rId13" Type="http://schemas.openxmlformats.org/officeDocument/2006/relationships/hyperlink" Target="https://microsoft.sharepoint.com/:f:/r/sites/StorefrontApprovedAssets/Shared%20Documents/Games/A/Apex_Legends/Seasons/27%20Amped%20Nov_4%2010am%20pt/ICT%20Key%20TT?csf=1&amp;web=1&amp;e=z8ApAr" TargetMode="External"/><Relationship Id="rId18" Type="http://schemas.openxmlformats.org/officeDocument/2006/relationships/hyperlink" Target="https://microsoft.sharepoint.com/:f:/r/sites/StorefrontApprovedAssets/Shared%20Documents/Games/E/EA_Sports_College_Football_26/Season%204/ICT?csf=1&amp;web=1&amp;e=pbXpya" TargetMode="External"/><Relationship Id="rId3" Type="http://schemas.openxmlformats.org/officeDocument/2006/relationships/hyperlink" Target="https://dev.azure.com/GamingMarketingSales/SXGPublishing/_workitems/edit/13521" TargetMode="External"/><Relationship Id="rId21" Type="http://schemas.openxmlformats.org/officeDocument/2006/relationships/hyperlink" Target="https://microsoft.sharepoint.com/:f:/r/sites/StorefrontApprovedAssets/Shared%20Documents/Games/G/GTA%20Online/FPD/ICT?csf=1&amp;web=1&amp;e=77Mpyx" TargetMode="External"/><Relationship Id="rId7" Type="http://schemas.openxmlformats.org/officeDocument/2006/relationships/hyperlink" Target="https://dev.azure.com/GamingMarketingSales/SXGPublishing/_workitems/edit/13363" TargetMode="External"/><Relationship Id="rId12" Type="http://schemas.openxmlformats.org/officeDocument/2006/relationships/hyperlink" Target="https://microsoft.sharepoint.com/:f:/r/sites/StorefrontApprovedAssets/Shared%20Documents/Games/F/Fallout/Fallout%204%20Anniversary/ICT?csf=1&amp;web=1&amp;e=C7pu5U" TargetMode="External"/><Relationship Id="rId17" Type="http://schemas.openxmlformats.org/officeDocument/2006/relationships/hyperlink" Target="https://dev.azure.com/GamingMarketingSales/SXGPublishing/_workitems/edit/12561" TargetMode="External"/><Relationship Id="rId2" Type="http://schemas.openxmlformats.org/officeDocument/2006/relationships/hyperlink" Target="https://dev.azure.com/GamingMarketingSales/SXGPublishing/_workitems/edit/13380" TargetMode="External"/><Relationship Id="rId16" Type="http://schemas.openxmlformats.org/officeDocument/2006/relationships/hyperlink" Target="https://dev.azure.com/GamingMarketingSales/SXGPublishing/_workitems/edit/13468" TargetMode="External"/><Relationship Id="rId20" Type="http://schemas.openxmlformats.org/officeDocument/2006/relationships/hyperlink" Target="https://microsoft.sharepoint.com/:f:/r/sites/StorefrontApprovedAssets/Shared%20Documents/Games/A/Anno%20117%20Pax%20Romana/ICT?csf=1&amp;web=1&amp;e=0LW08H" TargetMode="External"/><Relationship Id="rId1" Type="http://schemas.openxmlformats.org/officeDocument/2006/relationships/hyperlink" Target="https://dev.azure.com/GamingMarketingSales/SXGPublishing/_workitems/edit/13379" TargetMode="External"/><Relationship Id="rId6" Type="http://schemas.openxmlformats.org/officeDocument/2006/relationships/hyperlink" Target="https://dev.azure.com/GamingMarketingSales/SXGPublishing/_workitems/edit/13477" TargetMode="External"/><Relationship Id="rId11" Type="http://schemas.openxmlformats.org/officeDocument/2006/relationships/hyperlink" Target="https://dev.azure.com/GamingMarketingSales/SXGPublishing/_workitems/edit/13518?src=WorkItemMention&amp;src-action=artifact_link" TargetMode="External"/><Relationship Id="rId5" Type="http://schemas.openxmlformats.org/officeDocument/2006/relationships/hyperlink" Target="https://dev.azure.com/GamingMarketingSales/SXGPublishing/_workitems/edit/13349" TargetMode="External"/><Relationship Id="rId15" Type="http://schemas.openxmlformats.org/officeDocument/2006/relationships/hyperlink" Target="https://microsoft.sharepoint.com/:f:/t/StoreStudioPartnerRequests-Embargoed/IgB3GNOFOLEhR7yKHjWDM6reAX3qhM2DagcBuB8BTtS4vqM?e=EYNf5t" TargetMode="External"/><Relationship Id="rId23" Type="http://schemas.openxmlformats.org/officeDocument/2006/relationships/table" Target="../tables/table34.xml"/><Relationship Id="rId10" Type="http://schemas.openxmlformats.org/officeDocument/2006/relationships/hyperlink" Target="https://dev.azure.com/MSStoreSiteOps/Store%20Studio/_workitems/edit/405186" TargetMode="External"/><Relationship Id="rId19" Type="http://schemas.openxmlformats.org/officeDocument/2006/relationships/hyperlink" Target="https://dev.azure.com/MSStoreSiteOps/Store%20Studio/_workitems/edit/405623" TargetMode="External"/><Relationship Id="rId4" Type="http://schemas.openxmlformats.org/officeDocument/2006/relationships/hyperlink" Target="https://dev.azure.com/GamingMarketingSales/SXGPublishing/_workitems/edit/13018" TargetMode="External"/><Relationship Id="rId9" Type="http://schemas.openxmlformats.org/officeDocument/2006/relationships/hyperlink" Target="https://dev.azure.com/GamingMarketingSales/SXGPublishing/_workitems/edit/13472" TargetMode="External"/><Relationship Id="rId14" Type="http://schemas.openxmlformats.org/officeDocument/2006/relationships/hyperlink" Target="https://microsoft.sharepoint.com/:f:/r/sites/StorefrontApprovedAssets/Shared%20Documents/Games/M/Mortal%20Kombat%20Legacy%20Kollection/ICT?csf=1&amp;web=1&amp;e=eMghQi" TargetMode="External"/><Relationship Id="rId22" Type="http://schemas.openxmlformats.org/officeDocument/2006/relationships/hyperlink" Target="https://microsoft.sharepoint.com/:f:/r/sites/StorefrontApprovedAssets/Shared%20Documents/Sales-Promos/2025/11-November/Game%20Pass%20EA%20Games%20Sale/ICT%20Key%20TT?csf=1&amp;web=1&amp;e=1RC56s"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3208" TargetMode="External"/><Relationship Id="rId13" Type="http://schemas.openxmlformats.org/officeDocument/2006/relationships/hyperlink" Target="../../../../../../:x:/p/v-nguyenmill/IQDYgkl5bYI1SLQ1Z3d5sA5dAew_NOga_6TovaTWRPnBLiU?e=ON0unN" TargetMode="External"/><Relationship Id="rId18" Type="http://schemas.openxmlformats.org/officeDocument/2006/relationships/hyperlink" Target="https://dev.azure.com/GamingMarketingSales/SXGPublishing/_workitems/edit/13518?src=WorkItemMention&amp;src-action=artifact_link" TargetMode="External"/><Relationship Id="rId3" Type="http://schemas.openxmlformats.org/officeDocument/2006/relationships/hyperlink" Target="https://dev.azure.com/GamingMarketingSales/SXGPublishing/_workitems/edit/13383" TargetMode="External"/><Relationship Id="rId21" Type="http://schemas.openxmlformats.org/officeDocument/2006/relationships/table" Target="../tables/table35.xml"/><Relationship Id="rId7" Type="http://schemas.openxmlformats.org/officeDocument/2006/relationships/hyperlink" Target="https://dev.azure.com/GamingMarketingSales/SXGPublishing/_workitems/edit/12561" TargetMode="External"/><Relationship Id="rId12" Type="http://schemas.openxmlformats.org/officeDocument/2006/relationships/hyperlink" Target="https://microsoft.sharepoint.com/:f:/r/sites/StorefrontApprovedAssets/Shared%20Documents/Games/E/Embark/ICT?csf=1&amp;web=1&amp;e=Vlwdch" TargetMode="External"/><Relationship Id="rId17" Type="http://schemas.openxmlformats.org/officeDocument/2006/relationships/hyperlink" Target="https://microsoft.sharepoint.com/:f:/r/sites/StorefrontApprovedAssets/Shared%20Documents/Games/A/Age%20of%20Empires/BengalDLC/ICT?csf=1&amp;web=1&amp;e=7GTvTD" TargetMode="External"/><Relationship Id="rId2" Type="http://schemas.openxmlformats.org/officeDocument/2006/relationships/hyperlink" Target="https://dev.azure.com/GamingMarketingSales/SXGPublishing/_workitems/edit/12641" TargetMode="External"/><Relationship Id="rId16" Type="http://schemas.openxmlformats.org/officeDocument/2006/relationships/hyperlink" Target="https://microsoft.sharepoint.com/:f:/r/sites/StorefrontApprovedAssets/Shared%20Documents/Games/E/EA_Sports_College_Football_26/Season%204/ICT?csf=1&amp;web=1&amp;e=pbXpya" TargetMode="External"/><Relationship Id="rId20" Type="http://schemas.openxmlformats.org/officeDocument/2006/relationships/hyperlink" Target="https://microsoft.sharepoint.com/:f:/r/sites/StorefrontApprovedAssets/Shared%20Documents/Games/A/Apex_Legends/Seasons/27%20Amped%20Nov_4%2010am%20pt/ICT%20Key%20TT?csf=1&amp;web=1&amp;e=z8ApAr" TargetMode="External"/><Relationship Id="rId1" Type="http://schemas.openxmlformats.org/officeDocument/2006/relationships/hyperlink" Target="https://dev.azure.com/GamingMarketingSales/SXGPublishing/_workitems/edit/13379" TargetMode="External"/><Relationship Id="rId6" Type="http://schemas.openxmlformats.org/officeDocument/2006/relationships/hyperlink" Target="https://dev.azure.com/GamingMarketingSales/SXGPublishing/_workitems/edit/13218" TargetMode="External"/><Relationship Id="rId11" Type="http://schemas.openxmlformats.org/officeDocument/2006/relationships/hyperlink" Target="https://microsoft.sharepoint.com/:f:/s/StorefrontApprovedAssets/IgAuPcc8XbdhQaWjCFlC4Q-lAQFyh3LxnT5mnFDclnnfNEQ?e=RocaB6" TargetMode="External"/><Relationship Id="rId5" Type="http://schemas.openxmlformats.org/officeDocument/2006/relationships/hyperlink" Target="https://dev.azure.com/GamingMarketingSales/SXGPublishing/_workitems/edit/13389" TargetMode="External"/><Relationship Id="rId15" Type="http://schemas.openxmlformats.org/officeDocument/2006/relationships/hyperlink" Target="https://microsoft.sharepoint.com/:f:/r/sites/StorefrontApprovedAssets/Shared%20Documents/Games/M/Minecraft/DragonballZ/ICT?csf=1&amp;web=1&amp;e=HYym9t" TargetMode="External"/><Relationship Id="rId10" Type="http://schemas.openxmlformats.org/officeDocument/2006/relationships/hyperlink" Target="https://microsoft.sharepoint.com/:x:/t/Game_Pass_Shared_Site/IQBzPEUyuU7oQayrzo-QKGZpAVxDL6qXFHiYhGk0dJ0z1xs?e=1SzOgk" TargetMode="External"/><Relationship Id="rId19" Type="http://schemas.openxmlformats.org/officeDocument/2006/relationships/hyperlink" Target="https://microsoft.sharepoint.com/:f:/r/sites/StorefrontApprovedAssets/Shared%20Documents/Games/F/Fallout/Fallout%204%20Anniversary/ICT?csf=1&amp;web=1&amp;e=C7pu5U" TargetMode="External"/><Relationship Id="rId4" Type="http://schemas.openxmlformats.org/officeDocument/2006/relationships/hyperlink" Target="https://dev.azure.com/GamingMarketingSales/SXGPublishing/_workitems/edit/13404" TargetMode="External"/><Relationship Id="rId9" Type="http://schemas.openxmlformats.org/officeDocument/2006/relationships/hyperlink" Target="https://microsoft.sharepoint.com/:f:/t/StoreStudioPartnerRequests-Embargoed/IgCht3A4mbsKSoOLPDvoKOEUAVRo4WT56jQBTyLy7DuDNOs?e=1NKUyX" TargetMode="External"/><Relationship Id="rId14" Type="http://schemas.openxmlformats.org/officeDocument/2006/relationships/hyperlink" Target="../../../../../../:x:/p/v-nguyenmill/IQDYgkl5bYI1SLQ1Z3d5sA5dAew_NOga_6TovaTWRPnBLiU?e=ON0unN"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2944" TargetMode="External"/><Relationship Id="rId13" Type="http://schemas.openxmlformats.org/officeDocument/2006/relationships/hyperlink" Target="https://microsoft.sharepoint.com/:f:/r/sites/StorefrontApprovedAssets/Shared%20Documents/Sales-Promos/2025/10-October/Call%20of%20Duty%20Franchise%20Sale/Dash/ICT%20Key%20TT?csf=1&amp;web=1&amp;e=SpKOTW" TargetMode="External"/><Relationship Id="rId18" Type="http://schemas.openxmlformats.org/officeDocument/2006/relationships/hyperlink" Target="https://microsoft.sharepoint.com/:f:/r/sites/StorefrontApprovedAssets/Shared%20Documents/Games/O/Overwatch%202/S19/ICT?csf=1&amp;web=1&amp;e=18ceFq" TargetMode="External"/><Relationship Id="rId26" Type="http://schemas.openxmlformats.org/officeDocument/2006/relationships/vmlDrawing" Target="../drawings/vmlDrawing7.vml"/><Relationship Id="rId3" Type="http://schemas.openxmlformats.org/officeDocument/2006/relationships/hyperlink" Target="https://microsoft.sharepoint.com/:f:/r/sites/StorefrontApprovedAssets/Shared%20Documents/Games/P/Plants%20versus%20Zombies%20Replanted/ICT?csf=1&amp;web=1&amp;e=9atlZ7" TargetMode="External"/><Relationship Id="rId21" Type="http://schemas.openxmlformats.org/officeDocument/2006/relationships/hyperlink" Target="https://microsoft.sharepoint.com/:f:/t/StoreStudioPartnerRequests-Embargoed/IgCht3A4mbsKSoOLPDvoKOEUAVRo4WT56jQBTyLy7DuDNOs?e=1NKUyX" TargetMode="External"/><Relationship Id="rId7" Type="http://schemas.openxmlformats.org/officeDocument/2006/relationships/hyperlink" Target="https://dev.azure.com/GamingMarketingSales/SXGPublishing/_workitems/edit/13217" TargetMode="External"/><Relationship Id="rId12" Type="http://schemas.openxmlformats.org/officeDocument/2006/relationships/hyperlink" Target="https://dev.azure.com/GamingMarketingSales/SXGPublishing/_workitems/edit/13249" TargetMode="External"/><Relationship Id="rId17" Type="http://schemas.openxmlformats.org/officeDocument/2006/relationships/hyperlink" Target="https://microsoft.sharepoint.com/:f:/s/StorefrontApprovedAssets/IgCK4fSXQR3rSJQsFMPszv58AfgoXRqjMQagYngRXWOt1h8?e=0aaZVT" TargetMode="External"/><Relationship Id="rId25" Type="http://schemas.openxmlformats.org/officeDocument/2006/relationships/hyperlink" Target="https://microsoft.sharepoint.com/:f:/s/StorefrontApprovedAssets/EmT76lhSboBFmt9qEn4hMxwB5j6NLsdiDsxKrOAarqrm8w?e=OgdlS1" TargetMode="External"/><Relationship Id="rId2" Type="http://schemas.openxmlformats.org/officeDocument/2006/relationships/hyperlink" Target="https://dev.azure.com/GamingMarketingSales/SXGPublishing/_workitems/edit/13191" TargetMode="External"/><Relationship Id="rId16" Type="http://schemas.openxmlformats.org/officeDocument/2006/relationships/hyperlink" Target="https://dev.azure.com/GamingMarketingSales/SXGPublishing/_workitems/edit/13423" TargetMode="External"/><Relationship Id="rId20" Type="http://schemas.openxmlformats.org/officeDocument/2006/relationships/hyperlink" Target="https://microsoft.sharepoint.com/:f:/r/sites/StorefrontApprovedAssets/Shared%20Documents/Games/E/Embark/ICT?csf=1&amp;web=1&amp;e=Vlwdch" TargetMode="External"/><Relationship Id="rId29" Type="http://schemas.microsoft.com/office/2017/10/relationships/threadedComment" Target="../threadedComments/threadedComment3.xml"/><Relationship Id="rId1" Type="http://schemas.openxmlformats.org/officeDocument/2006/relationships/hyperlink" Target="https://dev.azure.com/GamingMarketingSales/SXGPublishing/_workitems/edit/12641" TargetMode="External"/><Relationship Id="rId6" Type="http://schemas.openxmlformats.org/officeDocument/2006/relationships/hyperlink" Target="https://dev.azure.com/GamingMarketingSales/SXGPublishing/_workitems/edit/13262" TargetMode="External"/><Relationship Id="rId11" Type="http://schemas.openxmlformats.org/officeDocument/2006/relationships/hyperlink" Target="https://microsoft.sharepoint.com/:f:/r/sites/StorefrontApprovedAssets/Shared%20Documents/Games/N/NBA%202K26/Season%202/ICT?csf=1&amp;web=1&amp;e=nZZSpL" TargetMode="External"/><Relationship Id="rId24" Type="http://schemas.openxmlformats.org/officeDocument/2006/relationships/hyperlink" Target="https://dev.azure.com/GamingMarketingSales/SXGPublishing/_workitems/edit/12845" TargetMode="External"/><Relationship Id="rId5" Type="http://schemas.openxmlformats.org/officeDocument/2006/relationships/hyperlink" Target="https://dev.azure.com/GamingMarketingSales/SXGPublishing/_workitems/edit/13129" TargetMode="External"/><Relationship Id="rId15" Type="http://schemas.openxmlformats.org/officeDocument/2006/relationships/hyperlink" Target="https://microsoft.sharepoint.com/:f:/s/StorefrontApprovedAssets/IgDml_R5H6-JTKt4WRqBp8zlAYHXGIZXWDZ1dU-fEST-PWc?e=NMpbge" TargetMode="External"/><Relationship Id="rId23" Type="http://schemas.openxmlformats.org/officeDocument/2006/relationships/hyperlink" Target="https://dev.azure.com/GamingMarketingSales/SXGPublishing/_workitems/edit/12809" TargetMode="External"/><Relationship Id="rId28" Type="http://schemas.openxmlformats.org/officeDocument/2006/relationships/comments" Target="../comments7.xml"/><Relationship Id="rId10" Type="http://schemas.openxmlformats.org/officeDocument/2006/relationships/hyperlink" Target="https://dev.azure.com/GamingMarketingSales/SXGPublishing/_workitems/edit/12748" TargetMode="External"/><Relationship Id="rId19" Type="http://schemas.openxmlformats.org/officeDocument/2006/relationships/hyperlink" Target="https://microsoft.sharepoint.com/:f:/r/sites/StorefrontApprovedAssets/Shared%20Documents/Games/E/EA_SPORTS_MADDEN/MADDEN%20NFL%2026/Most%20Feared/ICT%20Key%20TT?csf=1&amp;web=1&amp;e=0kOzVZ" TargetMode="External"/><Relationship Id="rId4" Type="http://schemas.openxmlformats.org/officeDocument/2006/relationships/hyperlink" Target="https://dev.azure.com/GamingMarketingSales/SXGPublishing/_workitems/edit/12866" TargetMode="External"/><Relationship Id="rId9" Type="http://schemas.openxmlformats.org/officeDocument/2006/relationships/hyperlink" Target="https://dev.azure.com/GamingMarketingSales/SXGPublishing/_workitems/edit/13210" TargetMode="External"/><Relationship Id="rId14" Type="http://schemas.openxmlformats.org/officeDocument/2006/relationships/hyperlink" Target="https://dev.azure.com/GamingMarketingSales/SXGPublishing/_workitems/edit/13264" TargetMode="External"/><Relationship Id="rId22" Type="http://schemas.openxmlformats.org/officeDocument/2006/relationships/hyperlink" Target="https://microsoft.sharepoint.com/:x:/t/Game_Pass_Shared_Site/IQBzPEUyuU7oQayrzo-QKGZpAVxDL6qXFHiYhGk0dJ0z1xs?e=1SzOgk" TargetMode="External"/><Relationship Id="rId27" Type="http://schemas.openxmlformats.org/officeDocument/2006/relationships/table" Target="../tables/table36.xml"/></Relationships>
</file>

<file path=xl/worksheets/_rels/sheet19.xml.rels><?xml version="1.0" encoding="UTF-8" standalone="yes"?>
<Relationships xmlns="http://schemas.openxmlformats.org/package/2006/relationships"><Relationship Id="rId8" Type="http://schemas.openxmlformats.org/officeDocument/2006/relationships/hyperlink" Target="https://microsoft.sharepoint.com/:f:/r/sites/StorefrontApprovedAssets/Shared%20Documents/Sales-Promos/2025/10-October/XPA%20Sale/Dash/ICT?csf=1&amp;web=1&amp;e=L0tHFD" TargetMode="External"/><Relationship Id="rId13" Type="http://schemas.openxmlformats.org/officeDocument/2006/relationships/hyperlink" Target="https://dev.azure.com/GamingMarketingSales/SXGPublishing/_workitems/edit/12819" TargetMode="External"/><Relationship Id="rId18" Type="http://schemas.openxmlformats.org/officeDocument/2006/relationships/hyperlink" Target="https://dev.azure.com/GamingMarketingSales/SXGPublishing/_workitems/edit/12417" TargetMode="External"/><Relationship Id="rId3" Type="http://schemas.openxmlformats.org/officeDocument/2006/relationships/hyperlink" Target="https://dev.azure.com/GamingMarketingSales/SXGPublishing/_workitems/edit/12919" TargetMode="External"/><Relationship Id="rId21" Type="http://schemas.openxmlformats.org/officeDocument/2006/relationships/hyperlink" Target="https://microsoft.sharepoint.com/:f:/r/sites/StorefrontApprovedAssets/Shared%20Documents/Games/B/Battlefield%206/Standard%20Ed/ICT?csf=1&amp;web=1&amp;e=VFiJRY" TargetMode="External"/><Relationship Id="rId7" Type="http://schemas.openxmlformats.org/officeDocument/2006/relationships/hyperlink" Target="https://dev.azure.com/GamingMarketingSales/SXGPublishing/_workitems/edit/13126" TargetMode="External"/><Relationship Id="rId12" Type="http://schemas.openxmlformats.org/officeDocument/2006/relationships/hyperlink" Target="https://microsoft.sharepoint.com/:f:/r/sites/StorefrontApprovedAssets/Shared%20Documents/Sales-Promos/2025/10-October/EA%20Publisher%20Sale?csf=1&amp;web=1&amp;e=RS4eTT" TargetMode="External"/><Relationship Id="rId17" Type="http://schemas.openxmlformats.org/officeDocument/2006/relationships/hyperlink" Target="https://microsoft.sharepoint.com/:f:/s/StorefrontApprovedAssets/EgDVtQWlIBROmNTDxezug7sBZVUESVF5AmTbF0Z48G-6zQ?e=X0fGC5" TargetMode="External"/><Relationship Id="rId25" Type="http://schemas.openxmlformats.org/officeDocument/2006/relationships/table" Target="../tables/table37.xml"/><Relationship Id="rId2" Type="http://schemas.openxmlformats.org/officeDocument/2006/relationships/hyperlink" Target="https://dev.azure.com/GamingMarketingSales/SXGPublishing/_workitems/edit/12845" TargetMode="External"/><Relationship Id="rId16" Type="http://schemas.openxmlformats.org/officeDocument/2006/relationships/hyperlink" Target="https://dev.azure.com/GamingMarketingSales/SXGPublishing/_workitems/edit/13086" TargetMode="External"/><Relationship Id="rId20" Type="http://schemas.openxmlformats.org/officeDocument/2006/relationships/hyperlink" Target="https://dev.azure.com/GamingMarketingSales/SXGPublishing/_workitems/edit/12857" TargetMode="External"/><Relationship Id="rId1" Type="http://schemas.openxmlformats.org/officeDocument/2006/relationships/hyperlink" Target="https://dev.azure.com/GamingMarketingSales/SXGPublishing/_workitems/edit/12866" TargetMode="External"/><Relationship Id="rId6" Type="http://schemas.openxmlformats.org/officeDocument/2006/relationships/hyperlink" Target="https://dev.azure.com/GamingMarketingSales/SXGPublishing/_workitems/edit/12678" TargetMode="External"/><Relationship Id="rId11" Type="http://schemas.openxmlformats.org/officeDocument/2006/relationships/hyperlink" Target="https://dev.azure.com/GamingMarketingSales/SXGPublishing/_workitems/edit/13084" TargetMode="External"/><Relationship Id="rId24" Type="http://schemas.openxmlformats.org/officeDocument/2006/relationships/hyperlink" Target="https://microsoft.sharepoint.com/:f:/r/sites/StorefrontApprovedAssets/Shared%20Documents/Sales-Promos/2025/10-October/Rockstar%20Publisher%20Sale/Collection%20Banner/ICT%20Key%20TT?csf=1&amp;web=1&amp;e=0kRr0i" TargetMode="External"/><Relationship Id="rId5" Type="http://schemas.openxmlformats.org/officeDocument/2006/relationships/hyperlink" Target="https://dev.azure.com/MSStoreSiteOps/Store%20Studio/_workitems/edit/403173" TargetMode="External"/><Relationship Id="rId15" Type="http://schemas.openxmlformats.org/officeDocument/2006/relationships/hyperlink" Target="https://dev.azure.com/GamingMarketingSales/SXGPublishing/_workitems/edit/12650" TargetMode="External"/><Relationship Id="rId23" Type="http://schemas.openxmlformats.org/officeDocument/2006/relationships/hyperlink" Target="https://microsoft.sharepoint.com/:f:/s/StorefrontApprovedAssets/EmT76lhSboBFmt9qEn4hMxwB5j6NLsdiDsxKrOAarqrm8w?e=OgdlS1" TargetMode="External"/><Relationship Id="rId10" Type="http://schemas.openxmlformats.org/officeDocument/2006/relationships/hyperlink" Target="https://dev.azure.com/GamingMarketingSales/SXGPublishing/_workitems/edit/12647" TargetMode="External"/><Relationship Id="rId19" Type="http://schemas.openxmlformats.org/officeDocument/2006/relationships/hyperlink" Target="https://microsoft.sharepoint.com/:f:/r/sites/StorefrontApprovedAssets/Shared%20Documents/Games/N/NBA%202K26/Season%202/ICT?csf=1&amp;web=1&amp;e=nZZSpL" TargetMode="External"/><Relationship Id="rId4" Type="http://schemas.openxmlformats.org/officeDocument/2006/relationships/hyperlink" Target="https://dev.azure.com/GamingMarketingSales/SXGPublishing/_workitems/edit/13143" TargetMode="External"/><Relationship Id="rId9" Type="http://schemas.openxmlformats.org/officeDocument/2006/relationships/hyperlink" Target="https://dev.azure.com/GamingMarketingSales/SXGPublishing/_workitems/edit/12723" TargetMode="External"/><Relationship Id="rId14" Type="http://schemas.openxmlformats.org/officeDocument/2006/relationships/hyperlink" Target="https://dev.azure.com/GamingMarketingSales/SXGPublishing/_workitems/edit/12844" TargetMode="External"/><Relationship Id="rId22" Type="http://schemas.openxmlformats.org/officeDocument/2006/relationships/hyperlink" Target="https://microsoft.sharepoint.com/:f:/r/sites/StorefrontApprovedAssets/Shared%20Documents/Games/F/Fortnite/Fortnitemares%202025/ICT?csf=1&amp;web=1&amp;e=1vkheO"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2943" TargetMode="External"/><Relationship Id="rId13" Type="http://schemas.openxmlformats.org/officeDocument/2006/relationships/hyperlink" Target="https://dev.azure.com/GamingMarketingSales/SXGPublishing/_workitems/edit/12845" TargetMode="External"/><Relationship Id="rId18" Type="http://schemas.openxmlformats.org/officeDocument/2006/relationships/hyperlink" Target="https://microsoft.sharepoint.com/:f:/r/sites/StorefrontApprovedAssets/Shared%20Documents/Games/E/EA_SPORTS_FC_2026/Standard%20KA/ICT?csf=1&amp;web=1&amp;e=9HaFJg" TargetMode="External"/><Relationship Id="rId26" Type="http://schemas.openxmlformats.org/officeDocument/2006/relationships/hyperlink" Target="https://microsoft.sharepoint.com/:f:/r/sites/StorefrontApprovedAssets/Shared%20Documents/Games/R/Roblox/Halloween%20Spotlight%202025/ICT?csf=1&amp;web=1&amp;e=sAS32U" TargetMode="External"/><Relationship Id="rId3" Type="http://schemas.openxmlformats.org/officeDocument/2006/relationships/hyperlink" Target="https://microsoft.sharepoint.com/:f:/r/sites/StorefrontApprovedAssets/Shared%20Documents/Games/N/NBA%202K26/Season%202/ICT?csf=1&amp;web=1&amp;e=nZZSpL" TargetMode="External"/><Relationship Id="rId21" Type="http://schemas.openxmlformats.org/officeDocument/2006/relationships/hyperlink" Target="https://dev.azure.com/GamingMarketingSales/SXGPublishing/_workitems/edit/13249" TargetMode="External"/><Relationship Id="rId7" Type="http://schemas.openxmlformats.org/officeDocument/2006/relationships/hyperlink" Target="https://dev.azure.com/GamingMarketingSales/SXGPublishing/_workitems/edit/12942" TargetMode="External"/><Relationship Id="rId12" Type="http://schemas.openxmlformats.org/officeDocument/2006/relationships/hyperlink" Target="https://dev.azure.com/GamingMarketingSales/SXGPublishing/_workitems/edit/13198" TargetMode="External"/><Relationship Id="rId17" Type="http://schemas.openxmlformats.org/officeDocument/2006/relationships/hyperlink" Target="https://microsoft.sharepoint.com/:f:/r/sites/StorefrontApprovedAssets/Shared%20Documents/Sales-Promos/2025/10-October/Fallout%20Day%20Sale/Spotlight%20Assets/ICT?csf=1&amp;web=1&amp;e=etL2J7" TargetMode="External"/><Relationship Id="rId25" Type="http://schemas.openxmlformats.org/officeDocument/2006/relationships/hyperlink" Target="https://microsoft.sharepoint.com/:f:/s/StorefrontApprovedAssets/IgA1DM3ChyMZS4vSY7ALRoshATcE1i8mqNVARTi1OyRvIf4?e=l5vKLW" TargetMode="External"/><Relationship Id="rId2" Type="http://schemas.openxmlformats.org/officeDocument/2006/relationships/hyperlink" Target="https://dev.azure.com/GamingMarketingSales/SXGPublishing/_workitems/edit/13191" TargetMode="External"/><Relationship Id="rId16" Type="http://schemas.openxmlformats.org/officeDocument/2006/relationships/hyperlink" Target="https://microsoft.sharepoint.com/:f:/r/sites/StorefrontApprovedAssets/Shared%20Documents/Games/F/Fortnite/Fortnitemares%202025/ICT?csf=1&amp;web=1&amp;e=1vkheO" TargetMode="External"/><Relationship Id="rId20" Type="http://schemas.openxmlformats.org/officeDocument/2006/relationships/hyperlink" Target="https://dev.azure.com/GamingMarketingSales/SXGPublishing/_workitems/edit/13199" TargetMode="External"/><Relationship Id="rId1" Type="http://schemas.openxmlformats.org/officeDocument/2006/relationships/hyperlink" Target="https://dev.azure.com/GamingMarketingSales/SXGPublishing/_workitems/edit/12866" TargetMode="External"/><Relationship Id="rId6" Type="http://schemas.openxmlformats.org/officeDocument/2006/relationships/hyperlink" Target="https://dev.azure.com/GamingMarketingSales/SXGPublishing/_workitems/edit/12809" TargetMode="External"/><Relationship Id="rId11" Type="http://schemas.openxmlformats.org/officeDocument/2006/relationships/hyperlink" Target="https://microsoft.sharepoint.com/:f:/r/sites/StorefrontApprovedAssets/Shared%20Documents/Games/P/Plants%20versus%20Zombies%20Replanted/ICT?csf=1&amp;web=1&amp;e=9atlZ7" TargetMode="External"/><Relationship Id="rId24" Type="http://schemas.openxmlformats.org/officeDocument/2006/relationships/hyperlink" Target="https://dev.azure.com/MSStoreSiteOps/Store%20Studio/_workitems/edit/404319" TargetMode="External"/><Relationship Id="rId5" Type="http://schemas.openxmlformats.org/officeDocument/2006/relationships/hyperlink" Target="https://dev.azure.com/GamingMarketingSales/SXGPublishing/_workitems/edit/12724" TargetMode="External"/><Relationship Id="rId15" Type="http://schemas.openxmlformats.org/officeDocument/2006/relationships/hyperlink" Target="https://dev.azure.com/GamingMarketingSales/SXGPublishing/_workitems/edit/12909" TargetMode="External"/><Relationship Id="rId23" Type="http://schemas.openxmlformats.org/officeDocument/2006/relationships/hyperlink" Target="https://dev.azure.com/GamingMarketingSales/SXGPublishing/_workitems/edit/13426" TargetMode="External"/><Relationship Id="rId10" Type="http://schemas.openxmlformats.org/officeDocument/2006/relationships/hyperlink" Target="https://microsoft.sharepoint.com/:f:/r/sites/StorefrontApprovedAssets/Shared%20Documents/Games/B/Battlefield%206/Standard%20Ed/ICT?csf=1&amp;web=1&amp;e=VFiJRY" TargetMode="External"/><Relationship Id="rId19" Type="http://schemas.openxmlformats.org/officeDocument/2006/relationships/hyperlink" Target="https://dev.azure.com/GamingMarketingSales/SXGPublishing/_workitems/edit/13451" TargetMode="External"/><Relationship Id="rId4" Type="http://schemas.openxmlformats.org/officeDocument/2006/relationships/hyperlink" Target="https://dev.azure.com/GamingMarketingSales/SXGPublishing/_workitems/edit/12182" TargetMode="External"/><Relationship Id="rId9" Type="http://schemas.openxmlformats.org/officeDocument/2006/relationships/hyperlink" Target="https://dev.azure.com/GamingMarketingSales/SXGPublishing/_workitems/edit/12857" TargetMode="External"/><Relationship Id="rId14" Type="http://schemas.openxmlformats.org/officeDocument/2006/relationships/hyperlink" Target="https://microsoft.sharepoint.com/:f:/s/StorefrontApprovedAssets/EmT76lhSboBFmt9qEn4hMxwB5j6NLsdiDsxKrOAarqrm8w?e=OgdlS1" TargetMode="External"/><Relationship Id="rId22" Type="http://schemas.openxmlformats.org/officeDocument/2006/relationships/hyperlink" Target="https://microsoft.sharepoint.com/:f:/r/sites/StorefrontApprovedAssets/Shared%20Documents/Sales-Promos/2025/10-October/Call%20of%20Duty%20Franchise%20Sale/Dash/ICT%20Key%20TT?csf=1&amp;web=1&amp;e=SpKOTW" TargetMode="External"/><Relationship Id="rId27"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2560" TargetMode="External"/><Relationship Id="rId13" Type="http://schemas.openxmlformats.org/officeDocument/2006/relationships/hyperlink" Target="https://microsoft.sharepoint.com/:f:/r/sites/StorefrontApprovedAssets/Shared%20Documents/Games/E/EA_SPORTS_FC_2026/Standard%20KA/ICT?csf=1&amp;web=1&amp;e=c4w6Ty" TargetMode="External"/><Relationship Id="rId18" Type="http://schemas.openxmlformats.org/officeDocument/2006/relationships/hyperlink" Target="https://microsoft.sharepoint.com/:f:/t/StoreStudioPartnerRequests-Embargoed/EjfvFQvI93JDsKEjnazATF0Bh2YbQwxz86cU8dGKIN3t-A?e=eMPnjk" TargetMode="External"/><Relationship Id="rId3" Type="http://schemas.openxmlformats.org/officeDocument/2006/relationships/hyperlink" Target="https://dev.azure.com/GamingMarketingSales/SXGPublishing/_workitems/edit/12646" TargetMode="External"/><Relationship Id="rId21" Type="http://schemas.openxmlformats.org/officeDocument/2006/relationships/hyperlink" Target="https://portal.cpm.microsoft.com/creatives/14221320689625200932_128000000005703869" TargetMode="External"/><Relationship Id="rId7" Type="http://schemas.openxmlformats.org/officeDocument/2006/relationships/hyperlink" Target="https://dev.azure.com/GamingMarketingSales/SXGPublishing/_workitems/edit/12726" TargetMode="External"/><Relationship Id="rId12" Type="http://schemas.openxmlformats.org/officeDocument/2006/relationships/hyperlink" Target="https://microsoft.sharepoint.com/:f:/s/StorefrontApprovedAssets/EgDVtQWlIBROmNTDxezug7sBZVUESVF5AmTbF0Z48G-6zQ?e=X0fGC5" TargetMode="External"/><Relationship Id="rId17" Type="http://schemas.openxmlformats.org/officeDocument/2006/relationships/hyperlink" Target="https://microsoft.sharepoint.com/:f:/r/sites/StorefrontApprovedAssets/Shared%20Documents/Games/S/Skate/Season%201/ICT?csf=1&amp;web=1&amp;e=7ez3dj" TargetMode="External"/><Relationship Id="rId25" Type="http://schemas.openxmlformats.org/officeDocument/2006/relationships/table" Target="../tables/table39.xml"/><Relationship Id="rId2" Type="http://schemas.openxmlformats.org/officeDocument/2006/relationships/hyperlink" Target="https://dev.azure.com/GamingMarketingSales/SXGPublishing/_workitems/edit/12860" TargetMode="External"/><Relationship Id="rId16" Type="http://schemas.openxmlformats.org/officeDocument/2006/relationships/hyperlink" Target="https://microsoft.sharepoint.com/:f:/r/sites/StorefrontApprovedAssets/Shared%20Documents/Games/B/Battlefield%206/Standard%20Ed/ICT?csf=1&amp;web=1&amp;e=VFiJRY" TargetMode="External"/><Relationship Id="rId20" Type="http://schemas.openxmlformats.org/officeDocument/2006/relationships/hyperlink" Target="https://portal.cpm.microsoft.com/creatives/14221320689625200932_128000000005703849" TargetMode="External"/><Relationship Id="rId1" Type="http://schemas.openxmlformats.org/officeDocument/2006/relationships/hyperlink" Target="https://dev.azure.com/GamingMarketingSales/SXGPublishing/_workitems/edit/12857" TargetMode="External"/><Relationship Id="rId6" Type="http://schemas.openxmlformats.org/officeDocument/2006/relationships/hyperlink" Target="https://dev.azure.com/GamingMarketingSales/SXGPublishing/_workitems/edit/12721" TargetMode="External"/><Relationship Id="rId11" Type="http://schemas.openxmlformats.org/officeDocument/2006/relationships/hyperlink" Target="https://dev.azure.com/GamingMarketingSales/SXGPublishing/_workitems/edit/13086" TargetMode="External"/><Relationship Id="rId24" Type="http://schemas.openxmlformats.org/officeDocument/2006/relationships/hyperlink" Target="https://portal.cpm.microsoft.com/creatives/14221320689625200932_128000000005703969" TargetMode="External"/><Relationship Id="rId5" Type="http://schemas.openxmlformats.org/officeDocument/2006/relationships/hyperlink" Target="https://dev.azure.com/GamingMarketingSales/SXGPublishing/_workitems/edit/12649" TargetMode="External"/><Relationship Id="rId15" Type="http://schemas.openxmlformats.org/officeDocument/2006/relationships/hyperlink" Target="https://microsoft.sharepoint.com/:f:/s/StorefrontApprovedAssets/EiF4JoBmeRFMiIXb83Ftuv4BIJnkUa0qONqVLHAInDtedg?e=57vzpa" TargetMode="External"/><Relationship Id="rId23" Type="http://schemas.openxmlformats.org/officeDocument/2006/relationships/hyperlink" Target="https://portal.cpm.microsoft.com/creatives/14221320689625200932_128000000005703889" TargetMode="External"/><Relationship Id="rId10" Type="http://schemas.openxmlformats.org/officeDocument/2006/relationships/hyperlink" Target="https://microsoft.sharepoint.com/:f:/r/sites/StorefrontApprovedAssets/Shared%20Documents/Sales-Promos/2025/10-October/EA%20Publisher%20Sale?csf=1&amp;web=1&amp;e=RS4eTT" TargetMode="External"/><Relationship Id="rId19" Type="http://schemas.openxmlformats.org/officeDocument/2006/relationships/hyperlink" Target="https://microsoft.sharepoint.com/:f:/r/sites/StorefrontApprovedAssets/Shared%20Documents/Games/F/Fortnite/KPop%20DEMON%20HUNTERS/ICT?csf=1&amp;web=1&amp;e=JxfvzT" TargetMode="External"/><Relationship Id="rId4" Type="http://schemas.openxmlformats.org/officeDocument/2006/relationships/hyperlink" Target="https://dev.azure.com/GamingMarketingSales/SXGPublishing/_workitems/edit/12653" TargetMode="External"/><Relationship Id="rId9" Type="http://schemas.openxmlformats.org/officeDocument/2006/relationships/hyperlink" Target="https://dev.azure.com/GamingMarketingSales/SXGPublishing/_workitems/edit/13084" TargetMode="External"/><Relationship Id="rId14" Type="http://schemas.openxmlformats.org/officeDocument/2006/relationships/hyperlink" Target="https://dev.azure.com/GamingMarketingSales/SXGPublishing/_workitems/edit/13085" TargetMode="External"/><Relationship Id="rId22" Type="http://schemas.openxmlformats.org/officeDocument/2006/relationships/hyperlink" Target="https://portal.cpm.microsoft.com/creatives/14221320689625200932_128000000005682289"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dev.azure.com/GamingMarketingSales/SXGPublishing/_workitems/edit/12560" TargetMode="External"/><Relationship Id="rId13" Type="http://schemas.openxmlformats.org/officeDocument/2006/relationships/hyperlink" Target="https://dev.azure.com/GamingMarketingSales/SXGPublishing/_workitems/edit/12746" TargetMode="External"/><Relationship Id="rId18" Type="http://schemas.openxmlformats.org/officeDocument/2006/relationships/hyperlink" Target="https://microsoft.sharepoint.com/:f:/r/sites/StorefrontApprovedAssets/Shared%20Documents/Games/B/Borderlands%204/Standard%20Key%20Art/ICT?csf=1&amp;web=1&amp;e=wuzIf7" TargetMode="External"/><Relationship Id="rId26" Type="http://schemas.openxmlformats.org/officeDocument/2006/relationships/hyperlink" Target="https://portal.cpm.microsoft.com/creatives/14221320689625200932_128000000005670989" TargetMode="External"/><Relationship Id="rId3" Type="http://schemas.openxmlformats.org/officeDocument/2006/relationships/hyperlink" Target="https://microsoft.sharepoint.com/:f:/s/StorefrontApprovedAssets/EhWEYxkCQWVNonAawrinYfIBsvek0vbNfaz57yPpIjLk3w?e=aNSdId" TargetMode="External"/><Relationship Id="rId21" Type="http://schemas.openxmlformats.org/officeDocument/2006/relationships/hyperlink" Target="https://portal.cpm.microsoft.com/creatives/14221320689625200932_128000000005668549" TargetMode="External"/><Relationship Id="rId7" Type="http://schemas.openxmlformats.org/officeDocument/2006/relationships/hyperlink" Target="https://dev.azure.com/GamingMarketingSales/SXGPublishing/_workitems/edit/12087" TargetMode="External"/><Relationship Id="rId12" Type="http://schemas.openxmlformats.org/officeDocument/2006/relationships/hyperlink" Target="https://dev.azure.com/GamingMarketingSales/SXGPublishing/_workitems/edit/12582" TargetMode="External"/><Relationship Id="rId17" Type="http://schemas.openxmlformats.org/officeDocument/2006/relationships/hyperlink" Target="https://dev.azure.com/GamingMarketingSales/SXGPublishing/_workitems/edit/12303" TargetMode="External"/><Relationship Id="rId25" Type="http://schemas.openxmlformats.org/officeDocument/2006/relationships/hyperlink" Target="https://portal.cpm.microsoft.com/creatives/14221320689625200932_128000000005645709" TargetMode="External"/><Relationship Id="rId2" Type="http://schemas.openxmlformats.org/officeDocument/2006/relationships/hyperlink" Target="https://dev.azure.com/GamingMarketingSales/SXGPublishing/_workitems/edit/12614" TargetMode="External"/><Relationship Id="rId16" Type="http://schemas.openxmlformats.org/officeDocument/2006/relationships/hyperlink" Target="https://microsoft.sharepoint.com/:f:/r/sites/StorefrontApprovedAssets/Shared%20Documents/Games/N/NBA%202K26/Standard/ICT?csf=1&amp;web=1&amp;e=AXJyiV" TargetMode="External"/><Relationship Id="rId20" Type="http://schemas.openxmlformats.org/officeDocument/2006/relationships/hyperlink" Target="../../../../../../:f:/r/sites/StorefrontApprovedAssets/Shared%20Documents/Games/T/Tony%20Hawks%20Pro%20Skater%203%204?csf=1&amp;web=1&amp;e=gKgIbW" TargetMode="External"/><Relationship Id="rId1" Type="http://schemas.openxmlformats.org/officeDocument/2006/relationships/hyperlink" Target="https://dev.azure.com/GamingMarketingSales/SXGPublishing/_workitems/edit/12442" TargetMode="External"/><Relationship Id="rId6" Type="http://schemas.openxmlformats.org/officeDocument/2006/relationships/hyperlink" Target="https://dev.azure.com/GamingMarketingSales/SXGPublishing/_workitems/edit/12580" TargetMode="External"/><Relationship Id="rId11" Type="http://schemas.openxmlformats.org/officeDocument/2006/relationships/hyperlink" Target="https://microsoft.sharepoint.com/:f:/s/StorefrontApprovedAssets/EsbC_fkiCzVAno-zFussqM8BskJIhSbqTAgaV70RBbgi8A?e=PavnGJ" TargetMode="External"/><Relationship Id="rId24" Type="http://schemas.openxmlformats.org/officeDocument/2006/relationships/hyperlink" Target="https://portal.cpm.microsoft.com/creatives/14221320689625200932_128000000005682109" TargetMode="External"/><Relationship Id="rId5" Type="http://schemas.openxmlformats.org/officeDocument/2006/relationships/hyperlink" Target="https://dev.azure.com/GamingMarketingSales/SXGPublishing/_workitems/edit/12749" TargetMode="External"/><Relationship Id="rId15" Type="http://schemas.openxmlformats.org/officeDocument/2006/relationships/hyperlink" Target="https://dev.azure.com/GamingMarketingSales/SXGPublishing/_workitems/edit/12359" TargetMode="External"/><Relationship Id="rId23" Type="http://schemas.openxmlformats.org/officeDocument/2006/relationships/hyperlink" Target="https://microsoft.sharepoint.com/:f:/s/StorefrontApprovedAssets/EmOiEvgx-U5Au6OijZhKzIEBcQ9_ACa-77kUbgr4EtQpfw?e=BY9nAE" TargetMode="External"/><Relationship Id="rId28" Type="http://schemas.openxmlformats.org/officeDocument/2006/relationships/table" Target="../tables/table40.xml"/><Relationship Id="rId10" Type="http://schemas.openxmlformats.org/officeDocument/2006/relationships/hyperlink" Target="https://dev.azure.com/GamingMarketingSales/SXGPublishing/_workitems/edit/12747" TargetMode="External"/><Relationship Id="rId19" Type="http://schemas.openxmlformats.org/officeDocument/2006/relationships/hyperlink" Target="https://dev.azure.com/CCXStoreFrontCampaigns/CCX%20StoreFront%20Requests/_workitems/edit/11353/?view=edit" TargetMode="External"/><Relationship Id="rId4" Type="http://schemas.openxmlformats.org/officeDocument/2006/relationships/hyperlink" Target="https://microsoft.sharepoint.com/:f:/s/StorefrontApprovedAssets/EnBtoAoEgMFOkebzC3MFzNYBeJq7ew8DwXX3Jvp3skaH-w?e=cxTbRW" TargetMode="External"/><Relationship Id="rId9" Type="http://schemas.openxmlformats.org/officeDocument/2006/relationships/hyperlink" Target="https://dev.azure.com/GamingMarketingSales/SXGPublishing/_workitems/edit/12349" TargetMode="External"/><Relationship Id="rId14" Type="http://schemas.openxmlformats.org/officeDocument/2006/relationships/hyperlink" Target="https://microsoft.sharepoint.com/:f:/s/StorefrontApprovedAssets/EojopkQxTWhOuos8l44clz4BEkypp_uVt7XIyPZ5hF7tQg?e=p0FUst" TargetMode="External"/><Relationship Id="rId22" Type="http://schemas.openxmlformats.org/officeDocument/2006/relationships/hyperlink" Target="https://microsoft.sharepoint.com/:f:/r/sites/StorefrontApprovedAssets/Shared%20Documents/Games/E/EA_SPORTS_FC_2026/Standard%20KA/ICT?csf=1&amp;web=1&amp;e=c4w6Ty" TargetMode="External"/><Relationship Id="rId27" Type="http://schemas.openxmlformats.org/officeDocument/2006/relationships/hyperlink" Target="https://portal.cpm.microsoft.com/creatives/14221320689625200932_128000000005682809"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https://dev.azure.com/GamingMarketingSales/SXGPublishing/_workitems/edit/12481" TargetMode="External"/><Relationship Id="rId18" Type="http://schemas.openxmlformats.org/officeDocument/2006/relationships/hyperlink" Target="https://dev.azure.com/GamingMarketingSales/SXGPublishing/_workitems/edit/12196" TargetMode="External"/><Relationship Id="rId26" Type="http://schemas.openxmlformats.org/officeDocument/2006/relationships/hyperlink" Target="https://portal.cpm.microsoft.com/creatives/14221320689625200932_128000000005637929" TargetMode="External"/><Relationship Id="rId39" Type="http://schemas.openxmlformats.org/officeDocument/2006/relationships/hyperlink" Target="https://portal.cpm.microsoft.com/creatives/14221320689625200932_128000000005657109" TargetMode="External"/><Relationship Id="rId21" Type="http://schemas.openxmlformats.org/officeDocument/2006/relationships/hyperlink" Target="https://microsoft.sharepoint.com/:f:/r/sites/StorefrontApprovedAssets/Shared%20Documents/Games/G/Genshin%20Impact/Announce%20+%20Pre-Order%20Assets/ICT?csf=1&amp;web=1&amp;e=KTKgMh" TargetMode="External"/><Relationship Id="rId34" Type="http://schemas.openxmlformats.org/officeDocument/2006/relationships/hyperlink" Target="https://portal.cpm.microsoft.com/managecampaigns/5176323/line/11330262" TargetMode="External"/><Relationship Id="rId42" Type="http://schemas.openxmlformats.org/officeDocument/2006/relationships/hyperlink" Target="https://portal.cpm.microsoft.com/managecampaigns/5176323/line/11330253" TargetMode="External"/><Relationship Id="rId7" Type="http://schemas.openxmlformats.org/officeDocument/2006/relationships/hyperlink" Target="https://dev.azure.com/GamingMarketingSales/SXGPublishing/_workitems/edit/12017" TargetMode="External"/><Relationship Id="rId2" Type="http://schemas.openxmlformats.org/officeDocument/2006/relationships/hyperlink" Target="https://microsoft.sharepoint.com/:f:/r/sites/StorefrontApprovedAssets/Shared%20Documents/Games/N/NBA%202K26/Standard/ICT?csf=1&amp;web=1&amp;e=AXJyiV" TargetMode="External"/><Relationship Id="rId16" Type="http://schemas.openxmlformats.org/officeDocument/2006/relationships/hyperlink" Target="https://microsoft.sharepoint.com/:f:/r/sites/StorefrontApprovedAssets/Shared%20Documents/Games/M/Marvel%20Rivals/Season%204/Season%204%200912/Keyart/JPG/ICT?csf=1&amp;web=1&amp;e=Kc2H0R" TargetMode="External"/><Relationship Id="rId29" Type="http://schemas.openxmlformats.org/officeDocument/2006/relationships/hyperlink" Target="https://portal.cpm.microsoft.com/creatives/14221320689625200932_128000000005645609" TargetMode="External"/><Relationship Id="rId1" Type="http://schemas.openxmlformats.org/officeDocument/2006/relationships/hyperlink" Target="https://dev.azure.com/GamingMarketingSales/SXGPublishing/_workitems/edit/12358" TargetMode="External"/><Relationship Id="rId6" Type="http://schemas.openxmlformats.org/officeDocument/2006/relationships/hyperlink" Target="https://microsoft.sharepoint.com/:f:/r/sites/StorefrontApprovedAssets/Shared%20Documents/Games/I/Indiana%20Jones%20ATGC/DLC/ICT?csf=1&amp;web=1&amp;e=NFsI8t" TargetMode="External"/><Relationship Id="rId11" Type="http://schemas.openxmlformats.org/officeDocument/2006/relationships/hyperlink" Target="https://dev.azure.com/GamingMarketingSales/SXGPublishing/_workitems/edit/12162" TargetMode="External"/><Relationship Id="rId24" Type="http://schemas.openxmlformats.org/officeDocument/2006/relationships/hyperlink" Target="https://portal.cpm.microsoft.com/creatives/14221320689625200932_128000000005645709" TargetMode="External"/><Relationship Id="rId32" Type="http://schemas.openxmlformats.org/officeDocument/2006/relationships/hyperlink" Target="https://portal.cpm.microsoft.com/managecampaigns/5176323/line/11331240" TargetMode="External"/><Relationship Id="rId37" Type="http://schemas.openxmlformats.org/officeDocument/2006/relationships/hyperlink" Target="https://dev.azure.com/GamingMarketingSales/SXGPublishing/_workitems/edit/12380" TargetMode="External"/><Relationship Id="rId40" Type="http://schemas.openxmlformats.org/officeDocument/2006/relationships/hyperlink" Target="https://portal.cpm.microsoft.com/creatives/14221320689625200932_128000000005655369" TargetMode="External"/><Relationship Id="rId45" Type="http://schemas.openxmlformats.org/officeDocument/2006/relationships/hyperlink" Target="https://portal.cpm.microsoft.com/managecampaigns/5176323/line/11334551" TargetMode="External"/><Relationship Id="rId5" Type="http://schemas.openxmlformats.org/officeDocument/2006/relationships/hyperlink" Target="https://microsoft.sharepoint.com/:f:/r/sites/StorefrontApprovedAssets/Shared%20Documents/Games/I/Indiana%20Jones%20ATGC/DLC/ICT?csf=1&amp;web=1&amp;e=NFsI8t" TargetMode="External"/><Relationship Id="rId15" Type="http://schemas.openxmlformats.org/officeDocument/2006/relationships/hyperlink" Target="https://microsoft.sharepoint.com/:f:/r/sites/StorefrontApprovedAssets/Shared%20Documents/Games/B/Borderlands%204/Standard%20Key%20Art/ICT?csf=1&amp;web=1&amp;e=wuzIf7" TargetMode="External"/><Relationship Id="rId23" Type="http://schemas.openxmlformats.org/officeDocument/2006/relationships/hyperlink" Target="https://portal.cpm.microsoft.com/creatives/14221320689625200932_128000000005655009" TargetMode="External"/><Relationship Id="rId28" Type="http://schemas.openxmlformats.org/officeDocument/2006/relationships/hyperlink" Target="https://portal.cpm.microsoft.com/managecampaigns/5176323/line/11330252" TargetMode="External"/><Relationship Id="rId36" Type="http://schemas.openxmlformats.org/officeDocument/2006/relationships/hyperlink" Target="https://dev.azure.com/GamingMarketingSales/SXGPublishing/_workitems/edit/12628" TargetMode="External"/><Relationship Id="rId10" Type="http://schemas.openxmlformats.org/officeDocument/2006/relationships/hyperlink" Target="https://dev.azure.com/GamingMarketingSales/SXGPublishing/_workitems/edit/12322" TargetMode="External"/><Relationship Id="rId19" Type="http://schemas.openxmlformats.org/officeDocument/2006/relationships/hyperlink" Target="https://microsoft.sharepoint.com/:f:/r/sites/StorefrontApprovedAssets/Shared%20Documents/Games/S/Skate/Reveal%20and%20Launch/ICT?csf=1&amp;web=1&amp;e=sZhhov" TargetMode="External"/><Relationship Id="rId31" Type="http://schemas.openxmlformats.org/officeDocument/2006/relationships/hyperlink" Target="https://portal.cpm.microsoft.com/creatives/14221320689625200932_128000000005652129" TargetMode="External"/><Relationship Id="rId44" Type="http://schemas.openxmlformats.org/officeDocument/2006/relationships/hyperlink" Target="https://portal.cpm.microsoft.com/creatives/14221320689625200932_128000000005660689" TargetMode="External"/><Relationship Id="rId4" Type="http://schemas.openxmlformats.org/officeDocument/2006/relationships/hyperlink" Target="https://dev.azure.com/GamingMarketingSales/SXGPublishing/_workitems/edit/12502" TargetMode="External"/><Relationship Id="rId9" Type="http://schemas.openxmlformats.org/officeDocument/2006/relationships/hyperlink" Target="https://dev.azure.com/GamingMarketingSales/SXGPublishing/_workitems/edit/12473" TargetMode="External"/><Relationship Id="rId14" Type="http://schemas.openxmlformats.org/officeDocument/2006/relationships/hyperlink" Target="https://microsoft.sharepoint.com/:f:/s/StorefrontApprovedAssets/EmOIXDXaD1FNsfGBt2Gqb7ABJAO8ydTtqXx0jDqwZsdRJA?e=krZR6U" TargetMode="External"/><Relationship Id="rId22" Type="http://schemas.openxmlformats.org/officeDocument/2006/relationships/hyperlink" Target="https://dev.azure.com/GamingMarketingSales/SXGPublishing/_workitems/edit/12275" TargetMode="External"/><Relationship Id="rId27" Type="http://schemas.openxmlformats.org/officeDocument/2006/relationships/hyperlink" Target="https://portal.cpm.microsoft.com/creatives/14221320689625200932_128000000005637869" TargetMode="External"/><Relationship Id="rId30" Type="http://schemas.openxmlformats.org/officeDocument/2006/relationships/hyperlink" Target="https://portal.cpm.microsoft.com/managecampaigns/5176323/line/11331239" TargetMode="External"/><Relationship Id="rId35" Type="http://schemas.openxmlformats.org/officeDocument/2006/relationships/hyperlink" Target="https://portal.cpm.microsoft.com/creatives/14221320689625200932_128000000005646009" TargetMode="External"/><Relationship Id="rId43" Type="http://schemas.openxmlformats.org/officeDocument/2006/relationships/hyperlink" Target="../../../../../../:x:/p/v-nguyenmill/ERdVPXK0r61Ho-qjCoweHmsBf6wf6pJqf2vlcXYmbUR_rA?e=mGxhem" TargetMode="External"/><Relationship Id="rId8" Type="http://schemas.openxmlformats.org/officeDocument/2006/relationships/hyperlink" Target="https://dev.azure.com/GamingMarketingSales/SXGPublishing/_workitems/edit/12017" TargetMode="External"/><Relationship Id="rId3" Type="http://schemas.openxmlformats.org/officeDocument/2006/relationships/hyperlink" Target="https://dev.azure.com/GamingMarketingSales/SXGPublishing/_workitems/edit/12303" TargetMode="External"/><Relationship Id="rId12" Type="http://schemas.openxmlformats.org/officeDocument/2006/relationships/hyperlink" Target="https://dev.azure.com/GamingMarketingSales/SXGPublishing/_workitems/edit/12166" TargetMode="External"/><Relationship Id="rId17" Type="http://schemas.openxmlformats.org/officeDocument/2006/relationships/hyperlink" Target="https://microsoft.sharepoint.com/:f:/r/sites/StorefrontApprovedAssets/Shared%20Documents/Games/E/EA_SPORTS_NHL/NHL_26/Standard/ICT?csf=1&amp;web=1&amp;e=IU8HER" TargetMode="External"/><Relationship Id="rId25" Type="http://schemas.openxmlformats.org/officeDocument/2006/relationships/hyperlink" Target="https://portal.cpm.microsoft.com/managecampaigns/5176323/line/11330249" TargetMode="External"/><Relationship Id="rId33" Type="http://schemas.openxmlformats.org/officeDocument/2006/relationships/hyperlink" Target="https://portal.cpm.microsoft.com/creatives/14221320689625200932_128000000005645909" TargetMode="External"/><Relationship Id="rId38" Type="http://schemas.openxmlformats.org/officeDocument/2006/relationships/hyperlink" Target="https://microsoft.sharepoint.com/:f:/s/StorefrontApprovedAssets/EvxkXwLB_XxJjxuIa1J0hrwBY7hg3PmRVVf0VmDiPi7HQQ?e=HcnSPb" TargetMode="External"/><Relationship Id="rId46" Type="http://schemas.openxmlformats.org/officeDocument/2006/relationships/table" Target="../tables/table41.xml"/><Relationship Id="rId20" Type="http://schemas.openxmlformats.org/officeDocument/2006/relationships/hyperlink" Target="https://microsoft.sharepoint.com/:f:/r/sites/StorefrontApprovedAssets/Shared%20Documents/Sales-Promos/2025/09-September/Activision%20Blizzard%20Sale/Dash/ICT?csf=1&amp;web=1&amp;e=UmzYLx" TargetMode="External"/><Relationship Id="rId41" Type="http://schemas.openxmlformats.org/officeDocument/2006/relationships/hyperlink" Target="https://portal.cpm.microsoft.com/managecampaigns/5176323/line/11331230"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microsoft.sharepoint.com/:f:/r/sites/StorefrontApprovedAssets/Shared%20Documents/Games/B/Borderlands%204/Standard%20Key%20Art/ICT?csf=1&amp;web=1&amp;e=wuzIf7" TargetMode="External"/><Relationship Id="rId18" Type="http://schemas.openxmlformats.org/officeDocument/2006/relationships/hyperlink" Target="https://microsoft.sharepoint.com/:f:/s/StorefrontApprovedAssets/EhWEYxkCQWVNonAawrinYfIBsvek0vbNfaz57yPpIjLk3w?e=aNSdId" TargetMode="External"/><Relationship Id="rId26" Type="http://schemas.openxmlformats.org/officeDocument/2006/relationships/hyperlink" Target="https://portal.cpm.microsoft.com/creatives/14221320689625200932_128000000005655009" TargetMode="External"/><Relationship Id="rId3" Type="http://schemas.openxmlformats.org/officeDocument/2006/relationships/hyperlink" Target="https://dev.azure.com/GamingMarketingSales/SXGPublishing/_workitems/edit/12359" TargetMode="External"/><Relationship Id="rId21" Type="http://schemas.openxmlformats.org/officeDocument/2006/relationships/hyperlink" Target="https://microsoft.sharepoint.com/:f:/r/sites/StorefrontApprovedAssets/Shared%20Documents/Games/S/Silent%20Hill%20f/ICT?csf=1&amp;web=1&amp;e=tSln81" TargetMode="External"/><Relationship Id="rId34" Type="http://schemas.openxmlformats.org/officeDocument/2006/relationships/hyperlink" Target="https://portal.cpm.microsoft.com/creatives/14221320689625200932_128000000005670989" TargetMode="External"/><Relationship Id="rId7" Type="http://schemas.openxmlformats.org/officeDocument/2006/relationships/hyperlink" Target="https://dev.azure.com/GamingMarketingSales/SXGPublishing/_workitems/edit/12688" TargetMode="External"/><Relationship Id="rId12" Type="http://schemas.openxmlformats.org/officeDocument/2006/relationships/hyperlink" Target="https://microsoft.sharepoint.com/:f:/r/sites/StorefrontApprovedAssets/Shared%20Documents/Games/S/Skate/Reveal%20and%20Launch/ICT?csf=1&amp;web=1&amp;e=sZhhov" TargetMode="External"/><Relationship Id="rId17" Type="http://schemas.openxmlformats.org/officeDocument/2006/relationships/hyperlink" Target="https://dev.azure.com/GamingMarketingSales/SXGPublishing/_workitems/edit/12614" TargetMode="External"/><Relationship Id="rId25" Type="http://schemas.openxmlformats.org/officeDocument/2006/relationships/hyperlink" Target="https://microsoft.sharepoint.com/:f:/s/StorefrontApprovedAssets/Er0TNAUA_TtDgvFcTytOuXEBXd2hX3hqJj3Uk2stxMdHvw?e=zOyIPJ" TargetMode="External"/><Relationship Id="rId33" Type="http://schemas.openxmlformats.org/officeDocument/2006/relationships/hyperlink" Target="https://portal.cpm.microsoft.com/creatives/14221320689625200932_128000000005670949" TargetMode="External"/><Relationship Id="rId2" Type="http://schemas.openxmlformats.org/officeDocument/2006/relationships/hyperlink" Target="https://dev.azure.com/GamingMarketingSales/SXGPublishing/_workitems/edit/12431" TargetMode="External"/><Relationship Id="rId16" Type="http://schemas.openxmlformats.org/officeDocument/2006/relationships/hyperlink" Target="../../../../../../:x:/p/v-nguyenmill/ERdVPXK0r61Ho-qjCoweHmsBf6wf6pJqf2vlcXYmbUR_rA?e=mGxhem" TargetMode="External"/><Relationship Id="rId20" Type="http://schemas.openxmlformats.org/officeDocument/2006/relationships/hyperlink" Target="https://microsoft.sharepoint.com/:f:/r/sites/StorefrontApprovedAssets/Shared%20Documents/Games/A/Arc%20Raiders/ICT?csf=1&amp;web=1&amp;e=wjeJnx" TargetMode="External"/><Relationship Id="rId29" Type="http://schemas.openxmlformats.org/officeDocument/2006/relationships/hyperlink" Target="https://portal.cpm.microsoft.com/creatives/14221320689625200932_128000000005668549" TargetMode="External"/><Relationship Id="rId1" Type="http://schemas.openxmlformats.org/officeDocument/2006/relationships/hyperlink" Target="https://dev.azure.com/CCXStoreFrontCampaigns/CCX%20StoreFront%20Requests/_workitems/edit/11353/?view=edit" TargetMode="External"/><Relationship Id="rId6" Type="http://schemas.openxmlformats.org/officeDocument/2006/relationships/hyperlink" Target="https://dev.azure.com/GamingMarketingSales/SXGPublishing/_workitems/edit/12603" TargetMode="External"/><Relationship Id="rId11" Type="http://schemas.openxmlformats.org/officeDocument/2006/relationships/hyperlink" Target="https://dev.azure.com/GamingMarketingSales/SXGPublishing/_workitems/edit/12454" TargetMode="External"/><Relationship Id="rId24" Type="http://schemas.openxmlformats.org/officeDocument/2006/relationships/hyperlink" Target="https://dev.azure.com/GamingMarketingSales/SXGPublishing/_workitems/edit/12493" TargetMode="External"/><Relationship Id="rId32" Type="http://schemas.openxmlformats.org/officeDocument/2006/relationships/hyperlink" Target="https://portal.cpm.microsoft.com/creatives/14221320689625200932_128000000005670669" TargetMode="External"/><Relationship Id="rId5" Type="http://schemas.openxmlformats.org/officeDocument/2006/relationships/hyperlink" Target="https://dev.azure.com/GamingMarketingSales/SXGPublishing/_workitems/edit/12294" TargetMode="External"/><Relationship Id="rId15" Type="http://schemas.openxmlformats.org/officeDocument/2006/relationships/hyperlink" Target="https://microsoft.sharepoint.com/:f:/s/StorefrontApprovedAssets/EvxkXwLB_XxJjxuIa1J0hrwBY7hg3PmRVVf0VmDiPi7HQQ?e=HcnSPb" TargetMode="External"/><Relationship Id="rId23" Type="http://schemas.openxmlformats.org/officeDocument/2006/relationships/hyperlink" Target="https://microsoft.sharepoint.com/:f:/r/sites/StorefrontApprovedAssets/Shared%20Documents/Games/E/EA_SPORTS_FC_2026/Standard%20KA/ICT?csf=1&amp;web=1&amp;e=0HaX7T" TargetMode="External"/><Relationship Id="rId28" Type="http://schemas.openxmlformats.org/officeDocument/2006/relationships/hyperlink" Target="https://portal.cpm.microsoft.com/creatives/14221320689625200932_128000000005660689" TargetMode="External"/><Relationship Id="rId10" Type="http://schemas.openxmlformats.org/officeDocument/2006/relationships/hyperlink" Target="https://dev.azure.com/GamingMarketingSales/SXGPublishing/_workitems/edit/12276" TargetMode="External"/><Relationship Id="rId19" Type="http://schemas.openxmlformats.org/officeDocument/2006/relationships/hyperlink" Target="https://dev.azure.com/GamingMarketingSales/SXGPublishing/_workitems/edit/12547" TargetMode="External"/><Relationship Id="rId31" Type="http://schemas.openxmlformats.org/officeDocument/2006/relationships/hyperlink" Target="https://portal.cpm.microsoft.com/creatives/14221320689625200932_128000000005670629" TargetMode="External"/><Relationship Id="rId4" Type="http://schemas.openxmlformats.org/officeDocument/2006/relationships/hyperlink" Target="https://dev.azure.com/GamingMarketingSales/SXGPublishing/_workitems/edit/12503" TargetMode="External"/><Relationship Id="rId9" Type="http://schemas.openxmlformats.org/officeDocument/2006/relationships/hyperlink" Target="https://dev.azure.com/GamingMarketingSales/SXGPublishing/_workitems/edit/12444" TargetMode="External"/><Relationship Id="rId14" Type="http://schemas.openxmlformats.org/officeDocument/2006/relationships/hyperlink" Target="https://dev.azure.com/GamingMarketingSales/SXGPublishing/_workitems/edit/12628" TargetMode="External"/><Relationship Id="rId22" Type="http://schemas.openxmlformats.org/officeDocument/2006/relationships/hyperlink" Target="https://microsoft.sharepoint.com/:f:/r/sites/StorefrontApprovedAssets/Shared%20Documents/Games/F/Fortnite/Megazord/ICT?csf=1&amp;web=1&amp;e=AS8CaM" TargetMode="External"/><Relationship Id="rId27" Type="http://schemas.openxmlformats.org/officeDocument/2006/relationships/hyperlink" Target="https://portal.cpm.microsoft.com/creatives/14221320689625200932_128000000005657149" TargetMode="External"/><Relationship Id="rId30" Type="http://schemas.openxmlformats.org/officeDocument/2006/relationships/hyperlink" Target="../../../../../../:f:/r/sites/StorefrontApprovedAssets/Shared%20Documents/Games/T/Tony%20Hawks%20Pro%20Skater%203%204?csf=1&amp;web=1&amp;e=gKgIbW" TargetMode="External"/><Relationship Id="rId35" Type="http://schemas.openxmlformats.org/officeDocument/2006/relationships/table" Target="../tables/table42.xml"/><Relationship Id="rId8" Type="http://schemas.openxmlformats.org/officeDocument/2006/relationships/hyperlink" Target="https://microsoft.sharepoint.com/:f:/r/sites/StorefrontApprovedAssets/Shared%20Documents/Multicultural%20Collections/Hispanic%20and%20Latin%20American/09.2025/Console?csf=1&amp;web=1&amp;e=BJyrHd"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s://microsoft.sharepoint.com/:f:/r/sites/StorefrontApprovedAssets/Shared%20Documents/Games/I/Indiana%20Jones%20ATGC/DLC/ICT?csf=1&amp;web=1&amp;e=NFsI8t" TargetMode="External"/><Relationship Id="rId18" Type="http://schemas.openxmlformats.org/officeDocument/2006/relationships/hyperlink" Target="https://microsoft.sharepoint.com/:f:/s/StorefrontApprovedAssets/EsYdG4JfruRPkOLPkv70-PAB7paKDyH5DKfPmupmCzW6Ng?e=vBhlQs" TargetMode="External"/><Relationship Id="rId26" Type="http://schemas.openxmlformats.org/officeDocument/2006/relationships/hyperlink" Target="https://microsoft.sharepoint.com/:f:/r/sites/StorefrontApprovedAssets/Shared%20Documents/Games/M/Marvel%20Rivals/Season%204/Season%204%200912/Keyart/JPG/ICT?csf=1&amp;web=1&amp;e=Kc2H0R" TargetMode="External"/><Relationship Id="rId39" Type="http://schemas.openxmlformats.org/officeDocument/2006/relationships/hyperlink" Target="https://portal.cpm.microsoft.com/creatives/14221320689625200932_128000000005644349" TargetMode="External"/><Relationship Id="rId21" Type="http://schemas.openxmlformats.org/officeDocument/2006/relationships/hyperlink" Target="https://dev.azure.com/GamingMarketingSales/SXGPublishing/_workitems/edit/12322" TargetMode="External"/><Relationship Id="rId34" Type="http://schemas.openxmlformats.org/officeDocument/2006/relationships/hyperlink" Target="https://portal.cpm.microsoft.com/creatives/14221320689625200932_128000000005645569" TargetMode="External"/><Relationship Id="rId42" Type="http://schemas.openxmlformats.org/officeDocument/2006/relationships/hyperlink" Target="https://portal.cpm.microsoft.com/creatives/14221320689625200932_128000000005645909" TargetMode="External"/><Relationship Id="rId47" Type="http://schemas.openxmlformats.org/officeDocument/2006/relationships/hyperlink" Target="https://portal.cpm.microsoft.com/managecampaigns/5176323/line/11330248" TargetMode="External"/><Relationship Id="rId50" Type="http://schemas.openxmlformats.org/officeDocument/2006/relationships/hyperlink" Target="https://portal.cpm.microsoft.com/managecampaigns/5176323/line/11330259" TargetMode="External"/><Relationship Id="rId55" Type="http://schemas.openxmlformats.org/officeDocument/2006/relationships/hyperlink" Target="https://portal.cpm.microsoft.com/managecampaigns/5176323/line/11331240" TargetMode="External"/><Relationship Id="rId7" Type="http://schemas.openxmlformats.org/officeDocument/2006/relationships/hyperlink" Target="https://dev.azure.com/GamingMarketingSales/SXGPublishing/_workitems/edit/12203" TargetMode="External"/><Relationship Id="rId2" Type="http://schemas.openxmlformats.org/officeDocument/2006/relationships/hyperlink" Target="https://dev.azure.com/GamingMarketingSales/SXGPublishing/_workitems/edit/12305" TargetMode="External"/><Relationship Id="rId16" Type="http://schemas.openxmlformats.org/officeDocument/2006/relationships/hyperlink" Target="https://dev.azure.com/GamingMarketingSales/SXGPublishing/_workitems/edit/12473" TargetMode="External"/><Relationship Id="rId29" Type="http://schemas.openxmlformats.org/officeDocument/2006/relationships/hyperlink" Target="https://microsoft.sharepoint.com/:f:/r/sites/StorefrontApprovedAssets/Shared%20Documents/Sales-Promos/2025/09-September/Activision%20Blizzard%20Sale/Dash/ICT?csf=1&amp;web=1&amp;e=UmzYLx" TargetMode="External"/><Relationship Id="rId11" Type="http://schemas.openxmlformats.org/officeDocument/2006/relationships/hyperlink" Target="https://microsoft.sharepoint.com/:f:/r/sites/StorefrontApprovedAssets/Shared%20Documents/Games/N/NBA%202K26/Standard/ICT?csf=1&amp;web=1&amp;e=AXJyiV" TargetMode="External"/><Relationship Id="rId24" Type="http://schemas.openxmlformats.org/officeDocument/2006/relationships/hyperlink" Target="https://microsoft.sharepoint.com/:f:/r/sites/StorefrontApprovedAssets/Shared%20Documents/Games/B/Borderlands%204/Standard%20Key%20Art/ICT?csf=1&amp;web=1&amp;e=wuzIf7" TargetMode="External"/><Relationship Id="rId32" Type="http://schemas.openxmlformats.org/officeDocument/2006/relationships/hyperlink" Target="https://portal.cpm.microsoft.com/creatives/14221320689625200932_128000000005652109" TargetMode="External"/><Relationship Id="rId37" Type="http://schemas.openxmlformats.org/officeDocument/2006/relationships/hyperlink" Target="https://portal.cpm.microsoft.com/creatives/14221320689625200932_128000000005627409" TargetMode="External"/><Relationship Id="rId40" Type="http://schemas.openxmlformats.org/officeDocument/2006/relationships/hyperlink" Target="https://portal.cpm.microsoft.com/creatives/14221320689625200932_128000000005637929" TargetMode="External"/><Relationship Id="rId45" Type="http://schemas.openxmlformats.org/officeDocument/2006/relationships/hyperlink" Target="https://portal.cpm.microsoft.com/managecampaigns/5176323/line/11330247" TargetMode="External"/><Relationship Id="rId53" Type="http://schemas.openxmlformats.org/officeDocument/2006/relationships/hyperlink" Target="https://portal.cpm.microsoft.com/creatives/14221320689625200932_128000000005652129" TargetMode="External"/><Relationship Id="rId5" Type="http://schemas.openxmlformats.org/officeDocument/2006/relationships/hyperlink" Target="../../../../../../:x:/p/v-nguyenmill/ESr-GO822GBEpRgaVEE2swgBEndChmbMemeU_XBR9nnqMw?e=R3h1hC" TargetMode="External"/><Relationship Id="rId10" Type="http://schemas.openxmlformats.org/officeDocument/2006/relationships/hyperlink" Target="https://dev.azure.com/GamingMarketingSales/SXGPublishing/_workitems/edit/12302" TargetMode="External"/><Relationship Id="rId19" Type="http://schemas.openxmlformats.org/officeDocument/2006/relationships/hyperlink" Target="https://dev.azure.com/GamingMarketingSales/SXGPublishing/_workitems/edit/12380" TargetMode="External"/><Relationship Id="rId31" Type="http://schemas.openxmlformats.org/officeDocument/2006/relationships/hyperlink" Target="https://portal.cpm.microsoft.com/creatives/14221320689625200932_128000000005645209" TargetMode="External"/><Relationship Id="rId44" Type="http://schemas.openxmlformats.org/officeDocument/2006/relationships/hyperlink" Target="https://portal.cpm.microsoft.com/creatives/14221320689625200932_128000000005645709" TargetMode="External"/><Relationship Id="rId52" Type="http://schemas.openxmlformats.org/officeDocument/2006/relationships/hyperlink" Target="https://portal.cpm.microsoft.com/managecampaigns/5176323/line/11331239" TargetMode="External"/><Relationship Id="rId4" Type="http://schemas.openxmlformats.org/officeDocument/2006/relationships/hyperlink" Target="https://microsoft.sharepoint.com/:f:/r/sites/StorefrontApprovedAssets/Shared%20Documents/Games/C/Call%20of%20Duty%20Black%20Ops%206/Season-5/season%20key%20art/ICT?csf=1&amp;web=1&amp;e=As7lU4" TargetMode="External"/><Relationship Id="rId9" Type="http://schemas.openxmlformats.org/officeDocument/2006/relationships/hyperlink" Target="https://dev.azure.com/GamingMarketingSales/SXGPublishing/_workitems/edit/12074" TargetMode="External"/><Relationship Id="rId14" Type="http://schemas.openxmlformats.org/officeDocument/2006/relationships/hyperlink" Target="https://microsoft.sharepoint.com/:f:/r/sites/StorefrontApprovedAssets/Shared%20Documents/Games/I/Indiana%20Jones%20ATGC/DLC/ICT?csf=1&amp;web=1&amp;e=NFsI8t" TargetMode="External"/><Relationship Id="rId22" Type="http://schemas.openxmlformats.org/officeDocument/2006/relationships/hyperlink" Target="https://microsoft.sharepoint.com/:f:/s/StorefrontApprovedAssets/EmOIXDXaD1FNsfGBt2Gqb7ABJAO8ydTtqXx0jDqwZsdRJA?e=krZR6U" TargetMode="External"/><Relationship Id="rId27" Type="http://schemas.openxmlformats.org/officeDocument/2006/relationships/hyperlink" Target="https://microsoft.sharepoint.com/:f:/r/sites/StorefrontApprovedAssets/Shared%20Documents/Games/E/EA_SPORTS_NHL/NHL_26/Standard/ICT?csf=1&amp;web=1&amp;e=IU8HER" TargetMode="External"/><Relationship Id="rId30" Type="http://schemas.openxmlformats.org/officeDocument/2006/relationships/hyperlink" Target="https://dev.azure.com/GamingMarketingSales/SXGPublishing/_workitems/edit/9673" TargetMode="External"/><Relationship Id="rId35" Type="http://schemas.openxmlformats.org/officeDocument/2006/relationships/hyperlink" Target="https://portal.cpm.microsoft.com/creatives/14221320689625200932_128000000005645609" TargetMode="External"/><Relationship Id="rId43" Type="http://schemas.openxmlformats.org/officeDocument/2006/relationships/hyperlink" Target="https://portal.cpm.microsoft.com/creatives/14221320689625200932_128000000005646009" TargetMode="External"/><Relationship Id="rId48" Type="http://schemas.openxmlformats.org/officeDocument/2006/relationships/hyperlink" Target="https://portal.cpm.microsoft.com/managecampaigns/5176323/line/11330249" TargetMode="External"/><Relationship Id="rId56" Type="http://schemas.openxmlformats.org/officeDocument/2006/relationships/table" Target="../tables/table43.xml"/><Relationship Id="rId8" Type="http://schemas.openxmlformats.org/officeDocument/2006/relationships/hyperlink" Target="https://microsoft.sharepoint.com/:f:/r/sites/StorefrontApprovedAssets/Shared%20Documents/Sales-Promos/2025/09-September/Ubisoft%20Publisher%20Sale/Console/ICT?csf=1&amp;web=1&amp;e=toxNQB" TargetMode="External"/><Relationship Id="rId51" Type="http://schemas.openxmlformats.org/officeDocument/2006/relationships/hyperlink" Target="https://portal.cpm.microsoft.com/managecampaigns/5176323/line/11330262" TargetMode="External"/><Relationship Id="rId3" Type="http://schemas.openxmlformats.org/officeDocument/2006/relationships/hyperlink" Target="https://dev.azure.com/GamingMarketingSales/SXGPublishing/_workitems/edit/12041" TargetMode="External"/><Relationship Id="rId12" Type="http://schemas.openxmlformats.org/officeDocument/2006/relationships/hyperlink" Target="https://dev.azure.com/GamingMarketingSales/SXGPublishing/_workitems/edit/12016" TargetMode="External"/><Relationship Id="rId17" Type="http://schemas.openxmlformats.org/officeDocument/2006/relationships/hyperlink" Target="https://dev.azure.com/GamingMarketingSales/SXGPublishing/_workitems/edit/10474" TargetMode="External"/><Relationship Id="rId25" Type="http://schemas.openxmlformats.org/officeDocument/2006/relationships/hyperlink" Target="https://microsoft.sharepoint.com/:f:/r/sites/StorefrontApprovedAssets/Shared%20Documents/Games/B/Borderlands%204/Standard%20Key%20Art/ICT?csf=1&amp;web=1&amp;e=wuzIf7" TargetMode="External"/><Relationship Id="rId33" Type="http://schemas.openxmlformats.org/officeDocument/2006/relationships/hyperlink" Target="https://microsoft.sharepoint.com/:f:/r/sites/StorefrontApprovedAssets/Shared%20Documents/Games/E/EA_SPORTS_FC_2026/Ultimate%20KA/ICT?csf=1&amp;web=1&amp;e=qOjoyE" TargetMode="External"/><Relationship Id="rId38" Type="http://schemas.openxmlformats.org/officeDocument/2006/relationships/hyperlink" Target="https://portal.cpm.microsoft.com/creatives/14221320689625200932_128000000005627809" TargetMode="External"/><Relationship Id="rId46" Type="http://schemas.openxmlformats.org/officeDocument/2006/relationships/hyperlink" Target="https://portal.cpm.microsoft.com/managecampaigns/5176323/line/11330243" TargetMode="External"/><Relationship Id="rId20" Type="http://schemas.openxmlformats.org/officeDocument/2006/relationships/hyperlink" Target="https://dev.azure.com/GamingMarketingSales/SXGPublishing/_workitems/edit/12161" TargetMode="External"/><Relationship Id="rId41" Type="http://schemas.openxmlformats.org/officeDocument/2006/relationships/hyperlink" Target="https://portal.cpm.microsoft.com/creatives/14221320689625200932_128000000005637869" TargetMode="External"/><Relationship Id="rId54" Type="http://schemas.openxmlformats.org/officeDocument/2006/relationships/hyperlink" Target="https://portal.cpm.microsoft.com/managecampaigns/5176323/line/11331230" TargetMode="External"/><Relationship Id="rId1" Type="http://schemas.openxmlformats.org/officeDocument/2006/relationships/hyperlink" Target="https://dev.azure.com/GamingMarketingSales/SXGPublishing/_workitems/edit/12480" TargetMode="External"/><Relationship Id="rId6" Type="http://schemas.openxmlformats.org/officeDocument/2006/relationships/hyperlink" Target="https://microsoft.sharepoint.com/:f:/r/sites/StorefrontApprovedAssets/Shared%20Documents/Games/H/Hollow%20Knight%20Silksong/ICT?csf=1&amp;web=1&amp;e=C49W0R" TargetMode="External"/><Relationship Id="rId15" Type="http://schemas.openxmlformats.org/officeDocument/2006/relationships/hyperlink" Target="https://dev.azure.com/GamingMarketingSales/SXGPublishing/_workitems/edit/12016" TargetMode="External"/><Relationship Id="rId23" Type="http://schemas.openxmlformats.org/officeDocument/2006/relationships/hyperlink" Target="https://dev.azure.com/GamingMarketingSales/SXGPublishing/_workitems/edit/12481" TargetMode="External"/><Relationship Id="rId28" Type="http://schemas.openxmlformats.org/officeDocument/2006/relationships/hyperlink" Target="https://dev.azure.com/GamingMarketingSales/SXGPublishing/_workitems/edit/12311" TargetMode="External"/><Relationship Id="rId36" Type="http://schemas.openxmlformats.org/officeDocument/2006/relationships/hyperlink" Target="https://portal.cpm.microsoft.com/creatives/14221320689625200932_128000000005633029" TargetMode="External"/><Relationship Id="rId49" Type="http://schemas.openxmlformats.org/officeDocument/2006/relationships/hyperlink" Target="https://portal.cpm.microsoft.com/managecampaigns/5176323/line/11330252" TargetMode="External"/></Relationships>
</file>

<file path=xl/worksheets/_rels/sheet26.xml.rels><?xml version="1.0" encoding="UTF-8" standalone="yes"?>
<Relationships xmlns="http://schemas.openxmlformats.org/package/2006/relationships"><Relationship Id="rId13" Type="http://schemas.openxmlformats.org/officeDocument/2006/relationships/hyperlink" Target="https://microsoft.sharepoint.com/:f:/r/sites/StorefrontApprovedAssets/Shared%20Documents/Games/H/Hollow%20Knight%20Silksong/ICT?csf=1&amp;web=1&amp;e=C49W0R" TargetMode="External"/><Relationship Id="rId18" Type="http://schemas.openxmlformats.org/officeDocument/2006/relationships/hyperlink" Target="https://dev.azure.com/GamingMarketingSales/SXGPublishing/_workitems/edit/12112" TargetMode="External"/><Relationship Id="rId26" Type="http://schemas.openxmlformats.org/officeDocument/2006/relationships/hyperlink" Target="https://microsoft.sharepoint.com/:f:/s/StorefrontApprovedAssets/EhIvpMhwoFZKt979TN8KUaEBHKVNjItqfG2U41GFFJ1Lbg?e=6fSPJ2" TargetMode="External"/><Relationship Id="rId3" Type="http://schemas.openxmlformats.org/officeDocument/2006/relationships/hyperlink" Target="https://dev.azure.com/GamingMarketingSales/SXGPublishing/_workitems/edit/12193" TargetMode="External"/><Relationship Id="rId21" Type="http://schemas.openxmlformats.org/officeDocument/2006/relationships/hyperlink" Target="https://dev.azure.com/GamingMarketingSales/SXGPublishing/_workitems/edit/12500" TargetMode="External"/><Relationship Id="rId34" Type="http://schemas.openxmlformats.org/officeDocument/2006/relationships/table" Target="../tables/table44.xml"/><Relationship Id="rId7" Type="http://schemas.openxmlformats.org/officeDocument/2006/relationships/hyperlink" Target="https://dev.azure.com/GamingMarketingSales/SXGPublishing/_workitems/edit/12019" TargetMode="External"/><Relationship Id="rId12" Type="http://schemas.openxmlformats.org/officeDocument/2006/relationships/hyperlink" Target="https://dev.azure.com/GamingMarketingSales/SXGPublishing/_workitems/edit/12015" TargetMode="External"/><Relationship Id="rId17" Type="http://schemas.openxmlformats.org/officeDocument/2006/relationships/hyperlink" Target="https://dev.azure.com/GamingMarketingSales/SXGPublishing/_workitems/edit/12102" TargetMode="External"/><Relationship Id="rId25" Type="http://schemas.openxmlformats.org/officeDocument/2006/relationships/hyperlink" Target="https://dev.azure.com/GamingMarketingSales/SXGPublishing/_workitems/edit/12479" TargetMode="External"/><Relationship Id="rId33" Type="http://schemas.openxmlformats.org/officeDocument/2006/relationships/hyperlink" Target="https://microsoft.sharepoint.com/sites/StorefrontApprovedAssets/Shared%20Documents/Forms/AllItems.aspx?id=%2Fsites%2FStorefrontApprovedAssets%2FShared%20Documents%2FSales%2DPromos%2F2025%2F08%2DAugust%2FSummer%20Spotlight%2FBox%20Art%20Week%204%2E5%20%289%2E4%2D9%2E8%29%2FConsole&amp;viewid=9a871b06%2D36dd%2D4a3e%2D8cfb%2Db4204d59d495&amp;ga=1" TargetMode="External"/><Relationship Id="rId2" Type="http://schemas.openxmlformats.org/officeDocument/2006/relationships/hyperlink" Target="https://dev.azure.com/GamingMarketingSales/SXGPublishing/_workitems/edit/12344" TargetMode="External"/><Relationship Id="rId16" Type="http://schemas.openxmlformats.org/officeDocument/2006/relationships/hyperlink" Target="https://microsoft.sharepoint.com/:f:/r/sites/StorefrontApprovedAssets/Shared%20Documents/Games/C/Call%20of%20Duty%20Black%20Ops%206/Season-5/season%20key%20art/ICT?csf=1&amp;web=1&amp;e=As7lU4" TargetMode="External"/><Relationship Id="rId20" Type="http://schemas.openxmlformats.org/officeDocument/2006/relationships/hyperlink" Target="https://dev.azure.com/GamingMarketingSales/SXGPublishing/_workitems/edit/12453" TargetMode="External"/><Relationship Id="rId29" Type="http://schemas.openxmlformats.org/officeDocument/2006/relationships/hyperlink" Target="../../../../../../:x:/p/v-nguyenmill/ESr-GO822GBEpRgaVEE2swgBEndChmbMemeU_XBR9nnqMw?e=R3h1hC" TargetMode="External"/><Relationship Id="rId1" Type="http://schemas.openxmlformats.org/officeDocument/2006/relationships/hyperlink" Target="https://dev.azure.com/GamingMarketingSales/SXGPublishing/_workitems/edit/12231" TargetMode="External"/><Relationship Id="rId6" Type="http://schemas.openxmlformats.org/officeDocument/2006/relationships/hyperlink" Target="https://dev.azure.com/GamingMarketingSales/SXGPublishing/_workitems/edit/12015" TargetMode="External"/><Relationship Id="rId11" Type="http://schemas.openxmlformats.org/officeDocument/2006/relationships/hyperlink" Target="https://microsoft.sharepoint.com/:f:/t/StoreStudioPartnerRequests-Embargoed/Etz5fbhQsthCj57YzqmHXj8BY1u0l9icEsDW2NYOihW2Fw?e=5O8JAZ" TargetMode="External"/><Relationship Id="rId24" Type="http://schemas.openxmlformats.org/officeDocument/2006/relationships/hyperlink" Target="https://microsoft.sharepoint.com/:f:/r/sites/StorefrontApprovedAssets/Shared%20Documents/Sales-Promos/2025/09-September/Ubisoft%20Publisher%20Sale/Console/ICT?csf=1&amp;web=1&amp;e=toxNQB" TargetMode="External"/><Relationship Id="rId32" Type="http://schemas.openxmlformats.org/officeDocument/2006/relationships/hyperlink" Target="https://microsoft.sharepoint.com/:f:/t/StoreStudioPartnerRequests-Embargoed/Etz5fbhQsthCj57YzqmHXj8BY1u0l9icEsDW2NYOihW2Fw?e=5O8JAZ" TargetMode="External"/><Relationship Id="rId5" Type="http://schemas.openxmlformats.org/officeDocument/2006/relationships/hyperlink" Target="https://microsoft.sharepoint.com/:f:/s/StorefrontApprovedAssets/EsYdG4JfruRPkOLPkv70-PAB7paKDyH5DKfPmupmCzW6Ng?e=Ja0Cco" TargetMode="External"/><Relationship Id="rId15" Type="http://schemas.openxmlformats.org/officeDocument/2006/relationships/hyperlink" Target="https://microsoft.sharepoint.com/:f:/r/sites/StorefrontApprovedAssets/Shared%20Documents/Games/I/Indiana%20Jones%20ATGC/DLC/ICT?csf=1&amp;web=1&amp;e=NFsI8t" TargetMode="External"/><Relationship Id="rId23" Type="http://schemas.openxmlformats.org/officeDocument/2006/relationships/hyperlink" Target="https://dev.azure.com/GamingMarketingSales/SXGPublishing/_workitems/edit/12203" TargetMode="External"/><Relationship Id="rId28" Type="http://schemas.openxmlformats.org/officeDocument/2006/relationships/hyperlink" Target="https://microsoft.sharepoint.com/:f:/r/sites/StorefrontApprovedAssets/Shared%20Documents/Sales-Promos/2025/09-September/ID@Xbox%20Action%20Adventure%20Sale/Dash?csf=1&amp;web=1&amp;e=AjoEae" TargetMode="External"/><Relationship Id="rId10" Type="http://schemas.openxmlformats.org/officeDocument/2006/relationships/hyperlink" Target="https://dev.azure.com/GamingMarketingSales/SXGPublishing/_workitems/edit/12159" TargetMode="External"/><Relationship Id="rId19" Type="http://schemas.openxmlformats.org/officeDocument/2006/relationships/hyperlink" Target="https://microsoft.sharepoint.com/:f:/s/StorefrontApprovedAssets/EutlAdUDdTZCgjJbPq1IiL4B0Qwn3j_SzwLpnP6y4Jjd9g?e=d6U4WX" TargetMode="External"/><Relationship Id="rId31" Type="http://schemas.openxmlformats.org/officeDocument/2006/relationships/hyperlink" Target="https://dev.azure.com/GamingMarketingSales/SXGPublishing/_workitems/edit/12231" TargetMode="External"/><Relationship Id="rId4" Type="http://schemas.openxmlformats.org/officeDocument/2006/relationships/hyperlink" Target="https://dev.azure.com/GamingMarketingSales/SXGPublishing/_workitems/edit/12323" TargetMode="External"/><Relationship Id="rId9" Type="http://schemas.openxmlformats.org/officeDocument/2006/relationships/hyperlink" Target="https://dev.azure.com/GamingMarketingSales/SXGPublishing/_workitems/edit/12078" TargetMode="External"/><Relationship Id="rId14" Type="http://schemas.openxmlformats.org/officeDocument/2006/relationships/hyperlink" Target="https://microsoft.sharepoint.com/:f:/r/sites/StorefrontApprovedAssets/Shared%20Documents/Games/I/Indiana%20Jones%20ATGC/DLC/ICT?csf=1&amp;web=1&amp;e=NFsI8t" TargetMode="External"/><Relationship Id="rId22" Type="http://schemas.openxmlformats.org/officeDocument/2006/relationships/hyperlink" Target="https://dev.azure.com/MSStoreSiteOps/Store%20Studio/_workitems/edit/401616" TargetMode="External"/><Relationship Id="rId27" Type="http://schemas.openxmlformats.org/officeDocument/2006/relationships/hyperlink" Target="https://dev.azure.com/GamingMarketingSales/SXGPublishing/_workitems/edit/12437" TargetMode="External"/><Relationship Id="rId30" Type="http://schemas.openxmlformats.org/officeDocument/2006/relationships/hyperlink" Target="https://microsoft.sharepoint.com/:f:/r/sites/StorefrontApprovedAssets/Shared%20Documents/Games/N/NBA%202K26/Standard/ICT?csf=1&amp;web=1&amp;e=AXJyiV" TargetMode="External"/><Relationship Id="rId8" Type="http://schemas.openxmlformats.org/officeDocument/2006/relationships/hyperlink" Target="https://dev.azure.com/GamingMarketingSales/SXGPublishing/_workitems/edit/12073"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627" TargetMode="External"/><Relationship Id="rId13" Type="http://schemas.openxmlformats.org/officeDocument/2006/relationships/hyperlink" Target="https://microsoft.sharepoint.com/:f:/s/StorefrontApprovedAssets/EvrwfhFfLOVBtGboY83hVvIBbbpuDwEnsOOaEkrYNJwdNA?e=mvjZ6l" TargetMode="External"/><Relationship Id="rId3" Type="http://schemas.openxmlformats.org/officeDocument/2006/relationships/hyperlink" Target="https://dev.azure.com/CCXStoreFrontCampaigns/CCX%20StoreFront%20Requests/_workitems/edit/11917" TargetMode="External"/><Relationship Id="rId7" Type="http://schemas.openxmlformats.org/officeDocument/2006/relationships/hyperlink" Target="https://dev.azure.com/CCXStoreFrontCampaigns/CCX%20StoreFront%20Requests/_workitems/edit/11828" TargetMode="External"/><Relationship Id="rId12" Type="http://schemas.openxmlformats.org/officeDocument/2006/relationships/hyperlink" Target="https://microsoft.sharepoint.com/:f:/r/sites/StorefrontApprovedAssets/Shared%20Documents/Games/B/Black%20Myth%20Wukong/ICT?csf=1&amp;web=1&amp;e=wDu43c" TargetMode="External"/><Relationship Id="rId17" Type="http://schemas.openxmlformats.org/officeDocument/2006/relationships/table" Target="../tables/table45.xml"/><Relationship Id="rId2" Type="http://schemas.openxmlformats.org/officeDocument/2006/relationships/hyperlink" Target="https://dev.azure.com/CCXStoreFrontCampaigns/CCX%20StoreFront%20Requests/_workitems/edit/11329" TargetMode="External"/><Relationship Id="rId16" Type="http://schemas.openxmlformats.org/officeDocument/2006/relationships/hyperlink" Target="https://microsoft.sharepoint.com/:f:/s/StorefrontApprovedAssets/EsYdG4JfruRPkOLPkv70-PAB7paKDyH5DKfPmupmCzW6Ng?e=vBhlQs" TargetMode="External"/><Relationship Id="rId1" Type="http://schemas.openxmlformats.org/officeDocument/2006/relationships/hyperlink" Target="https://dev.azure.com/CCXStoreFrontCampaigns/CCX%20StoreFront%20Requests/_workitems/edit/11994" TargetMode="External"/><Relationship Id="rId6" Type="http://schemas.openxmlformats.org/officeDocument/2006/relationships/hyperlink" Target="https://dev.azure.com/CCXStoreFrontCampaigns/CCX%20StoreFront%20Requests/_workitems/edit/12057" TargetMode="External"/><Relationship Id="rId11" Type="http://schemas.openxmlformats.org/officeDocument/2006/relationships/hyperlink" Target="https://microsoft.sharepoint.com/:f:/s/StorefrontApprovedAssets/Ens-gt1zYv1Bt8qdWtAjS2MBmS8UA4gmmCU-UPiTRtpEug?e=pCGxB6" TargetMode="External"/><Relationship Id="rId5" Type="http://schemas.openxmlformats.org/officeDocument/2006/relationships/hyperlink" Target="https://dev.azure.com/CCXStoreFrontCampaigns/CCX%20StoreFront%20Requests/_workitems/edit/12005" TargetMode="External"/><Relationship Id="rId15" Type="http://schemas.openxmlformats.org/officeDocument/2006/relationships/hyperlink" Target="https://microsoft.sharepoint.com/:f:/s/StorefrontApprovedAssets/Evqm9oTJV9RFqZjGiAOkXc4BLCOvN80v8QlGpiZP0g-T-w?e=eZ1tBy" TargetMode="External"/><Relationship Id="rId10" Type="http://schemas.openxmlformats.org/officeDocument/2006/relationships/hyperlink" Target="https://microsoft.sharepoint.com/:f:/r/sites/StorefrontApprovedAssets/Shared%20Documents/Games/I/Indiana%20Jones%20ATGC/DLC/ICT?csf=1&amp;web=1&amp;e=NFsI8t" TargetMode="External"/><Relationship Id="rId4" Type="http://schemas.openxmlformats.org/officeDocument/2006/relationships/hyperlink" Target="https://dev.azure.com/CCXStoreFrontCampaigns/CCX%20StoreFront%20Requests/_workitems/edit/11785" TargetMode="External"/><Relationship Id="rId9" Type="http://schemas.openxmlformats.org/officeDocument/2006/relationships/hyperlink" Target="https://dev.azure.com/CCXStoreFrontCampaigns/CCX%20StoreFront%20Requests/_workitems/edit/12024" TargetMode="External"/><Relationship Id="rId14" Type="http://schemas.openxmlformats.org/officeDocument/2006/relationships/hyperlink" Target="https://microsoft.sharepoint.com/:f:/r/sites/StorefrontApprovedAssets/Shared%20Documents/Games/G/Pender/Key%20Art/ICT?csf=1&amp;web=1&amp;e=kckBXC" TargetMode="External"/></Relationships>
</file>

<file path=xl/worksheets/_rels/sheet28.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891" TargetMode="External"/><Relationship Id="rId13" Type="http://schemas.openxmlformats.org/officeDocument/2006/relationships/hyperlink" Target="../../../../../../:f:/r/sites/StorefrontApprovedAssets/Shared%20Documents/Games/S/Sea_of_Thieves/Season%2017/ICT?csf=1&amp;web=1&amp;e=1S6rBy" TargetMode="External"/><Relationship Id="rId18" Type="http://schemas.openxmlformats.org/officeDocument/2006/relationships/hyperlink" Target="../../../../../../:x:/p/v-nguyenmill/ERexu1pdUH1CiyCHImF8p2oBEsncYgaJ1mprwXKfWdEukg?e=Y5Y9r5" TargetMode="External"/><Relationship Id="rId3" Type="http://schemas.openxmlformats.org/officeDocument/2006/relationships/hyperlink" Target="https://dev.azure.com/CCXStoreFrontCampaigns/CCX%20StoreFront%20Requests/_workitems/edit/11790" TargetMode="External"/><Relationship Id="rId7" Type="http://schemas.openxmlformats.org/officeDocument/2006/relationships/hyperlink" Target="https://dev.azure.com/CCXStoreFrontCampaigns/CCX%20StoreFront%20Requests/_workitems/edit/11317" TargetMode="External"/><Relationship Id="rId12" Type="http://schemas.openxmlformats.org/officeDocument/2006/relationships/hyperlink" Target="../../../../../../:f:/s/StorefrontApprovedAssets/EosczNP5ccRDslfB20q2pYMBmuZqNbw_ANMzZtIhTh7-ww?e=AGT12n" TargetMode="External"/><Relationship Id="rId17" Type="http://schemas.openxmlformats.org/officeDocument/2006/relationships/hyperlink" Target="../../../../../../:f:/r/sites/StorefrontApprovedAssets/Shared%20Documents/Games/C/Call%20of%20Duty%20Black%20Ops%206/Season-5/season%20key%20art/ICT?csf=1&amp;web=1&amp;e=ppNQwb" TargetMode="External"/><Relationship Id="rId2" Type="http://schemas.openxmlformats.org/officeDocument/2006/relationships/hyperlink" Target="https://dev.azure.com/CCXStoreFrontCampaigns/CCX%20StoreFront%20Requests/_workitems/edit/11805" TargetMode="External"/><Relationship Id="rId16" Type="http://schemas.openxmlformats.org/officeDocument/2006/relationships/hyperlink" Target="https://dev.azure.com/CCXStoreFrontCampaigns/CCX%20StoreFront%20Requests/_workitems/edit/11870" TargetMode="External"/><Relationship Id="rId20" Type="http://schemas.openxmlformats.org/officeDocument/2006/relationships/table" Target="../tables/table46.xml"/><Relationship Id="rId1" Type="http://schemas.openxmlformats.org/officeDocument/2006/relationships/hyperlink" Target="https://dev.azure.com/CCXStoreFrontCampaigns/CCX%20StoreFront%20Requests/_workitems/edit/11736" TargetMode="External"/><Relationship Id="rId6" Type="http://schemas.openxmlformats.org/officeDocument/2006/relationships/hyperlink" Target="https://dev.azure.com/CCXStoreFrontCampaigns/CCX%20StoreFront%20Requests/_workitems/edit/11744" TargetMode="External"/><Relationship Id="rId11" Type="http://schemas.openxmlformats.org/officeDocument/2006/relationships/hyperlink" Target="../../../../../../:f:/s/StorefrontApprovedAssets/EotYzNjjkDNJiElrsaXTSFsBc_E9qtYPPE5Qra0EZhr1rA?e=gYHdJf" TargetMode="External"/><Relationship Id="rId5" Type="http://schemas.openxmlformats.org/officeDocument/2006/relationships/hyperlink" Target="https://dev.azure.com/CCXStoreFrontCampaigns/CCX%20StoreFront%20Requests/_workitems/edit/11766" TargetMode="External"/><Relationship Id="rId15" Type="http://schemas.openxmlformats.org/officeDocument/2006/relationships/hyperlink" Target="https://microsoft.sharepoint.com/:f:/r/sites/StorefrontApprovedAssets/Shared%20Documents/Games/S/Sonic%20Racing%20Cross%20Worlds/ICT?csf=1&amp;web=1&amp;e=ObIWZk" TargetMode="External"/><Relationship Id="rId10" Type="http://schemas.openxmlformats.org/officeDocument/2006/relationships/hyperlink" Target="../../../../../../:f:/s/StorefrontApprovedAssets/EmESrUPaFJpJqQJdvMit5DsB4xCXwFsYnR4Y1Ey1WjnsBw?e=q57Wmf" TargetMode="External"/><Relationship Id="rId19" Type="http://schemas.openxmlformats.org/officeDocument/2006/relationships/hyperlink" Target="https://microsoft.sharepoint.com/:f:/r/sites/StorefrontApprovedAssets/Shared%20Documents/Games/E/EA_SPORTS_MADDEN/MADDEN%20NFL%2026/Standard/ICT?csf=1&amp;web=1&amp;e=izp1Qj" TargetMode="External"/><Relationship Id="rId4" Type="http://schemas.openxmlformats.org/officeDocument/2006/relationships/hyperlink" Target="https://dev.azure.com/CCXStoreFrontCampaigns/CCX%20StoreFront%20Requests/_workitems/edit/11861" TargetMode="External"/><Relationship Id="rId9" Type="http://schemas.openxmlformats.org/officeDocument/2006/relationships/hyperlink" Target="https://dev.azure.com/CCXStoreFrontCampaigns/CCX%20StoreFront%20Requests/_workitems/edit/11824" TargetMode="External"/><Relationship Id="rId14" Type="http://schemas.openxmlformats.org/officeDocument/2006/relationships/hyperlink" Target="https://microsoft.sharepoint.com/:f:/r/sites/StorefrontApprovedAssets/Shared%20Documents/Games/F/Fortnite/Chapter%C2%A06%C2%A0Season%204%20Shock%20N%20Awesome/ICT?csf=1&amp;web=1&amp;e=U20eH5"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824" TargetMode="External"/><Relationship Id="rId13" Type="http://schemas.openxmlformats.org/officeDocument/2006/relationships/hyperlink" Target="../../../../../../:f:/r/sites/StorefrontApprovedAssets/Shared%20Documents/Games/M/Medusa/ICT?csf=1&amp;web=1&amp;e=fwqv98" TargetMode="External"/><Relationship Id="rId3" Type="http://schemas.openxmlformats.org/officeDocument/2006/relationships/hyperlink" Target="https://dev.azure.com/CCXStoreFrontCampaigns/CCX%20StoreFront%20Requests/_workitems/edit/11789" TargetMode="External"/><Relationship Id="rId7" Type="http://schemas.openxmlformats.org/officeDocument/2006/relationships/hyperlink" Target="https://dev.azure.com/CCXStoreFrontCampaigns/CCX%20StoreFront%20Requests/_workitems/edit/10716/?view=edit" TargetMode="External"/><Relationship Id="rId12" Type="http://schemas.openxmlformats.org/officeDocument/2006/relationships/hyperlink" Target="../../../../../../:f:/r/sites/StorefrontApprovedAssets/Shared%20Documents/Games/D/Demon%20Slayer/ICT?csf=1&amp;web=1&amp;e=ua9isT" TargetMode="External"/><Relationship Id="rId17" Type="http://schemas.openxmlformats.org/officeDocument/2006/relationships/table" Target="../tables/table47.xml"/><Relationship Id="rId2" Type="http://schemas.openxmlformats.org/officeDocument/2006/relationships/hyperlink" Target="https://dev.azure.com/CCXStoreFrontCampaigns/CCX%20StoreFront%20Requests/_workitems/edit/11804" TargetMode="External"/><Relationship Id="rId16" Type="http://schemas.openxmlformats.org/officeDocument/2006/relationships/hyperlink" Target="https://microsoft.sharepoint.com/:f:/r/sites/StorefrontApprovedAssets/Shared%20Documents/Games/E/EA_SPORTS_MADDEN/MADDEN%20NFL%2026/Deluxe/ICT?csf=1&amp;web=1&amp;e=dNyHck" TargetMode="External"/><Relationship Id="rId1" Type="http://schemas.openxmlformats.org/officeDocument/2006/relationships/hyperlink" Target="https://dev.azure.com/MSStoreSiteOps/Hanson%20Digital%20Category%20Programming/_workitems/edit/398189" TargetMode="External"/><Relationship Id="rId6" Type="http://schemas.openxmlformats.org/officeDocument/2006/relationships/hyperlink" Target="https://dev.azure.com/CCXStoreFrontCampaigns/CCX%20StoreFront%20Requests/_workitems/edit/11449" TargetMode="External"/><Relationship Id="rId11" Type="http://schemas.openxmlformats.org/officeDocument/2006/relationships/hyperlink" Target="../../../../../../:f:/r/sites/StorefrontApprovedAssets/Shared%20Documents/Games/T/Tales%20of%20the%20Shire/launch/ICT?csf=1&amp;web=1&amp;e=OdRFnp" TargetMode="External"/><Relationship Id="rId5" Type="http://schemas.openxmlformats.org/officeDocument/2006/relationships/hyperlink" Target="https://dev.azure.com/CCXStoreFrontCampaigns/CCX%20StoreFront%20Requests/_workitems/edit/11757/?view=edit" TargetMode="External"/><Relationship Id="rId15" Type="http://schemas.openxmlformats.org/officeDocument/2006/relationships/hyperlink" Target="https://microsoft.sharepoint.com/:f:/r/sites/StorefrontApprovedAssets/Shared%20Documents/Games/F/Fortnite/Chapter%C2%A06%C2%A0Season%204%20Shock%20N%20Awesome/ICT?csf=1&amp;web=1&amp;e=NpVdUa" TargetMode="External"/><Relationship Id="rId10" Type="http://schemas.openxmlformats.org/officeDocument/2006/relationships/hyperlink" Target="../../../../../../:f:/s/StorefrontApprovedAssets/EmESrUPaFJpJqQJdvMit5DsB4xCXwFsYnR4Y1Ey1WjnsBw?e=q57Wmf" TargetMode="External"/><Relationship Id="rId4" Type="http://schemas.openxmlformats.org/officeDocument/2006/relationships/hyperlink" Target="https://dev.azure.com/CCXStoreFrontCampaigns/CCX%20StoreFront%20Requests/_workitems/edit/11765" TargetMode="External"/><Relationship Id="rId9" Type="http://schemas.openxmlformats.org/officeDocument/2006/relationships/hyperlink" Target="../../../../../../:f:/r/sites/StorefrontApprovedAssets/Shared%20Documents/Games/C/Call%20of%20Duty%20Black%20Ops%206/Season-5/season%20key%20art/ICT?csf=1&amp;web=1&amp;e=ppNQwb" TargetMode="External"/><Relationship Id="rId14" Type="http://schemas.openxmlformats.org/officeDocument/2006/relationships/hyperlink" Target="../../../../../../:x:/p/v-nguyenmill/ERexu1pdUH1CiyCHImF8p2oBEsncYgaJ1mprwXKfWdEukg?e=Y5Y9r5"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665/?view=edit" TargetMode="External"/><Relationship Id="rId13" Type="http://schemas.openxmlformats.org/officeDocument/2006/relationships/hyperlink" Target="../../../../../../:f:/r/sites/StorefrontApprovedAssets/Shared%20Documents/Games/B/Borderlands%204/Gilded%20Glory%20Pre-order%20Bonus/ICT?csf=1&amp;web=1&amp;e=dlbL4x" TargetMode="External"/><Relationship Id="rId3" Type="http://schemas.openxmlformats.org/officeDocument/2006/relationships/hyperlink" Target="https://dev.azure.com/CCXStoreFrontCampaigns/CCX%20StoreFront%20Requests/_workitems/edit/11592/?view=edit" TargetMode="External"/><Relationship Id="rId7" Type="http://schemas.openxmlformats.org/officeDocument/2006/relationships/hyperlink" Target="https://dev.azure.com/CCXStoreFrontCampaigns/CCX%20StoreFront%20Requests/_workitems/edit/11269/?view=edit" TargetMode="External"/><Relationship Id="rId12" Type="http://schemas.openxmlformats.org/officeDocument/2006/relationships/hyperlink" Target="../../../../../../:f:/s/StorefrontApprovedAssets/EmESrUPaFJpJqQJdvMit5DsB4xCXwFsYnR4Y1Ey1WjnsBw?e=q57Wmf" TargetMode="External"/><Relationship Id="rId17" Type="http://schemas.openxmlformats.org/officeDocument/2006/relationships/table" Target="../tables/table48.xml"/><Relationship Id="rId2" Type="http://schemas.openxmlformats.org/officeDocument/2006/relationships/hyperlink" Target="https://dev.azure.com/CCXStoreFrontCampaigns/CCX%20StoreFront%20Requests/_workitems/edit/11602/?view=edit" TargetMode="External"/><Relationship Id="rId16" Type="http://schemas.openxmlformats.org/officeDocument/2006/relationships/hyperlink" Target="../../../../../../:f:/r/sites/StorefrontApprovedAssets/Shared%20Documents/Games/B/Battlefield%206/ICT%20Key%20TT?csf=1&amp;web=1&amp;e=2YtAwm" TargetMode="External"/><Relationship Id="rId1" Type="http://schemas.openxmlformats.org/officeDocument/2006/relationships/hyperlink" Target="https://dev.azure.com/CCXStoreFrontCampaigns/CCX%20StoreFront%20Requests/_workitems/edit/11418/?view=edit" TargetMode="External"/><Relationship Id="rId6" Type="http://schemas.openxmlformats.org/officeDocument/2006/relationships/hyperlink" Target="https://dev.azure.com/CCXStoreFrontCampaigns/CCX%20StoreFront%20Requests/_workitems/edit/11541/?view=edit" TargetMode="External"/><Relationship Id="rId11" Type="http://schemas.openxmlformats.org/officeDocument/2006/relationships/hyperlink" Target="../../../../../../:f:/s/StorefrontApprovedAssets/EtNn1Hx1RS9KvsJ_zk9Gu5wBJ9pxFMoHdo50LhRwY0zSJg?e=9HIRkh" TargetMode="External"/><Relationship Id="rId5" Type="http://schemas.openxmlformats.org/officeDocument/2006/relationships/hyperlink" Target="https://dev.azure.com/CCXStoreFrontCampaigns/CCX%20StoreFront%20Requests/_workitems/edit/11681/?view=edit" TargetMode="External"/><Relationship Id="rId15" Type="http://schemas.openxmlformats.org/officeDocument/2006/relationships/hyperlink" Target="../../../../../../:f:/s/StorefrontApprovedAssets/EoSYpfTvH05DihehMkPvYBkBVNhRaSZSYAaXyUuXr_YKfw?e=ABM4cg" TargetMode="External"/><Relationship Id="rId10" Type="http://schemas.openxmlformats.org/officeDocument/2006/relationships/hyperlink" Target="https://dev.azure.com/CCXStoreFrontCampaigns/CCX%20StoreFront%20Requests/_workitems/edit/11770" TargetMode="External"/><Relationship Id="rId4" Type="http://schemas.openxmlformats.org/officeDocument/2006/relationships/hyperlink" Target="https://dev.azure.com/CCXStoreFrontCampaigns/CCX%20StoreFront%20Requests/_workitems/edit/11634/?view=edit" TargetMode="External"/><Relationship Id="rId9" Type="http://schemas.openxmlformats.org/officeDocument/2006/relationships/hyperlink" Target="https://dev.azure.com/CCXStoreFrontCampaigns/CCX%20StoreFront%20Requests/_workitems/edit/11771" TargetMode="External"/><Relationship Id="rId14" Type="http://schemas.openxmlformats.org/officeDocument/2006/relationships/hyperlink" Target="../../../../../../:f:/s/StorefrontApprovedAssets/Ei3MSV0RIbBKo8kgr8QGWhEBoCandYGKDWvuRFXnmhWM_A?e=YJ6av9"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0007/?view=edit" TargetMode="External"/><Relationship Id="rId13" Type="http://schemas.openxmlformats.org/officeDocument/2006/relationships/hyperlink" Target="../../../../../../:f:/r/sites/StorefrontApprovedAssets/Shared%20Documents/Games/W/WWE%202K25/DLC%203/ICT?csf=1&amp;web=1&amp;e=ttOyUP" TargetMode="External"/><Relationship Id="rId18" Type="http://schemas.openxmlformats.org/officeDocument/2006/relationships/table" Target="../tables/table49.xml"/><Relationship Id="rId3" Type="http://schemas.openxmlformats.org/officeDocument/2006/relationships/hyperlink" Target="https://dev.azure.com/CCXStoreFrontCampaigns/CCX%20StoreFront%20Requests/_workitems/edit/11353/?view=edit" TargetMode="External"/><Relationship Id="rId7" Type="http://schemas.openxmlformats.org/officeDocument/2006/relationships/hyperlink" Target="https://dev.azure.com/CCXStoreFrontCampaigns/CCX%20StoreFront%20Requests/_workitems/edit/11138/?view=edit" TargetMode="External"/><Relationship Id="rId12" Type="http://schemas.openxmlformats.org/officeDocument/2006/relationships/hyperlink" Target="https://dev.azure.com/CCXStoreFrontCampaigns/CCX%20StoreFront%20Requests/_workitems/edit/11610" TargetMode="External"/><Relationship Id="rId17" Type="http://schemas.openxmlformats.org/officeDocument/2006/relationships/hyperlink" Target="../../../../../../:f:/r/sites/StorefrontApprovedAssets/Shared%20Documents/Sales-Promos/2025/07-July/Dotw%20-%20Fortnite%20Packs/ICT?csf=1&amp;web=1&amp;e=Xn1EUi" TargetMode="External"/><Relationship Id="rId2" Type="http://schemas.openxmlformats.org/officeDocument/2006/relationships/hyperlink" Target="https://dev.azure.com/CCXStoreFrontCampaigns/CCX%20StoreFront%20Requests/_workitems/edit/11633/?view=edit" TargetMode="External"/><Relationship Id="rId16" Type="http://schemas.openxmlformats.org/officeDocument/2006/relationships/hyperlink" Target="../../../../../../:f:/r/sites/StorefrontApprovedAssets/Shared%20Documents/Games/N/Neverwinter%20Nights%202%20Enhanced%20Edition/ICT?csf=1&amp;web=1&amp;e=zGBew8" TargetMode="External"/><Relationship Id="rId1" Type="http://schemas.openxmlformats.org/officeDocument/2006/relationships/hyperlink" Target="https://dev.azure.com/CCXStoreFrontCampaigns/CCX%20StoreFront%20Requests/_workitems/edit/11418/?view=edit" TargetMode="External"/><Relationship Id="rId6" Type="http://schemas.openxmlformats.org/officeDocument/2006/relationships/hyperlink" Target="https://dev.azure.com/CCXStoreFrontCampaigns/CCX%20StoreFront%20Requests/_workitems/edit/9429/?view=edit" TargetMode="External"/><Relationship Id="rId11" Type="http://schemas.openxmlformats.org/officeDocument/2006/relationships/hyperlink" Target="../../../../../../:f:/r/sites/StorefrontApprovedAssets/Shared%20Documents/Games/D/Destiny%202/Edge%20of%20Fate/ICT?csf=1&amp;web=1&amp;e=MSfbm3" TargetMode="External"/><Relationship Id="rId5" Type="http://schemas.openxmlformats.org/officeDocument/2006/relationships/hyperlink" Target="https://dev.azure.com/CCXStoreFrontCampaigns/CCX%20StoreFront%20Requests/_workitems/edit/11606/?view=edit" TargetMode="External"/><Relationship Id="rId15" Type="http://schemas.openxmlformats.org/officeDocument/2006/relationships/hyperlink" Target="../../../../../../:f:/r/sites/StorefrontApprovedAssets/Shared%20Documents/Games/D/Descenders%20Next/ICT?csf=1&amp;web=1&amp;e=HQaSab" TargetMode="External"/><Relationship Id="rId10" Type="http://schemas.openxmlformats.org/officeDocument/2006/relationships/hyperlink" Target="https://dev.azure.com/CCXStoreFrontCampaigns/CCX%20StoreFront%20Requests/_workitems/edit/11615" TargetMode="External"/><Relationship Id="rId4" Type="http://schemas.openxmlformats.org/officeDocument/2006/relationships/hyperlink" Target="https://dev.azure.com/CCXStoreFrontCampaigns/CCX%20StoreFront%20Requests/_workitems/edit/11333/?view=edit" TargetMode="External"/><Relationship Id="rId9" Type="http://schemas.openxmlformats.org/officeDocument/2006/relationships/hyperlink" Target="https://dev.azure.com/CCXStoreFrontCampaigns/CCX%20StoreFront%20Requests/_workitems/edit/11585/?view=edit" TargetMode="External"/><Relationship Id="rId14" Type="http://schemas.openxmlformats.org/officeDocument/2006/relationships/hyperlink" Target="../../../../../../:f:/r/sites/StorefrontApprovedAssets/Shared%20Documents/Games/C/Civilization%20VII/Right%20to%20Rule/ICT?csf=1&amp;web=1&amp;e=zUf3Po"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917" TargetMode="External"/><Relationship Id="rId13" Type="http://schemas.openxmlformats.org/officeDocument/2006/relationships/hyperlink" Target="https://dev.azure.com/GamingMarketingSales/SXGPublishing/_workitems/edit/12025" TargetMode="External"/><Relationship Id="rId18" Type="http://schemas.openxmlformats.org/officeDocument/2006/relationships/hyperlink" Target="https://microsoft.sharepoint.com/:f:/r/sites/StorefrontApprovedAssets/Shared%20Documents/Games/C/Cronos%20The%20New%20Dawn/key%20art/ICT?csf=1&amp;web=1&amp;e=oJ7VQA" TargetMode="External"/><Relationship Id="rId3" Type="http://schemas.openxmlformats.org/officeDocument/2006/relationships/hyperlink" Target="https://dev.azure.com/CCXStoreFrontCampaigns/CCX%20StoreFront%20Requests/_workitems/edit/10471" TargetMode="External"/><Relationship Id="rId21" Type="http://schemas.openxmlformats.org/officeDocument/2006/relationships/vmlDrawing" Target="../drawings/vmlDrawing8.vml"/><Relationship Id="rId7" Type="http://schemas.openxmlformats.org/officeDocument/2006/relationships/hyperlink" Target="https://dev.azure.com/CCXStoreFrontCampaigns/CCX%20StoreFront%20Requests/_workitems/edit/11829" TargetMode="External"/><Relationship Id="rId12" Type="http://schemas.openxmlformats.org/officeDocument/2006/relationships/hyperlink" Target="https://microsoft.sharepoint.com/:f:/r/sites/StorefrontApprovedAssets/Shared%20Documents/Sales-Promos/2025/08-August/Summer%20Spotlight/Box%20Art%20-%20Week%203%20(8.26%20-%209.1)?csf=1&amp;web=1&amp;e=RKARO0" TargetMode="External"/><Relationship Id="rId17" Type="http://schemas.openxmlformats.org/officeDocument/2006/relationships/hyperlink" Target="https://dev.azure.com/GamingMarketingSales/SXGPublishing/_workitems/edit/11940" TargetMode="External"/><Relationship Id="rId2" Type="http://schemas.openxmlformats.org/officeDocument/2006/relationships/hyperlink" Target="https://dev.azure.com/CCXStoreFrontCampaigns/CCX%20StoreFront%20Requests/_workitems/edit/11786" TargetMode="External"/><Relationship Id="rId16" Type="http://schemas.openxmlformats.org/officeDocument/2006/relationships/hyperlink" Target="https://microsoft.sharepoint.com/:f:/t/StoreStudioPartnerRequests-Embargoed/Etz5fbhQsthCj57YzqmHXj8BY1u0l9icEsDW2NYOihW2Fw?e=5O8JAZ" TargetMode="External"/><Relationship Id="rId20" Type="http://schemas.openxmlformats.org/officeDocument/2006/relationships/hyperlink" Target="https://microsoft.sharepoint.com/:f:/r/sites/StorefrontApprovedAssets/Shared%20Documents/Games/F/Fortnite/Fortnite%20Festival/Season%2010/ICT?csf=1&amp;web=1&amp;e=OQhr5L" TargetMode="External"/><Relationship Id="rId1" Type="http://schemas.openxmlformats.org/officeDocument/2006/relationships/hyperlink" Target="https://microsoft.sharepoint.com/:f:/r/sites/StorefrontApprovedAssets/Shared%20Documents/Games/B/Black%20Myth%20Wukong/ICT?csf=1&amp;web=1&amp;e=wDu43c" TargetMode="External"/><Relationship Id="rId6" Type="http://schemas.openxmlformats.org/officeDocument/2006/relationships/hyperlink" Target="https://microsoft.sharepoint.com/:f:/s/StorefrontApprovedAssets/Ens-gt1zYv1Bt8qdWtAjS2MBmS8UA4gmmCU-UPiTRtpEug?e=pCGxB6" TargetMode="External"/><Relationship Id="rId11" Type="http://schemas.openxmlformats.org/officeDocument/2006/relationships/hyperlink" Target="https://microsoft.sharepoint.com/:f:/r/sites/StorefrontApprovedAssets/Shared%20Documents/Games/M/Metal%20Gear%20Solid%20Delta%20Snake%20Eater/ICT?csf=1&amp;web=1&amp;e=HPLxln" TargetMode="External"/><Relationship Id="rId24" Type="http://schemas.microsoft.com/office/2017/10/relationships/threadedComment" Target="../threadedComments/threadedComment4.xml"/><Relationship Id="rId5" Type="http://schemas.openxmlformats.org/officeDocument/2006/relationships/hyperlink" Target="https://dev.azure.com/CCXStoreFrontCampaigns/CCX%20StoreFront%20Requests/_workitems/edit/12057" TargetMode="External"/><Relationship Id="rId15" Type="http://schemas.openxmlformats.org/officeDocument/2006/relationships/hyperlink" Target="https://dev.azure.com/GamingMarketingSales/SXGPublishing/_workitems/edit/12143" TargetMode="External"/><Relationship Id="rId23" Type="http://schemas.openxmlformats.org/officeDocument/2006/relationships/comments" Target="../comments8.xml"/><Relationship Id="rId10" Type="http://schemas.openxmlformats.org/officeDocument/2006/relationships/hyperlink" Target="https://microsoft.sharepoint.com/:f:/r/sites/StorefrontApprovedAssets/Shared%20Documents/Games/G/Pender/Key%20Art/ICT?csf=1&amp;web=1&amp;e=kckBXC" TargetMode="External"/><Relationship Id="rId19" Type="http://schemas.openxmlformats.org/officeDocument/2006/relationships/hyperlink" Target="https://microsoft.sharepoint.com/:f:/r/sites/StorefrontApprovedAssets/Shared%20Documents/Games/F/Fortnite/Fortnite%20Festival/Season%2010/ICT?csf=1&amp;web=1&amp;e=2VeVSz" TargetMode="External"/><Relationship Id="rId4" Type="http://schemas.openxmlformats.org/officeDocument/2006/relationships/hyperlink" Target="https://dev.azure.com/CCXStoreFrontCampaigns/CCX%20StoreFront%20Requests/_workitems/edit/12013" TargetMode="External"/><Relationship Id="rId9" Type="http://schemas.openxmlformats.org/officeDocument/2006/relationships/hyperlink" Target="https://dev.azure.com/CCXStoreFrontCampaigns/CCX%20StoreFront%20Requests/_workitems/edit/11331" TargetMode="External"/><Relationship Id="rId14" Type="http://schemas.openxmlformats.org/officeDocument/2006/relationships/hyperlink" Target="https://dev.azure.com/GamingMarketingSales/SXGPublishing/_workitems/edit/12135" TargetMode="External"/><Relationship Id="rId22" Type="http://schemas.openxmlformats.org/officeDocument/2006/relationships/table" Target="../tables/table50.xml"/></Relationships>
</file>

<file path=xl/worksheets/_rels/sheet33.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326/?view=edit" TargetMode="External"/><Relationship Id="rId13" Type="http://schemas.openxmlformats.org/officeDocument/2006/relationships/hyperlink" Target="../../../../../../:f:/r/sites/StorefrontApprovedAssets/Shared%20Documents/Games/E/EA_Sports_College_Football_26/Standard/ICT?csf=1&amp;web=1&amp;e=B11AgZ" TargetMode="External"/><Relationship Id="rId18" Type="http://schemas.openxmlformats.org/officeDocument/2006/relationships/table" Target="../tables/table51.xml"/><Relationship Id="rId3" Type="http://schemas.openxmlformats.org/officeDocument/2006/relationships/hyperlink" Target="https://dev.azure.com/CCXStoreFrontCampaigns/CCX%20StoreFront%20Requests/_workitems/edit/11352/?view=edit" TargetMode="External"/><Relationship Id="rId7" Type="http://schemas.openxmlformats.org/officeDocument/2006/relationships/hyperlink" Target="https://dev.azure.com/CCXStoreFrontCampaigns/CCX%20StoreFront%20Requests/_workitems/edit/11235/?view=edit" TargetMode="External"/><Relationship Id="rId12" Type="http://schemas.openxmlformats.org/officeDocument/2006/relationships/hyperlink" Target="../../../../../../:f:/r/sites/StorefrontApprovedAssets/Shared%20Documents/Games/R/Ready%20or%20Not/ICT?csf=1&amp;web=1&amp;e=HsmIGP" TargetMode="External"/><Relationship Id="rId17" Type="http://schemas.openxmlformats.org/officeDocument/2006/relationships/hyperlink" Target="../../../../../../:f:/r/sites/StorefrontApprovedAssets/Shared%20Documents/Games/F/Fortnite/Superman/ICT?csf=1&amp;web=1&amp;e=lwcHL2" TargetMode="External"/><Relationship Id="rId2" Type="http://schemas.openxmlformats.org/officeDocument/2006/relationships/hyperlink" Target="https://dev.azure.com/CCXStoreFrontCampaigns/CCX%20StoreFront%20Requests/_workitems/edit/11458/?view=edit" TargetMode="External"/><Relationship Id="rId16" Type="http://schemas.openxmlformats.org/officeDocument/2006/relationships/hyperlink" Target="../../../../../../:f:/r/sites/StorefrontApprovedAssets/Shared%20Documents/Games/D/Destiny%202/Edge%20of%20Fate/ICT?csf=1&amp;web=1&amp;e=MSfbm3" TargetMode="External"/><Relationship Id="rId1" Type="http://schemas.openxmlformats.org/officeDocument/2006/relationships/hyperlink" Target="https://dev.azure.com/CCXStoreFrontCampaigns/CCX%20StoreFront%20Requests/_workitems/edit/11417" TargetMode="External"/><Relationship Id="rId6" Type="http://schemas.openxmlformats.org/officeDocument/2006/relationships/hyperlink" Target="https://dev.azure.com/CCXStoreFrontCampaigns/CCX%20StoreFront%20Requests/_workitems/edit/11335" TargetMode="External"/><Relationship Id="rId11" Type="http://schemas.openxmlformats.org/officeDocument/2006/relationships/hyperlink" Target="../../../../../../:f:/t/StorefrontMerchandisingAssetDropbox/Ep_mVUhOJHdBr4_aTcgzwvMBmu7H4q-kZ_efjAtWPY4mgA?e=ggBXWO" TargetMode="External"/><Relationship Id="rId5" Type="http://schemas.openxmlformats.org/officeDocument/2006/relationships/hyperlink" Target="https://dev.azure.com/CCXStoreFrontCampaigns/CCX%20StoreFront%20Requests/_workitems/edit/11557/?view=edit" TargetMode="External"/><Relationship Id="rId15" Type="http://schemas.openxmlformats.org/officeDocument/2006/relationships/hyperlink" Target="../../../../../../:f:/t/StoreStudioPartnerRequests-Embargoed/Etz5fbhQsthCj57YzqmHXj8BY1u0l9icEsDW2NYOihW2Fw?e=PMFT5n" TargetMode="External"/><Relationship Id="rId10" Type="http://schemas.openxmlformats.org/officeDocument/2006/relationships/hyperlink" Target="https://dev.azure.com/MSStoreSiteOps/Hanson%20Digital%20Category%20Programming/_workitems/edit/397987" TargetMode="External"/><Relationship Id="rId4" Type="http://schemas.openxmlformats.org/officeDocument/2006/relationships/hyperlink" Target="https://dev.azure.com/CCXStoreFrontCampaigns/CCX%20StoreFront%20Requests/_workitems/edit/11120/?view=edit" TargetMode="External"/><Relationship Id="rId9" Type="http://schemas.openxmlformats.org/officeDocument/2006/relationships/hyperlink" Target="https://dev.azure.com/CCXStoreFrontCampaigns/CCX%20StoreFront%20Requests/_workitems/edit/9426/?view=edit" TargetMode="External"/><Relationship Id="rId14" Type="http://schemas.openxmlformats.org/officeDocument/2006/relationships/hyperlink" Target="../../../../../../:f:/t/StoreStudioPartnerRequests-Embargoed/EilakA3UgdNLnQjGyJWnkDYBZxfo5RwQI-878zbXDpRaNw?e=5r4PYM"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337" TargetMode="External"/><Relationship Id="rId13" Type="http://schemas.openxmlformats.org/officeDocument/2006/relationships/hyperlink" Target="../../../../../../:f:/r/sites/StorefrontApprovedAssets/Shared%20Documents/Games/R/Ready%20or%20Not/ICT?csf=1&amp;web=1&amp;e=HsmIGP" TargetMode="External"/><Relationship Id="rId18" Type="http://schemas.openxmlformats.org/officeDocument/2006/relationships/table" Target="../tables/table52.xml"/><Relationship Id="rId3" Type="http://schemas.openxmlformats.org/officeDocument/2006/relationships/hyperlink" Target="https://dev.azure.com/CCXStoreFrontCampaigns/CCX%20StoreFront%20Requests/_workitems/edit/11382" TargetMode="External"/><Relationship Id="rId7" Type="http://schemas.openxmlformats.org/officeDocument/2006/relationships/hyperlink" Target="https://dev.azure.com/CCXStoreFrontCampaigns/CCX%20StoreFront%20Requests/_workitems/edit/11351" TargetMode="External"/><Relationship Id="rId12" Type="http://schemas.openxmlformats.org/officeDocument/2006/relationships/hyperlink" Target="https://dev.azure.com/CCXStoreFrontCampaigns/CCX%20StoreFront%20Requests/_workitems/edit/11578" TargetMode="External"/><Relationship Id="rId17" Type="http://schemas.openxmlformats.org/officeDocument/2006/relationships/hyperlink" Target="https://dev.azure.com/MSStoreSiteOps/Store%20Studio/_workitems/edit/398461" TargetMode="External"/><Relationship Id="rId2" Type="http://schemas.openxmlformats.org/officeDocument/2006/relationships/hyperlink" Target="https://dev.azure.com/CCXStoreFrontCampaigns/CCX%20StoreFront%20Requests/_workitems/edit/11334" TargetMode="External"/><Relationship Id="rId16" Type="http://schemas.openxmlformats.org/officeDocument/2006/relationships/hyperlink" Target="https://dev.azure.com/MSStoreSiteOps/Store%20Studio/_workitems/edit/398457" TargetMode="External"/><Relationship Id="rId1" Type="http://schemas.openxmlformats.org/officeDocument/2006/relationships/hyperlink" Target="https://dev.azure.com/MSStoreSiteOps/Hanson%20Digital%20Category%20Programming/_workitems/edit/395917?src=WorkItemMention&amp;src-action=artifact_link" TargetMode="External"/><Relationship Id="rId6" Type="http://schemas.openxmlformats.org/officeDocument/2006/relationships/hyperlink" Target="https://dev.azure.com/CCXStoreFrontCampaigns/CCX%20StoreFront%20Requests/_workitems/edit/11320/?view=edit" TargetMode="External"/><Relationship Id="rId11" Type="http://schemas.openxmlformats.org/officeDocument/2006/relationships/hyperlink" Target="https://dev.azure.com/MSStoreSiteOps/Store%20Studio/_workitems/edit/397913" TargetMode="External"/><Relationship Id="rId5" Type="http://schemas.openxmlformats.org/officeDocument/2006/relationships/hyperlink" Target="https://dev.azure.com/CCXStoreFrontCampaigns/CCX%20StoreFront%20Requests/_workitems/edit/11550" TargetMode="External"/><Relationship Id="rId15" Type="http://schemas.openxmlformats.org/officeDocument/2006/relationships/hyperlink" Target="../../../../../../:f:/r/sites/StorefrontApprovedAssets/Shared%20Documents/Sales-Promos/2025/07-July/DotW%20-%20Assassin%27s%20Creed%20Shadows/PC/ICT?csf=1&amp;web=1&amp;e=g0nHlD" TargetMode="External"/><Relationship Id="rId10" Type="http://schemas.openxmlformats.org/officeDocument/2006/relationships/hyperlink" Target="../../../../../../:f:/r/sites/StorefrontApprovedAssets/Shared%20Documents/Games/M/MECHA%20Break/Mecha%20BREAK%20Launch/ICT?csf=1&amp;web=1&amp;e=FcZ0O4" TargetMode="External"/><Relationship Id="rId4" Type="http://schemas.openxmlformats.org/officeDocument/2006/relationships/hyperlink" Target="https://dev.azure.com/CCXStoreFrontCampaigns/CCX%20StoreFront%20Requests/_workitems/edit/11336" TargetMode="External"/><Relationship Id="rId9" Type="http://schemas.openxmlformats.org/officeDocument/2006/relationships/hyperlink" Target="../../../../../../:f:/r/sites/StorefrontApprovedAssets/Shared%20Documents/Games/T/Tony%20Hawks%20Pro%20Skater%203%204?csf=1&amp;web=1&amp;e=0iWtEn" TargetMode="External"/><Relationship Id="rId14" Type="http://schemas.openxmlformats.org/officeDocument/2006/relationships/hyperlink" Target="../../../../../../:f:/s/StorefrontApprovedAssets/ElLl6Dajh2VCkqecHtPFufgBpwRKy3K_BomR9jm-9itPvQ?e=MPR83P"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1073" TargetMode="External"/><Relationship Id="rId13" Type="http://schemas.openxmlformats.org/officeDocument/2006/relationships/hyperlink" Target="../../../../../../:f:/r/sites/StorefrontApprovedAssets/Shared%20Documents/Games/D/DELTA%20FORCE/ICT?csf=1&amp;web=1&amp;e=FitjGv" TargetMode="External"/><Relationship Id="rId18" Type="http://schemas.openxmlformats.org/officeDocument/2006/relationships/table" Target="../tables/table53.xml"/><Relationship Id="rId3" Type="http://schemas.openxmlformats.org/officeDocument/2006/relationships/hyperlink" Target="https://dev.azure.com/CCXStoreFrontCampaigns/CCX%20StoreFront%20Requests/_workitems/edit/11247" TargetMode="External"/><Relationship Id="rId7" Type="http://schemas.openxmlformats.org/officeDocument/2006/relationships/hyperlink" Target="https://dev.azure.com/CCXStoreFrontCampaigns/CCX%20StoreFront%20Requests/_workitems/edit/11410" TargetMode="External"/><Relationship Id="rId12" Type="http://schemas.openxmlformats.org/officeDocument/2006/relationships/hyperlink" Target="../../../../../../:f:/r/sites/StorefrontApprovedAssets/Shared%20Documents/Games/T/Tony%20Hawks%20Pro%20Skater%203%204?csf=1&amp;web=1&amp;e=gKgIbW" TargetMode="External"/><Relationship Id="rId17" Type="http://schemas.openxmlformats.org/officeDocument/2006/relationships/hyperlink" Target="../../../../../../:f:/r/sites/StorefrontApprovedAssets/Shared%20Documents/Games/W/Warframe/Isleweaver/ICT?csf=1&amp;web=1&amp;e=lBPP7N" TargetMode="External"/><Relationship Id="rId2" Type="http://schemas.openxmlformats.org/officeDocument/2006/relationships/hyperlink" Target="https://dev.azure.com/CCXStoreFrontCampaigns/CCX%20StoreFront%20Requests/_workitems/edit/11360" TargetMode="External"/><Relationship Id="rId16" Type="http://schemas.openxmlformats.org/officeDocument/2006/relationships/hyperlink" Target="../../../../../../:f:/r/sites/StorefrontApprovedAssets/Shared%20Documents/Games/M/MECHA%20Break/Mecha%20BREAK%20Launch/ICT?csf=1&amp;web=1&amp;e=FcZ0O4" TargetMode="External"/><Relationship Id="rId1" Type="http://schemas.openxmlformats.org/officeDocument/2006/relationships/hyperlink" Target="https://dev.azure.com/CCXStoreFrontCampaigns/CCX%20StoreFront%20Requests/_workitems/edit/10983" TargetMode="External"/><Relationship Id="rId6" Type="http://schemas.openxmlformats.org/officeDocument/2006/relationships/hyperlink" Target="https://dev.azure.com/CCXStoreFrontCampaigns/CCX%20StoreFront%20Requests/_workitems/edit/11359" TargetMode="External"/><Relationship Id="rId11" Type="http://schemas.openxmlformats.org/officeDocument/2006/relationships/hyperlink" Target="../../../../../../:f:/s/StorefrontApprovedAssets/EmPkZiDmw-ZIizaVuOsX28QB7-wqrnOBXG3LJJtGHLAW1Q?e=HODX6k" TargetMode="External"/><Relationship Id="rId5" Type="http://schemas.openxmlformats.org/officeDocument/2006/relationships/hyperlink" Target="https://dev.azure.com/CCXStoreFrontCampaigns/CCX%20StoreFront%20Requests/_workitems/edit/11234" TargetMode="External"/><Relationship Id="rId15" Type="http://schemas.openxmlformats.org/officeDocument/2006/relationships/hyperlink" Target="../../../../../../:f:/r/sites/StorefrontApprovedAssets/Shared%20Documents/Games/F/Fortnite/Fortnite%20Reload/Squid%20Game/Key%20Art/ICT?csf=1&amp;web=1&amp;e=2nVFyu" TargetMode="External"/><Relationship Id="rId10" Type="http://schemas.openxmlformats.org/officeDocument/2006/relationships/hyperlink" Target="../../../../../../:f:/r/sites/StorefrontApprovedAssets/Shared%20Documents/Games/P/Palworld/Tides%20or%20Terraria/ICT?csf=1&amp;web=1&amp;e=GHhCag" TargetMode="External"/><Relationship Id="rId4" Type="http://schemas.openxmlformats.org/officeDocument/2006/relationships/hyperlink" Target="https://dev.azure.com/MSStoreSiteOps/Hanson%20Digital%20Category%20Programming/_workitems/edit/395917?src=WorkItemMention&amp;src-action=artifact_link" TargetMode="External"/><Relationship Id="rId9" Type="http://schemas.openxmlformats.org/officeDocument/2006/relationships/hyperlink" Target="https://dev.azure.com/CCXStoreFrontCampaigns/CCX%20StoreFront%20Requests/_workitems/edit/11344" TargetMode="External"/><Relationship Id="rId14" Type="http://schemas.openxmlformats.org/officeDocument/2006/relationships/hyperlink" Target="../../../../../../:f:/p/v-nguyenmill/EuI5xzdjITdChi4Fadm0ltkBesTwbi77lIY19gToKy73qA?e=mkrwMp"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https://dev.azure.com/CCXStoreFrontCampaigns/CCX%20StoreFront%20Requests/_workitems/edit/10711" TargetMode="External"/><Relationship Id="rId13" Type="http://schemas.openxmlformats.org/officeDocument/2006/relationships/hyperlink" Target="../../../../../../:i:/s/StorefrontApprovedAssets/ER_xBhV9zi9OofHSdaZBoAoBwJwRM7pL1VH3X-EI3psVVQ?e=l5Ye6p" TargetMode="External"/><Relationship Id="rId18" Type="http://schemas.openxmlformats.org/officeDocument/2006/relationships/hyperlink" Target="https://dev.azure.com/MSStoreSiteOps/Store%20Studio/_workitems/edit/397558" TargetMode="External"/><Relationship Id="rId3" Type="http://schemas.openxmlformats.org/officeDocument/2006/relationships/hyperlink" Target="../../../../../../:x:/t/Game_Pass_Shared_Site/Ea4YtsjyqyRBgha0onx0F0YB3SwquNkMIbpXYJZvxIA9lA?e=frxr7U" TargetMode="External"/><Relationship Id="rId21" Type="http://schemas.openxmlformats.org/officeDocument/2006/relationships/hyperlink" Target="../../../../../../:f:/r/sites/StorefrontApprovedAssets/Shared%20Documents/Games/T/Tony%20Hawks%20Pro%20Skater%203%204?csf=1&amp;web=1&amp;e=gKgIbW" TargetMode="External"/><Relationship Id="rId7" Type="http://schemas.openxmlformats.org/officeDocument/2006/relationships/hyperlink" Target="https://dev.azure.com/CCXStoreFrontCampaigns/CCX%20StoreFront%20Requests/_workitems/edit/10853" TargetMode="External"/><Relationship Id="rId12" Type="http://schemas.openxmlformats.org/officeDocument/2006/relationships/hyperlink" Target="../../../../../../:f:/t/Game_Pass_Shared_Site/Etd_chE3cpRLk-sG1J7ycWUBOTzX81PDbmcvPBg-GoaFDQ?e=q947nB" TargetMode="External"/><Relationship Id="rId17" Type="http://schemas.openxmlformats.org/officeDocument/2006/relationships/hyperlink" Target="https://dev.azure.com/MSStoreSiteOps/Store%20Studio/_workitems/edit/397557" TargetMode="External"/><Relationship Id="rId2" Type="http://schemas.openxmlformats.org/officeDocument/2006/relationships/hyperlink" Target="../../../../../../:x:/t/Game_Pass_Shared_Site/EQyeylX-kDlGmc2es_wxWdoBcn9QH_aQfY0Y4TWCcrwnnQ?e=H0O3cd" TargetMode="External"/><Relationship Id="rId16" Type="http://schemas.openxmlformats.org/officeDocument/2006/relationships/hyperlink" Target="../../../../../../:f:/r/sites/StorefrontApprovedAssets/Shared%20Documents/Games/E/Edens%20Zero/ICT?csf=1&amp;web=1&amp;e=fEHdis" TargetMode="External"/><Relationship Id="rId20" Type="http://schemas.openxmlformats.org/officeDocument/2006/relationships/hyperlink" Target="../../../../../../:f:/r/sites/StorefrontApprovedAssets/Shared%20Documents/Games/P/Palworld/Tides%20or%20Terraria/ICT?csf=1&amp;web=1&amp;e=GHhCag" TargetMode="External"/><Relationship Id="rId1" Type="http://schemas.openxmlformats.org/officeDocument/2006/relationships/hyperlink" Target="https://amber-staging.xboxservices.com/" TargetMode="External"/><Relationship Id="rId6" Type="http://schemas.openxmlformats.org/officeDocument/2006/relationships/hyperlink" Target="https://dev.azure.com/MSStoreSiteOps/Hanson%20Digital%20Category%20Programming/_workitems/edit/395917?src=WorkItemMention&amp;src-action=artifact_link" TargetMode="External"/><Relationship Id="rId11" Type="http://schemas.openxmlformats.org/officeDocument/2006/relationships/hyperlink" Target="../../../../../../:i:/s/StorefrontApprovedAssets/EdR3i802L51IouNSx53I7_MB5lRC8uHmAtBZLbcsQ_YMPQ?e=belimW" TargetMode="External"/><Relationship Id="rId5" Type="http://schemas.openxmlformats.org/officeDocument/2006/relationships/hyperlink" Target="../../../../../../:x:/t/Game_Pass_Shared_Site/EQyeylX-kDlGmc2es_wxWdoBcn9QH_aQfY0Y4TWCcrwnnQ?e=H0O3cd" TargetMode="External"/><Relationship Id="rId15" Type="http://schemas.openxmlformats.org/officeDocument/2006/relationships/hyperlink" Target="https://dev.azure.com/CCXStoreFrontCampaigns/CCX%20StoreFront%20Requests/_workitems/edit/11234" TargetMode="External"/><Relationship Id="rId23" Type="http://schemas.openxmlformats.org/officeDocument/2006/relationships/comments" Target="../comments9.xml"/><Relationship Id="rId10" Type="http://schemas.openxmlformats.org/officeDocument/2006/relationships/hyperlink" Target="https://dev.azure.com/CCXStoreFrontCampaigns/CCX%20StoreFront%20Requests/_workitems/edit/11061/?view=edit" TargetMode="External"/><Relationship Id="rId19" Type="http://schemas.openxmlformats.org/officeDocument/2006/relationships/hyperlink" Target="https://dev.azure.com/MSStoreSiteOps/Store%20Studio/_workitems/edit/397559" TargetMode="Externa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hyperlink" Target="https://dev.azure.com/CCXStoreFrontCampaigns/CCX%20StoreFront%20Requests/_workitems/edit/10639" TargetMode="External"/><Relationship Id="rId14" Type="http://schemas.openxmlformats.org/officeDocument/2006/relationships/hyperlink" Target="https://dev.azure.com/CCXStoreFrontCampaigns/CCX%20StoreFront%20Requests/_queries/query/e7d31e0f-4427-4fa1-afab-ec8832105083/" TargetMode="External"/><Relationship Id="rId22" Type="http://schemas.openxmlformats.org/officeDocument/2006/relationships/vmlDrawing" Target="../drawings/vmlDrawing9.vml"/></Relationships>
</file>

<file path=xl/worksheets/_rels/sheet37.xml.rels><?xml version="1.0" encoding="UTF-8" standalone="yes"?>
<Relationships xmlns="http://schemas.openxmlformats.org/package/2006/relationships"><Relationship Id="rId8" Type="http://schemas.openxmlformats.org/officeDocument/2006/relationships/hyperlink" Target="../../../../../../:i:/s/StorefrontApprovedAssets/EbJ4togKVYdMjwhePA31GGQBEr1De9GiMCCHKEAkj3x_HQ?e=ZsIvL7" TargetMode="External"/><Relationship Id="rId13" Type="http://schemas.openxmlformats.org/officeDocument/2006/relationships/hyperlink" Target="../../../../../../:i:/s/StorefrontApprovedAssets/Eflj4r1f-VRIh2bxO6BTKDEBGt5pN4wUiZVSl_P48mDqIQ?e=qEJfuR" TargetMode="External"/><Relationship Id="rId18" Type="http://schemas.openxmlformats.org/officeDocument/2006/relationships/hyperlink" Target="../../../../../../:i:/s/StorefrontApprovedAssets/EdR3i802L51IouNSx53I7_MB5lRC8uHmAtBZLbcsQ_YMPQ?e=belimW" TargetMode="External"/><Relationship Id="rId3" Type="http://schemas.openxmlformats.org/officeDocument/2006/relationships/hyperlink" Target="../../../../../../:x:/t/Game_Pass_Shared_Site/Ea4YtsjyqyRBgha0onx0F0YB3SwquNkMIbpXYJZvxIA9lA?e=frxr7U" TargetMode="External"/><Relationship Id="rId21" Type="http://schemas.openxmlformats.org/officeDocument/2006/relationships/vmlDrawing" Target="../drawings/vmlDrawing10.vml"/><Relationship Id="rId7" Type="http://schemas.openxmlformats.org/officeDocument/2006/relationships/hyperlink" Target="../../../../../../:i:/s/StorefrontApprovedAssets/EbtNz77wYetOniuSK2J_AyoBi7ptJGBbEqofcpFDDDGRAA?e=38r2eg" TargetMode="External"/><Relationship Id="rId12" Type="http://schemas.openxmlformats.org/officeDocument/2006/relationships/hyperlink" Target="../../../../../../:i:/s/StorefrontApprovedAssets/EVTZ5KGeP11PuezjhmUlJWwBAXwqCVpVMJSQTisvvpJeNw?e=cOWjiC" TargetMode="External"/><Relationship Id="rId17" Type="http://schemas.openxmlformats.org/officeDocument/2006/relationships/hyperlink" Target="../../../../../../:i:/s/StorefrontApprovedAssets/Eeb3-XObiBZOubaLU0fIxawBmios8BPIhO6XDV475UFnuQ?e=0KvP1C" TargetMode="External"/><Relationship Id="rId2" Type="http://schemas.openxmlformats.org/officeDocument/2006/relationships/hyperlink" Target="../../../../../../:x:/t/Game_Pass_Shared_Site/EQyeylX-kDlGmc2es_wxWdoBcn9QH_aQfY0Y4TWCcrwnnQ?e=H0O3cd" TargetMode="External"/><Relationship Id="rId16" Type="http://schemas.openxmlformats.org/officeDocument/2006/relationships/hyperlink" Target="../../../../../../:i:/s/StorefrontApprovedAssets/EbOXy_9T38xAoOoToIahwiYB7Hf_A1v238qbl7zzQe6XwQ?e=WHxVBB" TargetMode="External"/><Relationship Id="rId20" Type="http://schemas.openxmlformats.org/officeDocument/2006/relationships/hyperlink" Target="../../../../../../:i:/s/StorefrontApprovedAssets/Eef52b7vrxNDpsXD_xkhNJQBkyw4kmqCcY77GSd1Ti9HwA?e=ubuEBh" TargetMode="External"/><Relationship Id="rId1" Type="http://schemas.openxmlformats.org/officeDocument/2006/relationships/hyperlink" Target="https://amber-staging.xboxservices.com/" TargetMode="External"/><Relationship Id="rId6" Type="http://schemas.openxmlformats.org/officeDocument/2006/relationships/hyperlink" Target="../../../../../../:i:/s/StorefrontApprovedAssets/ETD7I8AO7edJps9A0CViUfoBObUL6GEW3H9Pu0TyI6kakw?e=Z0E1fU" TargetMode="External"/><Relationship Id="rId11" Type="http://schemas.openxmlformats.org/officeDocument/2006/relationships/hyperlink" Target="../../../../../../:i:/s/StorefrontApprovedAssets/EeIkV7g1CxJCscSWXmyKPbkBTvMtTCkv6vAql1r3hpImTA?e=gP4nAt" TargetMode="External"/><Relationship Id="rId5" Type="http://schemas.openxmlformats.org/officeDocument/2006/relationships/hyperlink" Target="../../../../../../:x:/t/Game_Pass_Shared_Site/EQyeylX-kDlGmc2es_wxWdoBcn9QH_aQfY0Y4TWCcrwnnQ?e=H0O3cd" TargetMode="External"/><Relationship Id="rId15" Type="http://schemas.openxmlformats.org/officeDocument/2006/relationships/hyperlink" Target="https://dev.azure.com/MSStoreSiteOps/Store%20Studio/_workitems/edit/396331" TargetMode="External"/><Relationship Id="rId10" Type="http://schemas.openxmlformats.org/officeDocument/2006/relationships/hyperlink" Target="../../../../../../:i:/s/StorefrontApprovedAssets/EYYQ8_6tv9VLtLxNAc76uzgBP370UfYzCeY0XwUZElBpfg?e=NGqGUQ" TargetMode="External"/><Relationship Id="rId19" Type="http://schemas.openxmlformats.org/officeDocument/2006/relationships/hyperlink" Target="../../../../../../:i:/s/StorefrontApprovedAssets/Eef52b7vrxNDpsXD_xkhNJQBkyw4kmqCcY77GSd1Ti9HwA?e=ubuEBh" TargetMode="Externa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hyperlink" Target="../../../../../../:i:/s/StorefrontApprovedAssets/EU7PTTY7pwZBs4FMfgAWF0QB_2WnB1yFWSF6mCygye1NPA?e=3QG9gw" TargetMode="External"/><Relationship Id="rId14" Type="http://schemas.openxmlformats.org/officeDocument/2006/relationships/hyperlink" Target="../../../../../../:i:/s/StorefrontApprovedAssets/Ea5rG9FPz0dFqD6dDoX2b2EBG8uwG32C9jhKeHDJALMwyg?e=nTUJIu" TargetMode="External"/><Relationship Id="rId22" Type="http://schemas.openxmlformats.org/officeDocument/2006/relationships/comments" Target="../comments10.xml"/></Relationships>
</file>

<file path=xl/worksheets/_rels/sheet38.xml.rels><?xml version="1.0" encoding="UTF-8" standalone="yes"?>
<Relationships xmlns="http://schemas.openxmlformats.org/package/2006/relationships"><Relationship Id="rId8" Type="http://schemas.openxmlformats.org/officeDocument/2006/relationships/hyperlink" Target="../../../../../../:f:/t/Game_Pass_Shared_Site/EoCByo-GkVRPl7l7a7gdpqUBPxSaL_2kguBF7iwU9VpaJQ?e=hklodC" TargetMode="External"/><Relationship Id="rId13" Type="http://schemas.openxmlformats.org/officeDocument/2006/relationships/comments" Target="../comments11.xml"/><Relationship Id="rId3" Type="http://schemas.openxmlformats.org/officeDocument/2006/relationships/hyperlink" Target="../../../../../../:x:/t/Game_Pass_Shared_Site/Ea4YtsjyqyRBgha0onx0F0YB3SwquNkMIbpXYJZvxIA9lA?e=frxr7U" TargetMode="External"/><Relationship Id="rId7" Type="http://schemas.openxmlformats.org/officeDocument/2006/relationships/hyperlink" Target="../../../../../../:f:/t/Game_Pass_Shared_Site/Euk3_3DdYqVKtrWV2Z_XfAoBU2GBRvwitmzZdjYgnXiUNw?e=7HzxaO" TargetMode="External"/><Relationship Id="rId12" Type="http://schemas.openxmlformats.org/officeDocument/2006/relationships/vmlDrawing" Target="../drawings/vmlDrawing11.vml"/><Relationship Id="rId2" Type="http://schemas.openxmlformats.org/officeDocument/2006/relationships/hyperlink" Target="../../../../../../:x:/t/Game_Pass_Shared_Site/EQyeylX-kDlGmc2es_wxWdoBcn9QH_aQfY0Y4TWCcrwnnQ?e=H0O3cd" TargetMode="External"/><Relationship Id="rId1" Type="http://schemas.openxmlformats.org/officeDocument/2006/relationships/hyperlink" Target="https://amber-staging.xboxservices.com/" TargetMode="External"/><Relationship Id="rId6" Type="http://schemas.openxmlformats.org/officeDocument/2006/relationships/hyperlink" Target="../../../../../../:f:/t/Game_Pass_Shared_Site/El67c4kCHPdLqYaYIvdDNc0BWR1WErVwv8kCAtCBN5yCbA?e=FZArcI" TargetMode="External"/><Relationship Id="rId11" Type="http://schemas.openxmlformats.org/officeDocument/2006/relationships/hyperlink" Target="../../../../../../:f:/t/Game_Pass_Shared_Site/EqdzeFqGerVLogYqINaa19gBI_D1LCEF4-gnq-a6Bf_l9Q?e=jL7hwD" TargetMode="External"/><Relationship Id="rId5" Type="http://schemas.openxmlformats.org/officeDocument/2006/relationships/hyperlink" Target="../../../../../../:x:/t/Game_Pass_Shared_Site/EQyeylX-kDlGmc2es_wxWdoBcn9QH_aQfY0Y4TWCcrwnnQ?e=H0O3cd" TargetMode="External"/><Relationship Id="rId10" Type="http://schemas.openxmlformats.org/officeDocument/2006/relationships/hyperlink" Target="../../../../../../:f:/t/Game_Pass_Shared_Site/EugTmhP_KE5KhWpyYNO8L2oBp9PCZ_7G-3wfmO34braFAw?e=NDVxcK" TargetMode="Externa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hyperlink" Target="../../../../../../:f:/t/Game_Pass_Shared_Site/EncIaQy3Mp9DhFFcMXe4HHkBKzum6pfpx-ydggB_FcNr6A?e=WpmCo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f:/t/Game_Pass_Shared_Site/EoCByo-GkVRPl7l7a7gdpqUBPxSaL_2kguBF7iwU9VpaJQ?e=hklodC" TargetMode="External"/><Relationship Id="rId13" Type="http://schemas.openxmlformats.org/officeDocument/2006/relationships/comments" Target="../comments12.xml"/><Relationship Id="rId3" Type="http://schemas.openxmlformats.org/officeDocument/2006/relationships/hyperlink" Target="../../../../../../:x:/t/Game_Pass_Shared_Site/Ea4YtsjyqyRBgha0onx0F0YB3SwquNkMIbpXYJZvxIA9lA?e=frxr7U" TargetMode="External"/><Relationship Id="rId7" Type="http://schemas.openxmlformats.org/officeDocument/2006/relationships/hyperlink" Target="../../../../../../:f:/t/Game_Pass_Shared_Site/Euk3_3DdYqVKtrWV2Z_XfAoBU2GBRvwitmzZdjYgnXiUNw?e=7HzxaO" TargetMode="External"/><Relationship Id="rId12" Type="http://schemas.openxmlformats.org/officeDocument/2006/relationships/vmlDrawing" Target="../drawings/vmlDrawing12.vml"/><Relationship Id="rId2" Type="http://schemas.openxmlformats.org/officeDocument/2006/relationships/hyperlink" Target="../../../../../../:x:/t/Game_Pass_Shared_Site/EQyeylX-kDlGmc2es_wxWdoBcn9QH_aQfY0Y4TWCcrwnnQ?e=H0O3cd" TargetMode="External"/><Relationship Id="rId1" Type="http://schemas.openxmlformats.org/officeDocument/2006/relationships/hyperlink" Target="https://amber-staging.xboxservices.com/" TargetMode="External"/><Relationship Id="rId6" Type="http://schemas.openxmlformats.org/officeDocument/2006/relationships/hyperlink" Target="../../../../../../:f:/t/Game_Pass_Shared_Site/El67c4kCHPdLqYaYIvdDNc0BWR1WErVwv8kCAtCBN5yCbA?e=FZArcI" TargetMode="External"/><Relationship Id="rId11" Type="http://schemas.openxmlformats.org/officeDocument/2006/relationships/hyperlink" Target="../../../../../../:f:/t/Game_Pass_Shared_Site/EqdzeFqGerVLogYqINaa19gBI_D1LCEF4-gnq-a6Bf_l9Q?e=jL7hwD" TargetMode="External"/><Relationship Id="rId5" Type="http://schemas.openxmlformats.org/officeDocument/2006/relationships/hyperlink" Target="../../../../../../:x:/t/Game_Pass_Shared_Site/EQyeylX-kDlGmc2es_wxWdoBcn9QH_aQfY0Y4TWCcrwnnQ?e=H0O3cd" TargetMode="External"/><Relationship Id="rId10" Type="http://schemas.openxmlformats.org/officeDocument/2006/relationships/hyperlink" Target="../../../../../../:f:/t/Game_Pass_Shared_Site/EugTmhP_KE5KhWpyYNO8L2oBp9PCZ_7G-3wfmO34braFAw?e=NDVxcK" TargetMode="Externa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hyperlink" Target="../../../../../../:f:/t/Game_Pass_Shared_Site/EncIaQy3Mp9DhFFcMXe4HHkBKzum6pfpx-ydggB_FcNr6A?e=WpmCo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i:/s/StorefrontApprovedAssets/Eb_elIfYO5dNugv9axAtfmsBvH11x28TSJYvkimffGiEGg?e=WtCiwy" TargetMode="External"/><Relationship Id="rId3" Type="http://schemas.openxmlformats.org/officeDocument/2006/relationships/hyperlink" Target="../../../../../../:x:/t/Game_Pass_Shared_Site/Ea4YtsjyqyRBgha0onx0F0YB3SwquNkMIbpXYJZvxIA9lA?e=frxr7U" TargetMode="External"/><Relationship Id="rId7" Type="http://schemas.openxmlformats.org/officeDocument/2006/relationships/hyperlink" Target="../../../../../../:i:/s/StorefrontApprovedAssets/EdIql4azPiVKpOPNua93OSIBCudHefKtUBnqxsZ06fFPzA?e=wjrNZc" TargetMode="External"/><Relationship Id="rId2" Type="http://schemas.openxmlformats.org/officeDocument/2006/relationships/hyperlink" Target="../../../../../../:x:/t/Game_Pass_Shared_Site/EQyeylX-kDlGmc2es_wxWdoBcn9QH_aQfY0Y4TWCcrwnnQ?e=H0O3cd" TargetMode="External"/><Relationship Id="rId1" Type="http://schemas.openxmlformats.org/officeDocument/2006/relationships/hyperlink" Target="https://amber-staging.xboxservices.com/" TargetMode="External"/><Relationship Id="rId6" Type="http://schemas.openxmlformats.org/officeDocument/2006/relationships/hyperlink" Target="../../../../../../:i:/s/StorefrontApprovedAssets/EVxneAwEqW1BouBwycdpsDwBzo53bshmzWwGkGtZAvD8nQ?e=70QUnr" TargetMode="External"/><Relationship Id="rId5" Type="http://schemas.openxmlformats.org/officeDocument/2006/relationships/hyperlink" Target="../../../../../../:x:/t/Game_Pass_Shared_Site/EQyeylX-kDlGmc2es_wxWdoBcn9QH_aQfY0Y4TWCcrwnnQ?e=H0O3cd" TargetMode="External"/><Relationship Id="rId10" Type="http://schemas.openxmlformats.org/officeDocument/2006/relationships/comments" Target="../comments13.xm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vmlDrawing" Target="../drawings/vmlDrawing13.vml"/></Relationships>
</file>

<file path=xl/worksheets/_rels/sheet41.xml.rels><?xml version="1.0" encoding="UTF-8" standalone="yes"?>
<Relationships xmlns="http://schemas.openxmlformats.org/package/2006/relationships"><Relationship Id="rId1" Type="http://schemas.openxmlformats.org/officeDocument/2006/relationships/table" Target="../tables/table54.x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hyperlink" Target="../../../../../../:x:/t/StoreMerchandising/EeUPrSBuIMVBnJWMS6bxQRMBsE7_PXnV8Zv4wDs7PbFJuw?e=2IGytH"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x:/r/teams/Game_Pass_Shared_Site/_layouts/15/Doc.aspx?sourcedoc=%7B94D4FDB3-B9DD-428A-B615-EDB1A5FCB676%7D&amp;file=Play_Now_Loc.xlsx&amp;action=default&amp;mobileredirect=true&amp;share=IQGz_dSU3bmKQrYV7bGl_LZ2AVUumJby70LR36DDhCIQj7w"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f:/t/Game_Pass_Shared_Site/El67c4kCHPdLqYaYIvdDNc0BWR1WErVwv8kCAtCBN5yCbA?e=FZArcI" TargetMode="External"/><Relationship Id="rId3" Type="http://schemas.openxmlformats.org/officeDocument/2006/relationships/hyperlink" Target="../../../../../../:x:/t/Game_Pass_Shared_Site/Ea4YtsjyqyRBgha0onx0F0YB3SwquNkMIbpXYJZvxIA9lA?e=frxr7U" TargetMode="External"/><Relationship Id="rId7" Type="http://schemas.openxmlformats.org/officeDocument/2006/relationships/hyperlink" Target="../../../../../Game_Pass_Shared_Site/Shared%20Documents/Forms/AllItems.aspx?viewpath=%2Fteams%2FGame%5FPass%5FShared%5FSite%2FShared%20Documents%2FForms%2FAllItems%2Easpx&amp;id=%2Fteams%2FGame%5FPass%5FShared%5FSite%2FShared%20Documents%2FSubs%20Shared%20Assets%2FAPPROVED%2FPC%20Home&amp;viewid=726cd7c7%2D887f%2D4fbd%2Da814%2D348117afc6b8" TargetMode="External"/><Relationship Id="rId2" Type="http://schemas.openxmlformats.org/officeDocument/2006/relationships/hyperlink" Target="../../../../../../:x:/t/Game_Pass_Shared_Site/EQyeylX-kDlGmc2es_wxWdoBcn9QH_aQfY0Y4TWCcrwnnQ?e=H0O3cd" TargetMode="External"/><Relationship Id="rId1" Type="http://schemas.openxmlformats.org/officeDocument/2006/relationships/hyperlink" Target="https://amber-staging.xboxservices.com/" TargetMode="External"/><Relationship Id="rId6" Type="http://schemas.openxmlformats.org/officeDocument/2006/relationships/hyperlink" Target="../../../../../Game_Pass_Shared_Site/Shared%20Documents/Forms/AllItems.aspx?viewpath=%2Fteams%2FGame%5FPass%5FShared%5FSite%2FShared%20Documents%2FForms%2FAllItems%2Easpx&amp;id=%2Fteams%2FGame%5FPass%5FShared%5FSite%2FShared%20Documents%2FSubs%20Shared%20Assets%2FAPPROVED%2FPC%20Home&amp;viewid=726cd7c7%2D887f%2D4fbd%2Da814%2D348117afc6b8" TargetMode="External"/><Relationship Id="rId5" Type="http://schemas.openxmlformats.org/officeDocument/2006/relationships/hyperlink" Target="../../../../../../:x:/t/Game_Pass_Shared_Site/EQyeylX-kDlGmc2es_wxWdoBcn9QH_aQfY0Y4TWCcrwnnQ?e=H0O3cd" TargetMode="External"/><Relationship Id="rId10" Type="http://schemas.openxmlformats.org/officeDocument/2006/relationships/comments" Target="../comments14.xml"/><Relationship Id="rId4" Type="http://schemas.openxmlformats.org/officeDocument/2006/relationships/hyperlink" Target="../../../../../../:x:/t/Game_Pass_Shared_Site/EeyPEI-T29tCmF0Yy_8V1EoBHk4mUAqpo-ZzZq9w18hmjQ?e=sTZ96e&amp;nav=MTVfezQ3OTMyNEE1LTM2RjktNDQzRS1BMUExLUQ2MjJFRkZEMTI2Qn0" TargetMode="External"/><Relationship Id="rId9"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D5E78-644C-4A7D-BCF6-7B74B80174E4}">
  <dimension ref="A1:Q29"/>
  <sheetViews>
    <sheetView topLeftCell="B1" workbookViewId="0">
      <selection activeCell="C8" sqref="C8"/>
    </sheetView>
  </sheetViews>
  <sheetFormatPr defaultRowHeight="15" customHeight="1"/>
  <cols>
    <col min="1" max="1" width="18.140625" bestFit="1" customWidth="1"/>
    <col min="2" max="2" width="14.7109375" bestFit="1" customWidth="1"/>
    <col min="3" max="3" width="37.5703125" customWidth="1"/>
    <col min="4" max="4" width="37.85546875" bestFit="1" customWidth="1"/>
    <col min="5" max="5" width="18.7109375" bestFit="1" customWidth="1"/>
    <col min="6" max="6" width="10.42578125" bestFit="1" customWidth="1"/>
    <col min="7" max="7" width="9.42578125" bestFit="1" customWidth="1"/>
    <col min="8" max="9" width="21.7109375" customWidth="1"/>
    <col min="10" max="10" width="16.7109375" customWidth="1"/>
    <col min="11" max="11" width="13.28515625" customWidth="1"/>
    <col min="12" max="12" width="13" customWidth="1"/>
    <col min="13" max="13" width="30.7109375" customWidth="1"/>
    <col min="14" max="14" width="29" customWidth="1"/>
    <col min="15" max="15" width="17.85546875" customWidth="1"/>
    <col min="16" max="16" width="36.7109375" customWidth="1"/>
    <col min="17" max="18" width="21.7109375" customWidth="1"/>
  </cols>
  <sheetData>
    <row r="1" spans="1:17" ht="26.25">
      <c r="A1" s="79" t="s">
        <v>0</v>
      </c>
      <c r="B1" s="80"/>
      <c r="C1" s="80"/>
      <c r="D1" s="703" t="s">
        <v>1</v>
      </c>
      <c r="E1" s="703"/>
      <c r="F1" s="82"/>
      <c r="G1" s="82"/>
      <c r="H1" s="81" t="s">
        <v>1</v>
      </c>
      <c r="I1" s="47"/>
      <c r="J1" s="47"/>
      <c r="K1" s="81"/>
      <c r="L1" s="81"/>
      <c r="M1" s="82" t="s">
        <v>2</v>
      </c>
      <c r="N1" s="81" t="s">
        <v>3</v>
      </c>
      <c r="O1" s="81"/>
      <c r="P1" s="47" t="s">
        <v>4</v>
      </c>
      <c r="Q1" s="83" t="s">
        <v>5</v>
      </c>
    </row>
    <row r="2" spans="1:17" ht="31.5">
      <c r="A2" s="84" t="s">
        <v>6</v>
      </c>
      <c r="B2" s="85" t="s">
        <v>7</v>
      </c>
      <c r="C2" s="84" t="s">
        <v>8</v>
      </c>
      <c r="D2" s="84" t="s">
        <v>9</v>
      </c>
      <c r="E2" s="86" t="s">
        <v>10</v>
      </c>
      <c r="F2" s="87" t="s">
        <v>11</v>
      </c>
      <c r="G2" s="87" t="s">
        <v>12</v>
      </c>
      <c r="H2" s="85" t="s">
        <v>13</v>
      </c>
      <c r="I2" s="86" t="s">
        <v>14</v>
      </c>
      <c r="J2" s="88" t="s">
        <v>15</v>
      </c>
      <c r="K2" s="88" t="s">
        <v>16</v>
      </c>
      <c r="L2" s="88" t="s">
        <v>17</v>
      </c>
      <c r="M2" s="89" t="s">
        <v>18</v>
      </c>
      <c r="N2" s="89" t="s">
        <v>19</v>
      </c>
      <c r="O2" s="89" t="s">
        <v>20</v>
      </c>
      <c r="P2" s="90" t="s">
        <v>21</v>
      </c>
      <c r="Q2" s="86" t="s">
        <v>22</v>
      </c>
    </row>
    <row r="3" spans="1:17" ht="60">
      <c r="A3" t="s">
        <v>23</v>
      </c>
      <c r="C3" s="94"/>
      <c r="D3" s="91" t="s">
        <v>24</v>
      </c>
      <c r="E3" s="92" t="s">
        <v>25</v>
      </c>
      <c r="F3" s="92" t="s">
        <v>26</v>
      </c>
      <c r="G3" s="92" t="s">
        <v>26</v>
      </c>
      <c r="H3" s="135"/>
      <c r="I3" s="136"/>
      <c r="J3" s="136" t="s">
        <v>27</v>
      </c>
      <c r="K3" s="135"/>
      <c r="L3" s="92"/>
      <c r="M3" s="93" t="s">
        <v>28</v>
      </c>
      <c r="N3" s="92" t="s">
        <v>29</v>
      </c>
      <c r="O3" s="92"/>
      <c r="P3" s="92" t="s">
        <v>27</v>
      </c>
      <c r="Q3" s="92" t="s">
        <v>30</v>
      </c>
    </row>
    <row r="4" spans="1:17">
      <c r="A4" t="s">
        <v>31</v>
      </c>
      <c r="C4" s="67" t="s">
        <v>32</v>
      </c>
      <c r="H4" s="136"/>
      <c r="I4" s="704"/>
      <c r="J4" s="704"/>
      <c r="K4" s="136"/>
      <c r="M4" s="93" t="s">
        <v>33</v>
      </c>
      <c r="N4" s="95" t="s">
        <v>34</v>
      </c>
    </row>
    <row r="5" spans="1:17">
      <c r="A5" t="s">
        <v>35</v>
      </c>
      <c r="C5" s="67" t="s">
        <v>36</v>
      </c>
      <c r="H5" s="135"/>
      <c r="I5" s="702"/>
      <c r="J5" s="702"/>
      <c r="K5" s="135"/>
      <c r="M5" t="s">
        <v>37</v>
      </c>
      <c r="N5" s="95" t="s">
        <v>38</v>
      </c>
    </row>
    <row r="6" spans="1:17">
      <c r="A6" t="s">
        <v>39</v>
      </c>
      <c r="C6" t="s">
        <v>40</v>
      </c>
      <c r="H6" s="135"/>
      <c r="I6" s="702"/>
      <c r="J6" s="702"/>
      <c r="K6" s="135"/>
      <c r="M6" t="s">
        <v>41</v>
      </c>
      <c r="N6" s="95" t="s">
        <v>42</v>
      </c>
    </row>
    <row r="7" spans="1:17">
      <c r="C7" s="67" t="s">
        <v>43</v>
      </c>
      <c r="H7" s="135"/>
      <c r="I7" s="702"/>
      <c r="J7" s="702"/>
      <c r="K7" s="135"/>
      <c r="N7" s="95" t="s">
        <v>44</v>
      </c>
    </row>
    <row r="8" spans="1:17" ht="30">
      <c r="C8" s="67" t="s">
        <v>45</v>
      </c>
      <c r="H8" s="135"/>
      <c r="I8" s="702"/>
      <c r="J8" s="702"/>
      <c r="K8" s="135"/>
      <c r="N8" s="95" t="s">
        <v>46</v>
      </c>
    </row>
    <row r="9" spans="1:17">
      <c r="C9" t="s">
        <v>47</v>
      </c>
      <c r="H9" s="135"/>
      <c r="I9" s="702"/>
      <c r="J9" s="702"/>
      <c r="K9" s="135"/>
      <c r="N9" s="95" t="s">
        <v>48</v>
      </c>
    </row>
    <row r="10" spans="1:17" ht="30">
      <c r="C10" s="141" t="s">
        <v>49</v>
      </c>
      <c r="H10" s="93"/>
      <c r="I10" s="702"/>
      <c r="J10" s="702"/>
      <c r="K10" s="93"/>
      <c r="N10" s="95" t="s">
        <v>50</v>
      </c>
    </row>
    <row r="11" spans="1:17">
      <c r="C11" t="s">
        <v>51</v>
      </c>
      <c r="N11" s="96" t="s">
        <v>52</v>
      </c>
    </row>
    <row r="12" spans="1:17">
      <c r="C12" t="s">
        <v>53</v>
      </c>
      <c r="M12" s="96" t="s">
        <v>54</v>
      </c>
    </row>
    <row r="13" spans="1:17">
      <c r="C13" t="s">
        <v>55</v>
      </c>
      <c r="M13" s="96" t="s">
        <v>56</v>
      </c>
    </row>
    <row r="14" spans="1:17">
      <c r="M14" s="96" t="s">
        <v>57</v>
      </c>
    </row>
    <row r="15" spans="1:17">
      <c r="M15" s="96" t="s">
        <v>58</v>
      </c>
    </row>
    <row r="16" spans="1:17">
      <c r="N16" s="96" t="s">
        <v>59</v>
      </c>
    </row>
    <row r="17" spans="14:14">
      <c r="N17" s="96" t="s">
        <v>60</v>
      </c>
    </row>
    <row r="18" spans="14:14">
      <c r="N18" s="96" t="s">
        <v>61</v>
      </c>
    </row>
    <row r="19" spans="14:14">
      <c r="N19" s="96" t="s">
        <v>62</v>
      </c>
    </row>
    <row r="20" spans="14:14">
      <c r="N20" s="96" t="s">
        <v>63</v>
      </c>
    </row>
    <row r="21" spans="14:14">
      <c r="N21" s="96" t="s">
        <v>64</v>
      </c>
    </row>
    <row r="22" spans="14:14">
      <c r="N22" s="96" t="s">
        <v>65</v>
      </c>
    </row>
    <row r="23" spans="14:14">
      <c r="N23" s="96" t="s">
        <v>66</v>
      </c>
    </row>
    <row r="24" spans="14:14">
      <c r="N24" s="96" t="s">
        <v>50</v>
      </c>
    </row>
    <row r="25" spans="14:14">
      <c r="N25" s="97" t="s">
        <v>67</v>
      </c>
    </row>
    <row r="26" spans="14:14">
      <c r="N26" s="97" t="s">
        <v>68</v>
      </c>
    </row>
    <row r="27" spans="14:14">
      <c r="N27" s="97" t="s">
        <v>69</v>
      </c>
    </row>
    <row r="28" spans="14:14">
      <c r="N28" s="97" t="s">
        <v>70</v>
      </c>
    </row>
    <row r="29" spans="14:14">
      <c r="N29" s="97" t="s">
        <v>50</v>
      </c>
    </row>
  </sheetData>
  <sortState xmlns:xlrd2="http://schemas.microsoft.com/office/spreadsheetml/2017/richdata2" ref="A3:Q29">
    <sortCondition ref="D3:D29"/>
  </sortState>
  <mergeCells count="8">
    <mergeCell ref="I8:J8"/>
    <mergeCell ref="I9:J9"/>
    <mergeCell ref="I10:J10"/>
    <mergeCell ref="D1:E1"/>
    <mergeCell ref="I4:J4"/>
    <mergeCell ref="I5:J5"/>
    <mergeCell ref="I6:J6"/>
    <mergeCell ref="I7:J7"/>
  </mergeCells>
  <hyperlinks>
    <hyperlink ref="H1" r:id="rId1" xr:uid="{9DC661FB-66D9-4359-AEDF-1CBC901A391C}"/>
    <hyperlink ref="D1" r:id="rId2" xr:uid="{F0E15175-56B2-4291-AD20-22C1FA5C5114}"/>
    <hyperlink ref="N1" r:id="rId3" xr:uid="{C4D3D11D-C37E-4591-B4D1-997029F2CFA9}"/>
    <hyperlink ref="Q1" r:id="rId4" display="https://amber-staging.xboxservices.com/" xr:uid="{C5CC24BC-0ADC-4890-8ADB-003C72BC5ED9}"/>
  </hyperlinks>
  <pageMargins left="0.7" right="0.7" top="0.75" bottom="0.75" header="0.3" footer="0.3"/>
  <headerFooter>
    <oddFooter>&amp;L_x000D_&amp;1#&amp;"Aptos"&amp;10&amp;K000000 Classified as Microsoft Confidential</oddFooter>
  </headerFooter>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A34D-ADD1-4DF2-9399-58FBF4668FB6}">
  <dimension ref="A1:H12"/>
  <sheetViews>
    <sheetView workbookViewId="0">
      <selection activeCell="B15" sqref="B15"/>
    </sheetView>
  </sheetViews>
  <sheetFormatPr defaultRowHeight="15"/>
  <cols>
    <col min="1" max="1" width="11" bestFit="1" customWidth="1"/>
    <col min="2" max="2" width="39.7109375" customWidth="1"/>
    <col min="3" max="3" width="30.140625" customWidth="1"/>
    <col min="4" max="5" width="25.85546875" customWidth="1"/>
    <col min="6" max="6" width="10.140625" bestFit="1" customWidth="1"/>
    <col min="7" max="7" width="16.85546875" bestFit="1" customWidth="1"/>
    <col min="8" max="8" width="14.28515625" bestFit="1" customWidth="1"/>
  </cols>
  <sheetData>
    <row r="1" spans="1:8">
      <c r="A1" s="363" t="s">
        <v>71</v>
      </c>
      <c r="B1" s="364" t="s">
        <v>72</v>
      </c>
      <c r="C1" s="365" t="s">
        <v>73</v>
      </c>
      <c r="D1" s="363" t="s">
        <v>74</v>
      </c>
      <c r="E1" s="372" t="s">
        <v>75</v>
      </c>
      <c r="F1" s="372" t="s">
        <v>76</v>
      </c>
      <c r="G1" s="373" t="s">
        <v>77</v>
      </c>
      <c r="H1" s="372" t="s">
        <v>78</v>
      </c>
    </row>
    <row r="2" spans="1:8" ht="30">
      <c r="A2" s="361">
        <v>1</v>
      </c>
      <c r="B2" s="360" t="s">
        <v>79</v>
      </c>
      <c r="C2" s="368" t="s">
        <v>80</v>
      </c>
      <c r="D2" s="374" t="s">
        <v>81</v>
      </c>
      <c r="E2" s="362" t="s">
        <v>82</v>
      </c>
      <c r="F2" s="133" t="s">
        <v>83</v>
      </c>
      <c r="G2" s="362" t="s">
        <v>84</v>
      </c>
      <c r="H2" s="226">
        <v>46112</v>
      </c>
    </row>
    <row r="3" spans="1:8">
      <c r="A3" s="361">
        <v>2</v>
      </c>
      <c r="B3" s="360" t="s">
        <v>85</v>
      </c>
      <c r="C3" s="368" t="s">
        <v>86</v>
      </c>
      <c r="D3" s="371" t="s">
        <v>87</v>
      </c>
      <c r="E3" s="362" t="s">
        <v>82</v>
      </c>
      <c r="F3" s="370" t="s">
        <v>83</v>
      </c>
      <c r="G3" s="362" t="s">
        <v>84</v>
      </c>
      <c r="H3" s="226">
        <v>46112</v>
      </c>
    </row>
    <row r="4" spans="1:8">
      <c r="A4" s="361">
        <v>3</v>
      </c>
      <c r="B4" s="360" t="s">
        <v>88</v>
      </c>
      <c r="C4" s="368" t="s">
        <v>89</v>
      </c>
      <c r="D4" s="371" t="s">
        <v>90</v>
      </c>
      <c r="E4" s="362" t="s">
        <v>82</v>
      </c>
      <c r="F4" s="369" t="s">
        <v>83</v>
      </c>
      <c r="G4" s="362" t="s">
        <v>84</v>
      </c>
      <c r="H4" s="226">
        <v>46112</v>
      </c>
    </row>
    <row r="5" spans="1:8">
      <c r="A5" s="361">
        <v>4</v>
      </c>
      <c r="B5" s="360" t="s">
        <v>91</v>
      </c>
      <c r="C5" s="368" t="s">
        <v>92</v>
      </c>
      <c r="D5" s="371" t="s">
        <v>93</v>
      </c>
      <c r="E5" s="362" t="s">
        <v>82</v>
      </c>
      <c r="F5" s="369" t="s">
        <v>83</v>
      </c>
      <c r="G5" s="362" t="s">
        <v>84</v>
      </c>
      <c r="H5" s="226">
        <v>46112</v>
      </c>
    </row>
    <row r="6" spans="1:8">
      <c r="A6" s="361">
        <v>5</v>
      </c>
      <c r="B6" s="367" t="s">
        <v>94</v>
      </c>
      <c r="C6" s="368" t="s">
        <v>95</v>
      </c>
      <c r="D6" s="371" t="s">
        <v>96</v>
      </c>
      <c r="E6" s="362" t="s">
        <v>82</v>
      </c>
      <c r="F6" s="133" t="s">
        <v>83</v>
      </c>
      <c r="G6" s="362" t="s">
        <v>84</v>
      </c>
      <c r="H6" s="226">
        <v>46112</v>
      </c>
    </row>
    <row r="7" spans="1:8" s="180" customFormat="1">
      <c r="A7" s="588">
        <v>6</v>
      </c>
      <c r="B7" s="589" t="s">
        <v>97</v>
      </c>
      <c r="C7" s="590" t="s">
        <v>98</v>
      </c>
      <c r="D7" s="591"/>
      <c r="E7" s="590"/>
      <c r="F7" s="592"/>
      <c r="G7" s="590" t="s">
        <v>84</v>
      </c>
    </row>
    <row r="8" spans="1:8">
      <c r="A8" s="361">
        <v>7</v>
      </c>
      <c r="B8" s="360" t="s">
        <v>99</v>
      </c>
      <c r="C8" s="362" t="s">
        <v>100</v>
      </c>
      <c r="D8" s="371"/>
      <c r="E8" s="362"/>
      <c r="F8" s="369"/>
      <c r="G8" s="365" t="s">
        <v>101</v>
      </c>
    </row>
    <row r="9" spans="1:8">
      <c r="A9" s="361">
        <v>8</v>
      </c>
      <c r="B9" s="360" t="s">
        <v>102</v>
      </c>
      <c r="C9" s="362" t="s">
        <v>103</v>
      </c>
      <c r="D9" s="371"/>
      <c r="E9" s="362"/>
      <c r="F9" s="369"/>
      <c r="G9" s="368" t="s">
        <v>101</v>
      </c>
    </row>
    <row r="10" spans="1:8">
      <c r="A10" s="361">
        <v>9</v>
      </c>
      <c r="B10" s="360" t="s">
        <v>104</v>
      </c>
      <c r="C10" s="368" t="s">
        <v>105</v>
      </c>
      <c r="D10" s="371" t="s">
        <v>106</v>
      </c>
      <c r="E10" s="362" t="s">
        <v>107</v>
      </c>
      <c r="F10" s="369" t="s">
        <v>83</v>
      </c>
      <c r="G10" s="362" t="s">
        <v>84</v>
      </c>
      <c r="H10" s="226">
        <v>46112</v>
      </c>
    </row>
    <row r="11" spans="1:8">
      <c r="A11" s="361">
        <v>10</v>
      </c>
      <c r="B11" s="360"/>
      <c r="C11" s="362"/>
      <c r="D11" s="361"/>
      <c r="E11" s="360"/>
      <c r="F11" s="360"/>
      <c r="G11" s="362"/>
    </row>
    <row r="12" spans="1:8">
      <c r="A12" s="366">
        <v>11</v>
      </c>
      <c r="B12" s="367"/>
      <c r="C12" s="368"/>
      <c r="D12" s="366"/>
      <c r="E12" s="367"/>
      <c r="F12" s="367"/>
      <c r="G12" s="368"/>
    </row>
  </sheetData>
  <conditionalFormatting sqref="C2:C3">
    <cfRule type="duplicateValues" dxfId="858" priority="2"/>
  </conditionalFormatting>
  <dataValidations count="2">
    <dataValidation allowBlank="1" showInputMessage="1" showErrorMessage="1" sqref="B4 B6 D4:D6 B10" xr:uid="{24E3C7A2-6096-45B2-83B7-446D8F5A647E}"/>
    <dataValidation allowBlank="1" showInputMessage="1" prompt="Use only uppercase letters in alphanumeric format for Product IDs" sqref="C2:C9" xr:uid="{D11FA665-0F2F-405F-8080-2ADE232604B6}"/>
  </dataValidations>
  <hyperlinks>
    <hyperlink ref="F4" r:id="rId1" xr:uid="{0085991D-E713-4B98-B059-5C841C0E20CF}"/>
    <hyperlink ref="F5" r:id="rId2" xr:uid="{586E69C6-A0EC-4D2F-A50A-DF6B08A943A0}"/>
    <hyperlink ref="F3" r:id="rId3" xr:uid="{973A4E52-170A-4A3E-ADDB-12D070AF6376}"/>
    <hyperlink ref="F2" r:id="rId4" xr:uid="{FA7FC69B-FDB2-48D1-BD98-DC0F6CF72C86}"/>
    <hyperlink ref="F6" r:id="rId5" xr:uid="{69AA958D-D549-47FF-842F-E79E4A85BBCA}"/>
    <hyperlink ref="F10" r:id="rId6" xr:uid="{29E5B9F1-6265-4B23-BA5B-86AF1B63D918}"/>
  </hyperlinks>
  <pageMargins left="0.7" right="0.7" top="0.75" bottom="0.75" header="0.3" footer="0.3"/>
  <headerFooter>
    <oddFooter>&amp;L_x000D_&amp;1#&amp;"Aptos"&amp;10&amp;K000000 Classified as Microsoft Confidential</oddFooter>
  </headerFooter>
  <tableParts count="2">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F38B-78AB-4513-9685-9316EBDDE733}">
  <sheetPr>
    <tabColor theme="9" tint="0.39997558519241921"/>
  </sheetPr>
  <dimension ref="A1:P33"/>
  <sheetViews>
    <sheetView zoomScale="90" zoomScaleNormal="90" workbookViewId="0">
      <pane ySplit="1" topLeftCell="A11" activePane="bottomLeft" state="frozen"/>
      <selection pane="bottomLeft" activeCell="A33" sqref="A33"/>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6384" width="9.140625" style="4"/>
  </cols>
  <sheetData>
    <row r="1" spans="1:15" ht="15.6" customHeight="1">
      <c r="A1" s="173">
        <v>7</v>
      </c>
      <c r="B1" s="117" t="s">
        <v>108</v>
      </c>
      <c r="C1" s="174"/>
      <c r="D1" s="174"/>
      <c r="E1" s="174"/>
      <c r="F1" s="174"/>
      <c r="G1" s="174"/>
      <c r="H1" s="175"/>
      <c r="I1" s="175"/>
      <c r="J1" s="174"/>
      <c r="K1" s="174"/>
      <c r="L1" s="174"/>
      <c r="M1" s="174"/>
      <c r="N1" s="174"/>
    </row>
    <row r="2" spans="1:15" ht="15.6" customHeight="1">
      <c r="A2" s="700" t="s">
        <v>109</v>
      </c>
      <c r="B2" s="700"/>
      <c r="C2" s="700"/>
      <c r="D2" s="700"/>
      <c r="E2" s="700"/>
      <c r="F2" s="700"/>
      <c r="G2" s="700"/>
      <c r="H2" s="700"/>
      <c r="I2" s="700"/>
      <c r="J2" s="700"/>
      <c r="K2" s="700"/>
      <c r="L2" s="700"/>
      <c r="M2" s="182"/>
      <c r="N2" s="182"/>
    </row>
    <row r="3" spans="1:15"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44" t="s">
        <v>119</v>
      </c>
      <c r="N3" s="344" t="s">
        <v>120</v>
      </c>
      <c r="O3" s="353" t="s">
        <v>121</v>
      </c>
    </row>
    <row r="4" spans="1:15" s="301" customFormat="1" ht="79.5" customHeight="1">
      <c r="A4" s="198">
        <v>1</v>
      </c>
      <c r="B4" s="317" t="s">
        <v>122</v>
      </c>
      <c r="C4" s="318"/>
      <c r="D4" s="397"/>
      <c r="E4" s="356"/>
      <c r="F4" s="633"/>
      <c r="G4" s="358"/>
      <c r="J4" s="317"/>
      <c r="K4" s="317"/>
      <c r="L4" s="317"/>
      <c r="M4" s="317"/>
      <c r="N4" s="317"/>
      <c r="O4" s="198"/>
    </row>
    <row r="5" spans="1:15" ht="79.5" customHeight="1">
      <c r="A5">
        <v>2</v>
      </c>
      <c r="B5" s="452" t="s">
        <v>123</v>
      </c>
      <c r="C5" s="67" t="s">
        <v>124</v>
      </c>
      <c r="D5" s="351" t="s">
        <v>125</v>
      </c>
      <c r="E5" s="161">
        <v>46058</v>
      </c>
      <c r="F5" s="161">
        <v>46064</v>
      </c>
      <c r="G5" s="164" t="s">
        <v>126</v>
      </c>
      <c r="H5" s="651"/>
      <c r="I5" s="651"/>
      <c r="J5" s="347" t="s">
        <v>127</v>
      </c>
      <c r="K5" s="450"/>
      <c r="L5" s="67"/>
      <c r="M5" s="67"/>
      <c r="N5" s="67"/>
      <c r="O5" s="292"/>
    </row>
    <row r="6" spans="1:15" ht="79.5" customHeight="1">
      <c r="A6">
        <v>3</v>
      </c>
      <c r="B6" s="133" t="s">
        <v>128</v>
      </c>
      <c r="C6" s="67" t="s">
        <v>129</v>
      </c>
      <c r="D6" s="351" t="s">
        <v>129</v>
      </c>
      <c r="E6" s="650">
        <v>46056</v>
      </c>
      <c r="F6" s="161">
        <v>46069</v>
      </c>
      <c r="G6" s="164" t="s">
        <v>130</v>
      </c>
      <c r="H6" s="351"/>
      <c r="I6"/>
      <c r="J6" s="347" t="s">
        <v>131</v>
      </c>
      <c r="K6" s="450"/>
      <c r="L6" s="67"/>
      <c r="M6" s="67"/>
      <c r="N6" s="67"/>
      <c r="O6" s="292"/>
    </row>
    <row r="7" spans="1:15" ht="79.5" customHeight="1">
      <c r="A7">
        <v>4</v>
      </c>
      <c r="B7" s="164" t="s">
        <v>132</v>
      </c>
      <c r="C7" s="351" t="s">
        <v>133</v>
      </c>
      <c r="D7" s="351" t="s">
        <v>134</v>
      </c>
      <c r="E7" s="650">
        <v>46056</v>
      </c>
      <c r="F7" s="161">
        <v>46069</v>
      </c>
      <c r="G7" s="351" t="s">
        <v>133</v>
      </c>
      <c r="H7" s="351" t="s">
        <v>135</v>
      </c>
      <c r="I7" s="133" t="s">
        <v>136</v>
      </c>
      <c r="J7" s="347" t="s">
        <v>83</v>
      </c>
      <c r="K7" s="450"/>
      <c r="L7" s="67"/>
      <c r="M7" s="67"/>
      <c r="N7" s="67"/>
      <c r="O7" s="292"/>
    </row>
    <row r="8" spans="1:15" ht="79.5" customHeight="1">
      <c r="A8">
        <v>5</v>
      </c>
      <c r="B8" s="452" t="s">
        <v>137</v>
      </c>
      <c r="C8" s="351" t="s">
        <v>138</v>
      </c>
      <c r="D8" t="s">
        <v>139</v>
      </c>
      <c r="E8" s="640">
        <v>46065</v>
      </c>
      <c r="F8" s="161">
        <v>46078</v>
      </c>
      <c r="G8" s="451" t="s">
        <v>140</v>
      </c>
      <c r="H8" s="351"/>
      <c r="I8" s="444"/>
      <c r="J8" s="133" t="s">
        <v>127</v>
      </c>
      <c r="K8" s="450"/>
      <c r="L8" s="67"/>
      <c r="M8" s="67"/>
      <c r="N8" s="67"/>
      <c r="O8" s="292"/>
    </row>
    <row r="9" spans="1:15" ht="79.5" customHeight="1">
      <c r="A9">
        <f>ROW() - ROW(Table19019319519719920120320520720921121321521721922122322522722923123323723924124324524724925125325525735674891012111315141617181920212223242527263035384144475053[[#Headers],[Priority]])</f>
        <v>6</v>
      </c>
      <c r="B9" s="451" t="s">
        <v>141</v>
      </c>
      <c r="C9" s="67" t="s">
        <v>142</v>
      </c>
      <c r="D9" s="67" t="s">
        <v>143</v>
      </c>
      <c r="E9" s="646">
        <v>46065</v>
      </c>
      <c r="F9" s="646">
        <v>46083</v>
      </c>
      <c r="G9" s="191" t="s">
        <v>144</v>
      </c>
      <c r="H9" s="649" t="s">
        <v>145</v>
      </c>
      <c r="I9" s="492" t="s">
        <v>136</v>
      </c>
      <c r="J9" s="550" t="s">
        <v>83</v>
      </c>
      <c r="K9" s="450"/>
      <c r="L9" s="67"/>
      <c r="M9" s="67"/>
      <c r="N9" s="67"/>
      <c r="O9" s="292"/>
    </row>
    <row r="10" spans="1:15" ht="79.5" customHeight="1">
      <c r="A10">
        <f>ROW() - ROW(Table19019319519719920120320520720921121321521721922122322522722923123323723924124324524724925125325525735674891012111315141617181920212223242527263035384144475053[[#Headers],[Priority]])</f>
        <v>7</v>
      </c>
      <c r="B10" s="452" t="s">
        <v>146</v>
      </c>
      <c r="C10" s="351" t="s">
        <v>147</v>
      </c>
      <c r="D10" s="351" t="s">
        <v>148</v>
      </c>
      <c r="E10" s="650">
        <v>46065</v>
      </c>
      <c r="F10" s="161">
        <v>46078</v>
      </c>
      <c r="G10" s="451" t="s">
        <v>149</v>
      </c>
      <c r="H10" s="351"/>
      <c r="I10"/>
      <c r="J10" s="451" t="s">
        <v>150</v>
      </c>
      <c r="K10" s="450"/>
      <c r="L10" s="67"/>
      <c r="M10" s="67"/>
      <c r="N10" s="67"/>
      <c r="O10" s="292"/>
    </row>
    <row r="11" spans="1:15" ht="79.5" customHeight="1">
      <c r="A11">
        <f>ROW() - ROW(Table19019319519719920120320520720921121321521721922122322522722923123323723924124324524724925125325525735674891012111315141617181920212223242527263035384144475053[[#Headers],[Priority]])</f>
        <v>8</v>
      </c>
      <c r="B11" s="347" t="s">
        <v>151</v>
      </c>
      <c r="C11" s="351" t="s">
        <v>152</v>
      </c>
      <c r="D11" s="351" t="s">
        <v>153</v>
      </c>
      <c r="E11" s="650">
        <v>46065</v>
      </c>
      <c r="F11" s="161">
        <v>46071</v>
      </c>
      <c r="G11" s="164" t="s">
        <v>154</v>
      </c>
      <c r="H11" s="351"/>
      <c r="I11"/>
      <c r="J11" s="164" t="s">
        <v>155</v>
      </c>
      <c r="K11" s="450"/>
      <c r="L11" s="67"/>
      <c r="M11" s="67"/>
      <c r="N11" s="67"/>
      <c r="O11" s="292"/>
    </row>
    <row r="12" spans="1:15" ht="79.5" customHeight="1">
      <c r="A12">
        <f>ROW() - ROW(Table19019319519719920120320520720921121321521721922122322522722923123323723924124324524724925125325525735674891012111315141617181920212223242527263035384144475053[[#Headers],[Priority]])</f>
        <v>9</v>
      </c>
      <c r="B12" s="550" t="s">
        <v>156</v>
      </c>
      <c r="C12" s="351" t="s">
        <v>157</v>
      </c>
      <c r="D12" s="351" t="s">
        <v>158</v>
      </c>
      <c r="E12" s="650">
        <v>46058</v>
      </c>
      <c r="F12" s="161">
        <v>46081</v>
      </c>
      <c r="G12" s="164" t="s">
        <v>159</v>
      </c>
      <c r="H12" s="351" t="s">
        <v>160</v>
      </c>
      <c r="I12" s="642"/>
      <c r="J12" s="347" t="s">
        <v>83</v>
      </c>
      <c r="K12" s="450"/>
      <c r="L12" s="67"/>
      <c r="M12" s="67"/>
      <c r="N12" s="67"/>
      <c r="O12" s="292"/>
    </row>
    <row r="13" spans="1:15" ht="79.5" customHeight="1">
      <c r="A13">
        <f>ROW() - ROW(Table19019319519719920120320520720921121321521721922122322522722923123323723924124324524724925125325525735674891012111315141617181920212223242527263035384144475053[[#Headers],[Priority]])</f>
        <v>10</v>
      </c>
      <c r="B13" s="492" t="s">
        <v>161</v>
      </c>
      <c r="C13" t="s">
        <v>162</v>
      </c>
      <c r="D13" s="67" t="s">
        <v>163</v>
      </c>
      <c r="E13" s="646">
        <v>46066</v>
      </c>
      <c r="F13" s="646">
        <v>46076</v>
      </c>
      <c r="G13" s="648" t="s">
        <v>164</v>
      </c>
      <c r="H13" s="647"/>
      <c r="I13" s="642"/>
      <c r="J13" s="347" t="s">
        <v>83</v>
      </c>
      <c r="K13" s="450"/>
      <c r="L13" s="67"/>
      <c r="M13" s="67"/>
      <c r="N13" s="67"/>
      <c r="O13" s="292"/>
    </row>
    <row r="14" spans="1:15" ht="14.45" customHeight="1">
      <c r="A14"/>
      <c r="B14" s="67"/>
      <c r="C14"/>
      <c r="D14"/>
      <c r="E14"/>
      <c r="F14"/>
      <c r="G14" s="161"/>
      <c r="H14"/>
      <c r="I14"/>
      <c r="J14"/>
      <c r="K14"/>
      <c r="L14"/>
      <c r="M14" s="67" t="e">
        <f>COUNTIF(#REF!, "yes")</f>
        <v>#REF!</v>
      </c>
      <c r="N14" s="67" t="e">
        <f>COUNTIF(#REF!, "yes")</f>
        <v>#REF!</v>
      </c>
      <c r="O14" s="594"/>
    </row>
    <row r="15" spans="1:15" ht="14.45" customHeight="1">
      <c r="A15"/>
      <c r="B15" s="67"/>
      <c r="C15"/>
      <c r="D15"/>
      <c r="E15"/>
      <c r="F15"/>
      <c r="G15"/>
      <c r="H15"/>
      <c r="I15"/>
      <c r="J15"/>
      <c r="K15"/>
      <c r="L15"/>
      <c r="M15"/>
      <c r="N15"/>
      <c r="O15" s="292"/>
    </row>
    <row r="16" spans="1:15" ht="14.45" customHeight="1">
      <c r="A16"/>
      <c r="B16" s="67"/>
      <c r="C16"/>
      <c r="D16"/>
      <c r="E16"/>
      <c r="F16"/>
      <c r="G16"/>
      <c r="H16"/>
      <c r="I16"/>
      <c r="J16"/>
      <c r="K16"/>
      <c r="L16"/>
      <c r="M16"/>
      <c r="N16"/>
      <c r="O16" s="292"/>
    </row>
    <row r="17" spans="1:16" ht="69" customHeight="1">
      <c r="A17" s="701" t="s">
        <v>165</v>
      </c>
      <c r="B17" s="701"/>
      <c r="C17" s="701"/>
      <c r="D17" s="701"/>
      <c r="E17" s="701"/>
      <c r="F17" s="701"/>
      <c r="G17" s="701"/>
      <c r="H17" s="701"/>
      <c r="I17" s="701"/>
      <c r="J17" s="701"/>
      <c r="K17" s="701"/>
      <c r="L17" s="701"/>
      <c r="M17"/>
      <c r="N17"/>
      <c r="O17"/>
    </row>
    <row r="18" spans="1:16" ht="14.45" customHeight="1">
      <c r="A18" s="439" t="s">
        <v>166</v>
      </c>
      <c r="B18" s="439" t="s">
        <v>167</v>
      </c>
      <c r="C18" s="439" t="s">
        <v>168</v>
      </c>
      <c r="D18" s="439" t="s">
        <v>112</v>
      </c>
      <c r="E18" s="439" t="s">
        <v>11</v>
      </c>
      <c r="F18" s="439" t="s">
        <v>12</v>
      </c>
      <c r="G18" s="439" t="s">
        <v>72</v>
      </c>
      <c r="H18" s="439" t="s">
        <v>74</v>
      </c>
      <c r="I18" s="439" t="s">
        <v>75</v>
      </c>
      <c r="J18" s="439" t="s">
        <v>169</v>
      </c>
      <c r="K18" s="439" t="s">
        <v>170</v>
      </c>
      <c r="L18" s="439" t="s">
        <v>171</v>
      </c>
      <c r="M18" s="389" t="s">
        <v>172</v>
      </c>
      <c r="N18" s="389" t="s">
        <v>173</v>
      </c>
      <c r="O18"/>
    </row>
    <row r="19" spans="1:16" ht="60.75" customHeight="1">
      <c r="A19" s="110">
        <v>1</v>
      </c>
      <c r="B19" s="133" t="s">
        <v>174</v>
      </c>
      <c r="C19" s="351" t="s">
        <v>175</v>
      </c>
      <c r="D19" s="3" t="s">
        <v>176</v>
      </c>
      <c r="E19" s="576" t="s">
        <v>177</v>
      </c>
      <c r="F19" s="375">
        <v>46071</v>
      </c>
      <c r="G19" s="110" t="s">
        <v>178</v>
      </c>
      <c r="H19" s="644" t="s">
        <v>179</v>
      </c>
      <c r="I19" s="491"/>
      <c r="J19" s="645"/>
      <c r="K19" s="450"/>
      <c r="L19" s="110"/>
      <c r="M19" s="292"/>
      <c r="N19" s="543"/>
      <c r="O19"/>
    </row>
    <row r="20" spans="1:16" ht="60.75" customHeight="1">
      <c r="A20" s="110">
        <v>2</v>
      </c>
      <c r="B20" s="164" t="s">
        <v>180</v>
      </c>
      <c r="C20" s="110" t="s">
        <v>181</v>
      </c>
      <c r="D20" s="502" t="s">
        <v>182</v>
      </c>
      <c r="E20" s="576" t="s">
        <v>183</v>
      </c>
      <c r="F20" s="502">
        <v>46069</v>
      </c>
      <c r="G20" s="3" t="s">
        <v>184</v>
      </c>
      <c r="H20" s="3" t="s">
        <v>185</v>
      </c>
      <c r="I20" s="110"/>
      <c r="J20" s="164" t="s">
        <v>186</v>
      </c>
      <c r="K20" s="542"/>
      <c r="L20" s="110"/>
      <c r="M20" s="584"/>
      <c r="N20" s="543"/>
      <c r="O20"/>
    </row>
    <row r="21" spans="1:16" ht="60.75" customHeight="1">
      <c r="A21" s="110">
        <v>3</v>
      </c>
      <c r="B21" s="133" t="s">
        <v>187</v>
      </c>
      <c r="C21" s="110" t="s">
        <v>188</v>
      </c>
      <c r="D21" s="643"/>
      <c r="E21" s="502"/>
      <c r="F21" s="502"/>
      <c r="G21" s="509" t="s">
        <v>189</v>
      </c>
      <c r="H21" s="110" t="s">
        <v>190</v>
      </c>
      <c r="I21" s="110"/>
      <c r="J21" s="164" t="s">
        <v>191</v>
      </c>
      <c r="K21" s="542"/>
      <c r="L21" s="110"/>
      <c r="M21" s="584"/>
      <c r="N21" s="543"/>
      <c r="O21"/>
    </row>
    <row r="22" spans="1:16" s="110" customFormat="1" ht="66.75" customHeight="1">
      <c r="A22" s="110">
        <v>4</v>
      </c>
      <c r="B22" s="164" t="s">
        <v>192</v>
      </c>
      <c r="C22" s="67" t="s">
        <v>193</v>
      </c>
      <c r="D22" s="636" t="s">
        <v>194</v>
      </c>
      <c r="E22" s="640" t="s">
        <v>183</v>
      </c>
      <c r="F22" s="637">
        <v>46069</v>
      </c>
      <c r="G22" s="639" t="s">
        <v>193</v>
      </c>
      <c r="H22" s="638" t="s">
        <v>195</v>
      </c>
      <c r="I22" s="641"/>
      <c r="J22" s="317"/>
      <c r="K22" s="595"/>
      <c r="M22" s="292"/>
    </row>
    <row r="23" spans="1:16" s="110" customFormat="1" ht="66.75" customHeight="1">
      <c r="A23" s="110">
        <v>5</v>
      </c>
      <c r="B23" s="164" t="s">
        <v>196</v>
      </c>
      <c r="C23" s="351" t="s">
        <v>197</v>
      </c>
      <c r="D23" s="351" t="s">
        <v>198</v>
      </c>
      <c r="E23" s="640" t="s">
        <v>183</v>
      </c>
      <c r="F23" s="161">
        <v>46077</v>
      </c>
      <c r="G23" s="351" t="s">
        <v>199</v>
      </c>
      <c r="H23" s="351" t="s">
        <v>200</v>
      </c>
      <c r="I23" s="642"/>
      <c r="J23" s="635" t="s">
        <v>201</v>
      </c>
      <c r="K23" s="595"/>
      <c r="M23" s="292"/>
    </row>
    <row r="24" spans="1:16" ht="14.45" customHeight="1">
      <c r="A24"/>
      <c r="B24" s="67"/>
      <c r="C24"/>
      <c r="D24"/>
      <c r="E24"/>
      <c r="F24"/>
      <c r="G24"/>
      <c r="H24"/>
      <c r="I24"/>
      <c r="J24"/>
      <c r="K24"/>
      <c r="L24"/>
      <c r="M24"/>
      <c r="N24"/>
      <c r="O24"/>
    </row>
    <row r="25" spans="1:16" ht="14.45" customHeight="1">
      <c r="A25"/>
      <c r="B25" s="67"/>
      <c r="C25"/>
      <c r="D25"/>
      <c r="E25"/>
      <c r="F25"/>
      <c r="G25"/>
      <c r="H25"/>
      <c r="I25"/>
      <c r="J25"/>
      <c r="K25"/>
      <c r="L25"/>
      <c r="M25"/>
      <c r="N25"/>
      <c r="O25"/>
    </row>
    <row r="26" spans="1:16" ht="50.25" customHeight="1">
      <c r="A26" s="701" t="s">
        <v>202</v>
      </c>
      <c r="B26" s="701"/>
      <c r="C26" s="701"/>
      <c r="D26" s="701"/>
      <c r="E26" s="701"/>
      <c r="F26" s="701"/>
      <c r="G26" s="701"/>
      <c r="H26" s="701"/>
      <c r="I26" s="701"/>
      <c r="J26" s="701"/>
      <c r="K26" s="701"/>
      <c r="L26" s="701"/>
      <c r="M26"/>
      <c r="N26"/>
      <c r="O26"/>
    </row>
    <row r="27" spans="1:16" ht="14.45" customHeight="1">
      <c r="A27" s="439" t="s">
        <v>166</v>
      </c>
      <c r="B27" s="439" t="s">
        <v>167</v>
      </c>
      <c r="C27" s="439" t="s">
        <v>168</v>
      </c>
      <c r="D27" s="439" t="s">
        <v>112</v>
      </c>
      <c r="E27" s="439" t="s">
        <v>11</v>
      </c>
      <c r="F27" s="439" t="s">
        <v>12</v>
      </c>
      <c r="G27" s="439" t="s">
        <v>72</v>
      </c>
      <c r="H27" s="439" t="s">
        <v>74</v>
      </c>
      <c r="I27" s="439" t="s">
        <v>75</v>
      </c>
      <c r="J27" s="439" t="s">
        <v>169</v>
      </c>
      <c r="K27" s="439" t="s">
        <v>170</v>
      </c>
      <c r="L27" s="439" t="s">
        <v>171</v>
      </c>
      <c r="M27" s="439" t="s">
        <v>203</v>
      </c>
      <c r="N27" s="439" t="s">
        <v>173</v>
      </c>
      <c r="O27"/>
    </row>
    <row r="28" spans="1:16" s="110" customFormat="1" ht="71.25" customHeight="1">
      <c r="A28" s="513">
        <v>1</v>
      </c>
      <c r="B28" s="654" t="s">
        <v>204</v>
      </c>
      <c r="C28" s="405" t="s">
        <v>205</v>
      </c>
      <c r="D28" s="405" t="s">
        <v>206</v>
      </c>
      <c r="E28" s="652">
        <v>46056</v>
      </c>
      <c r="F28" s="386">
        <v>46069</v>
      </c>
      <c r="G28" s="407" t="s">
        <v>207</v>
      </c>
      <c r="H28" s="360"/>
      <c r="I28" s="654"/>
      <c r="J28" s="654" t="s">
        <v>83</v>
      </c>
      <c r="K28" s="517"/>
      <c r="L28" s="519"/>
      <c r="M28" s="625"/>
      <c r="N28" s="513"/>
    </row>
    <row r="29" spans="1:16" s="110" customFormat="1" ht="71.25" customHeight="1">
      <c r="A29" s="513">
        <v>2</v>
      </c>
      <c r="B29" s="407" t="s">
        <v>208</v>
      </c>
      <c r="C29" s="513" t="s">
        <v>209</v>
      </c>
      <c r="D29" s="626" t="s">
        <v>210</v>
      </c>
      <c r="E29" s="627">
        <v>46059</v>
      </c>
      <c r="F29" s="628">
        <v>46069</v>
      </c>
      <c r="G29" s="513"/>
      <c r="H29" s="629" t="s">
        <v>211</v>
      </c>
      <c r="I29" s="630" t="s">
        <v>136</v>
      </c>
      <c r="J29" s="631" t="s">
        <v>212</v>
      </c>
      <c r="K29" s="517"/>
      <c r="L29" s="519"/>
      <c r="M29" s="625"/>
      <c r="N29" s="513"/>
    </row>
    <row r="30" spans="1:16" s="110" customFormat="1" ht="89.25" customHeight="1">
      <c r="A30" s="632">
        <v>3</v>
      </c>
      <c r="B30" s="654" t="s">
        <v>213</v>
      </c>
      <c r="C30" s="360" t="s">
        <v>214</v>
      </c>
      <c r="D30" s="405"/>
      <c r="E30" s="386">
        <v>46063</v>
      </c>
      <c r="F30" s="386">
        <v>46073</v>
      </c>
      <c r="G30" s="407" t="s">
        <v>215</v>
      </c>
      <c r="H30" s="379" t="s">
        <v>216</v>
      </c>
      <c r="I30" s="360"/>
      <c r="J30" s="164" t="s">
        <v>217</v>
      </c>
      <c r="K30" s="379"/>
      <c r="L30" s="519"/>
      <c r="M30" s="625"/>
      <c r="N30" s="545"/>
      <c r="O30" s="507"/>
      <c r="P30" s="507"/>
    </row>
    <row r="31" spans="1:16" s="110" customFormat="1" ht="89.25" customHeight="1">
      <c r="A31" s="632">
        <v>4</v>
      </c>
      <c r="B31" s="133"/>
      <c r="C31" s="424"/>
      <c r="D31" s="570"/>
      <c r="E31" s="402"/>
      <c r="F31" s="427"/>
      <c r="G31" s="425"/>
      <c r="H31" s="401"/>
      <c r="I31" s="401"/>
      <c r="J31" s="425"/>
      <c r="K31" s="520"/>
      <c r="L31" s="519"/>
      <c r="M31" s="583"/>
      <c r="N31" s="545"/>
      <c r="O31" s="507"/>
      <c r="P31" s="507"/>
    </row>
    <row r="32" spans="1:16" s="110" customFormat="1" ht="89.25" customHeight="1">
      <c r="A32" s="622">
        <v>4</v>
      </c>
      <c r="B32" s="656" t="s">
        <v>174</v>
      </c>
      <c r="C32" s="424" t="s">
        <v>175</v>
      </c>
      <c r="D32" s="391" t="s">
        <v>176</v>
      </c>
      <c r="E32" s="657" t="s">
        <v>177</v>
      </c>
      <c r="F32" s="658">
        <v>46071</v>
      </c>
      <c r="G32" s="367" t="s">
        <v>178</v>
      </c>
      <c r="H32" s="659" t="s">
        <v>179</v>
      </c>
      <c r="I32" s="660"/>
      <c r="J32" s="655"/>
      <c r="K32" s="561"/>
      <c r="L32" s="519"/>
      <c r="M32" s="583"/>
      <c r="N32" s="545"/>
      <c r="O32" s="507"/>
      <c r="P32" s="507"/>
    </row>
    <row r="33" spans="1:14" s="507" customFormat="1" ht="78.75" customHeight="1">
      <c r="A33" s="622">
        <v>5</v>
      </c>
      <c r="B33" s="403" t="s">
        <v>156</v>
      </c>
      <c r="C33" s="405" t="s">
        <v>157</v>
      </c>
      <c r="D33" s="405" t="s">
        <v>158</v>
      </c>
      <c r="E33" s="652">
        <v>46058</v>
      </c>
      <c r="F33" s="386">
        <v>46081</v>
      </c>
      <c r="G33" s="407" t="s">
        <v>159</v>
      </c>
      <c r="H33" s="405" t="s">
        <v>160</v>
      </c>
      <c r="I33" s="653"/>
      <c r="J33" s="654" t="s">
        <v>83</v>
      </c>
      <c r="K33" s="561"/>
      <c r="L33" s="519"/>
      <c r="M33" s="625"/>
      <c r="N33" s="545"/>
    </row>
  </sheetData>
  <mergeCells count="3">
    <mergeCell ref="A2:L2"/>
    <mergeCell ref="A17:L17"/>
    <mergeCell ref="A26:L26"/>
  </mergeCells>
  <conditionalFormatting sqref="B1:N1">
    <cfRule type="expression" dxfId="857" priority="5">
      <formula>OR($A1="CHANGE")</formula>
    </cfRule>
    <cfRule type="expression" dxfId="856" priority="6">
      <formula>OR($A1="ADD")</formula>
    </cfRule>
    <cfRule type="expression" dxfId="855" priority="7">
      <formula>OR($A1="REMOVE")</formula>
    </cfRule>
  </conditionalFormatting>
  <conditionalFormatting sqref="I3">
    <cfRule type="cellIs" dxfId="854" priority="8" operator="equal">
      <formula>"yes"</formula>
    </cfRule>
    <cfRule type="cellIs" dxfId="853" priority="9" operator="equal">
      <formula>"no"</formula>
    </cfRule>
  </conditionalFormatting>
  <conditionalFormatting sqref="O1:O33 M19:M23 L28:M33">
    <cfRule type="containsText" dxfId="852" priority="1" operator="containsText" text="Cooked and booked (Published)">
      <formula>NOT(ISERROR(SEARCH("Cooked and booked (Published)",L1)))</formula>
    </cfRule>
    <cfRule type="containsText" dxfId="851" priority="2" operator="containsText" text="In QC">
      <formula>NOT(ISERROR(SEARCH("In QC",L1)))</formula>
    </cfRule>
    <cfRule type="containsText" dxfId="850" priority="3" operator="containsText" text="Ready for booking">
      <formula>NOT(ISERROR(SEARCH("Ready for booking",L1)))</formula>
    </cfRule>
    <cfRule type="containsText" dxfId="849" priority="4" operator="containsText" text="Build is Cooking">
      <formula>NOT(ISERROR(SEARCH("Build is Cooking",L1)))</formula>
    </cfRule>
  </conditionalFormatting>
  <dataValidations count="2">
    <dataValidation allowBlank="1" showInputMessage="1" showErrorMessage="1" sqref="C1:D1 F1:G1 F3:G3 C3:D3" xr:uid="{04C8E937-3B24-4EF9-A7BF-744B0DA69651}"/>
    <dataValidation type="list" allowBlank="1" showInputMessage="1" showErrorMessage="1" sqref="M19:M23 L28:M33 O1:O33" xr:uid="{7DEFE6D9-163A-4F99-948C-68EEA68DD0D4}">
      <formula1>"Build is Cooking, Creative Cooked, In QC, Ready for booking, Cooked and booked (Published), Canceled"</formula1>
    </dataValidation>
  </dataValidations>
  <hyperlinks>
    <hyperlink ref="B4" r:id="rId1" display="Plan of Record 14612 Fortnite Festival | New Season - Chappell Roan Music Pass" xr:uid="{E201CF0D-486D-4B6D-9935-177E7D41C668}"/>
    <hyperlink ref="B5" r:id="rId2" xr:uid="{5EA8944C-2DA0-4479-9E79-1938DE5EAFEE}"/>
    <hyperlink ref="G5" r:id="rId3" xr:uid="{6193C839-2F19-40AA-BE7D-B63A731D701B}"/>
    <hyperlink ref="J5" r:id="rId4" xr:uid="{6F8ACDA5-56BB-456F-BA68-D661D1699272}"/>
    <hyperlink ref="B6" r:id="rId5" xr:uid="{A7D36014-824F-42F2-BA09-A9357134FA5C}"/>
    <hyperlink ref="G6" r:id="rId6" xr:uid="{2E98819C-E0B1-49DE-B562-AFC28811B8B4}"/>
    <hyperlink ref="J6" r:id="rId7" xr:uid="{50042949-DC26-4833-AB49-E2C822508192}"/>
    <hyperlink ref="B7" r:id="rId8" xr:uid="{C04F9309-79AE-4247-9342-5DDDE969CFE1}"/>
    <hyperlink ref="J7" r:id="rId9" xr:uid="{5291CF3B-9E86-486A-883B-A374F941D717}"/>
    <hyperlink ref="B8" r:id="rId10" display="Plan of Record 14582 Lunar New Year sale" xr:uid="{D96DBC4E-4C94-4A2D-856E-13CB3366CF66}"/>
    <hyperlink ref="G8" r:id="rId11" xr:uid="{C3F80C2D-6867-43AC-8B6A-B50BF00F866C}"/>
    <hyperlink ref="B9" r:id="rId12" display="CCX Campaign Request 14675 Yakuza Kiwami 3/ Dark Ties: Launch W2" xr:uid="{09BA34D1-5A58-493E-BF26-9CDEF3D6DBC9}"/>
    <hyperlink ref="B10" r:id="rId13" display="Plan of Record 14607 Publisher Spotlight Series" xr:uid="{1669D873-44D0-46F4-AD1B-FC9FBA1EAAC6}"/>
    <hyperlink ref="G10" r:id="rId14" xr:uid="{E9568C4C-BFBB-427A-8E4B-3D0B72B02F6E}"/>
    <hyperlink ref="J10" r:id="rId15" xr:uid="{8852C695-248C-4040-B6E6-F7FBA1AC9696}"/>
    <hyperlink ref="B11" r:id="rId16" display="Plan of Record 14578 Co-op and chill sale" xr:uid="{76285069-AFEF-4845-B71D-E0F53D88CB4A}"/>
    <hyperlink ref="G11" r:id="rId17" xr:uid="{C4AD570F-87A3-4BFA-ACBE-6203267E0600}"/>
    <hyperlink ref="J11" r:id="rId18" xr:uid="{F7CA77C6-4FEB-4DEC-8802-295491242D08}"/>
    <hyperlink ref="B12" r:id="rId19" xr:uid="{1BE219A4-FB75-430F-A281-8AFAD48CDE6F}"/>
    <hyperlink ref="B28" r:id="rId20" xr:uid="{9B55A43D-08BC-41F1-8619-C445E1596407}"/>
    <hyperlink ref="G28" r:id="rId21" xr:uid="{1F2DE67B-51A9-4A5E-AB2C-46E20FDC7B18}"/>
    <hyperlink ref="J28" r:id="rId22" xr:uid="{0ABFD1D3-E68A-4D29-8978-16B30EF557DB}"/>
    <hyperlink ref="I29" r:id="rId23" xr:uid="{7F49E5BE-5079-451A-AD42-45BCB199DAD7}"/>
    <hyperlink ref="J29" r:id="rId24" xr:uid="{68A6B48A-7378-42D1-92A4-855548360CB6}"/>
    <hyperlink ref="B29" r:id="rId25" display="Plan of Record 14645 MADDEN NFL 26 - Xbox Game Pass/EA Play Drop" xr:uid="{EED4DBE6-97CF-4E7E-9180-D739A8CB0C2F}"/>
    <hyperlink ref="B30" r:id="rId26" display="Plan of Record 14643 NHL 26 Olympics" xr:uid="{EC0CD346-2066-44CD-902F-882AABE2B420}"/>
    <hyperlink ref="B23" r:id="rId27" display="Plan of Record 14850 Minecraft CyberSafe DLC - LAUNCH 2/10/26" xr:uid="{C205DB4E-5F29-437E-BBCE-65D50DC0B51C}"/>
    <hyperlink ref="B22" r:id="rId28" display="Plan of Record 14730 Age of Mythology: Expansion Pass | LAUNCH- 2-10-26" xr:uid="{D9DAC958-0EC4-4C32-B0E4-431D76EED5CC}"/>
    <hyperlink ref="B21" r:id="rId29" display="Plan of Record 14654 Overwatch S21 | Season 1 Conquest" xr:uid="{724EAF5B-9AD1-4768-9957-330BCB35F21B}"/>
    <hyperlink ref="B20" r:id="rId30" display="Plan of Record 13802 Helldivers 2 - Battle of Cyberstan/Story Arc 6 (2/10- 2/16)" xr:uid="{AE935CD2-9F04-4588-9800-E485CABEB4AC}"/>
    <hyperlink ref="B19" r:id="rId31" display="Plan of Record 14657 Codename Vivified Dusk Launch" xr:uid="{F95565C0-356F-4909-B05A-D3DE781DE7E3}"/>
    <hyperlink ref="J23" r:id="rId32" xr:uid="{8475B3D3-E342-4978-BE77-646682D47922}"/>
    <hyperlink ref="J21" r:id="rId33" xr:uid="{7268412F-A02E-44E3-B674-B7D0B3EC8D5F}"/>
    <hyperlink ref="J20" r:id="rId34" xr:uid="{E0DEEA34-269B-4288-8A29-DF6FA80A893C}"/>
    <hyperlink ref="B13" r:id="rId35" xr:uid="{C041CD2E-81FD-4561-8EF8-41E4CDF61E6A}"/>
    <hyperlink ref="J13" r:id="rId36" xr:uid="{95715F6F-F4D7-46EC-A91E-6245C15BF798}"/>
    <hyperlink ref="I9" r:id="rId37" xr:uid="{E5410084-8BB5-49D8-909A-C5DDE5848EC2}"/>
    <hyperlink ref="J9" r:id="rId38" xr:uid="{78C5A0A6-BAB1-411C-B181-D1FF40509224}"/>
    <hyperlink ref="G12" r:id="rId39" xr:uid="{9976A642-58AE-424B-8A4A-DF5D70D7E3FE}"/>
    <hyperlink ref="J12" r:id="rId40" xr:uid="{2077A45E-5010-4218-95D2-711BF305DB73}"/>
    <hyperlink ref="B32" r:id="rId41" display="Plan of Record 14657 Codename Vivified Dusk Launch" xr:uid="{EB574E44-CF31-46EB-B084-5CE2D6EE7BDB}"/>
    <hyperlink ref="B33" r:id="rId42" xr:uid="{0D16D5CE-B4F6-4BC5-84A2-1463BFE0BB3A}"/>
    <hyperlink ref="G33" r:id="rId43" xr:uid="{1DCDF597-F1D7-46BC-B1FA-80D29611EB3F}"/>
    <hyperlink ref="J33" r:id="rId44" xr:uid="{1223161C-99C7-4A97-8C23-137E8425B3F5}"/>
    <hyperlink ref="J30" r:id="rId45" xr:uid="{0E8D0B27-D036-477E-92F8-D6D71339A6F7}"/>
    <hyperlink ref="I7" r:id="rId46" xr:uid="{4A9A5613-AD74-4E53-B6A1-40AE9D26AD41}"/>
    <hyperlink ref="J8" r:id="rId47" xr:uid="{BA4A4952-6253-451C-80A1-49A1186AB257}"/>
  </hyperlinks>
  <pageMargins left="0.7" right="0.7" top="0.75" bottom="0.75" header="0.3" footer="0.3"/>
  <headerFooter>
    <oddFooter>&amp;L_x000D_&amp;1#&amp;"Aptos"&amp;10&amp;K000000 Classified as Microsoft Confidential</oddFooter>
  </headerFooter>
  <tableParts count="3">
    <tablePart r:id="rId48"/>
    <tablePart r:id="rId49"/>
    <tablePart r:id="rId50"/>
  </tableParts>
  <extLst>
    <ext xmlns:x14="http://schemas.microsoft.com/office/spreadsheetml/2009/9/main" uri="{CCE6A557-97BC-4b89-ADB6-D9C93CAAB3DF}">
      <x14:dataValidations xmlns:xm="http://schemas.microsoft.com/office/excel/2006/main" count="2">
        <x14:dataValidation type="list" allowBlank="1" showInputMessage="1" showErrorMessage="1" xr:uid="{5215A18B-E940-4B51-9DDA-54C5D1DA3F7B}">
          <x14:formula1>
            <xm:f>'Column Values (HIDE)'!$C$3:$C$12</xm:f>
          </x14:formula1>
          <xm:sqref>E3 B1 E1 E34:E1048576</xm:sqref>
        </x14:dataValidation>
        <x14:dataValidation type="list" allowBlank="1" showInputMessage="1" showErrorMessage="1" xr:uid="{667F0271-8851-45EF-904D-122654AFEC94}">
          <x14:formula1>
            <xm:f>'Column Values (HIDE)'!$A$3:$A$6</xm:f>
          </x14:formula1>
          <xm:sqref>A3:B3 A34:B1048576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861C-E7AE-4F3E-92B6-F65BC61DEBB6}">
  <sheetPr>
    <tabColor theme="9" tint="0.39997558519241921"/>
  </sheetPr>
  <dimension ref="A1:P38"/>
  <sheetViews>
    <sheetView tabSelected="1" zoomScale="90" zoomScaleNormal="90" workbookViewId="0">
      <pane ySplit="1" topLeftCell="A2" activePane="bottomLeft" state="frozen"/>
      <selection pane="bottomLeft" activeCell="C32" sqref="C32"/>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6384" width="9.140625" style="4"/>
  </cols>
  <sheetData>
    <row r="1" spans="1:15" ht="15.6" customHeight="1">
      <c r="A1" s="173">
        <v>7</v>
      </c>
      <c r="B1" s="117" t="s">
        <v>108</v>
      </c>
      <c r="C1" s="174"/>
      <c r="D1" s="174"/>
      <c r="E1" s="174"/>
      <c r="F1" s="174"/>
      <c r="G1" s="174"/>
      <c r="H1" s="175"/>
      <c r="I1" s="175"/>
      <c r="J1" s="174"/>
      <c r="K1" s="174"/>
      <c r="L1" s="174"/>
      <c r="M1" s="174"/>
      <c r="N1" s="174"/>
    </row>
    <row r="2" spans="1:15" ht="15.6" customHeight="1">
      <c r="A2" s="700" t="s">
        <v>109</v>
      </c>
      <c r="B2" s="700"/>
      <c r="C2" s="700"/>
      <c r="D2" s="700"/>
      <c r="E2" s="700"/>
      <c r="F2" s="700"/>
      <c r="G2" s="700"/>
      <c r="H2" s="700"/>
      <c r="I2" s="700"/>
      <c r="J2" s="700"/>
      <c r="K2" s="700"/>
      <c r="L2" s="700"/>
      <c r="M2" s="182"/>
      <c r="N2" s="182"/>
    </row>
    <row r="3" spans="1:15"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44" t="s">
        <v>119</v>
      </c>
      <c r="N3" s="344" t="s">
        <v>120</v>
      </c>
      <c r="O3" s="353" t="s">
        <v>121</v>
      </c>
    </row>
    <row r="4" spans="1:15" ht="79.5" customHeight="1">
      <c r="A4">
        <v>1</v>
      </c>
      <c r="B4" s="452" t="s">
        <v>218</v>
      </c>
      <c r="C4" s="3" t="s">
        <v>219</v>
      </c>
      <c r="D4" s="3" t="s">
        <v>220</v>
      </c>
      <c r="E4" s="245">
        <v>46056</v>
      </c>
      <c r="F4" s="375">
        <v>46062</v>
      </c>
      <c r="G4" s="3" t="s">
        <v>219</v>
      </c>
      <c r="H4" s="3" t="s">
        <v>221</v>
      </c>
      <c r="I4" s="4"/>
      <c r="J4" s="133" t="s">
        <v>83</v>
      </c>
      <c r="K4" s="450" t="s">
        <v>222</v>
      </c>
      <c r="L4" s="67" t="s">
        <v>223</v>
      </c>
      <c r="M4" s="67"/>
      <c r="N4" s="67"/>
      <c r="O4" s="292"/>
    </row>
    <row r="5" spans="1:15" ht="79.5" customHeight="1">
      <c r="A5">
        <v>2</v>
      </c>
      <c r="B5" s="451" t="s">
        <v>224</v>
      </c>
      <c r="C5" s="351" t="s">
        <v>225</v>
      </c>
      <c r="D5" s="3" t="s">
        <v>226</v>
      </c>
      <c r="E5" s="245">
        <v>46049</v>
      </c>
      <c r="F5" s="375">
        <v>46062</v>
      </c>
      <c r="G5" s="3" t="s">
        <v>227</v>
      </c>
      <c r="H5" s="3" t="s">
        <v>228</v>
      </c>
      <c r="I5" s="452" t="s">
        <v>229</v>
      </c>
      <c r="J5" s="452" t="s">
        <v>83</v>
      </c>
      <c r="K5" s="450" t="s">
        <v>230</v>
      </c>
      <c r="L5" s="67" t="s">
        <v>223</v>
      </c>
      <c r="M5" s="67"/>
      <c r="N5" s="67"/>
      <c r="O5" s="292"/>
    </row>
    <row r="6" spans="1:15" ht="79.5" customHeight="1">
      <c r="A6">
        <v>3</v>
      </c>
      <c r="B6" s="452" t="s">
        <v>123</v>
      </c>
      <c r="C6" s="3" t="s">
        <v>124</v>
      </c>
      <c r="D6" s="3" t="s">
        <v>125</v>
      </c>
      <c r="E6" s="245">
        <v>46058</v>
      </c>
      <c r="F6" s="245">
        <v>46064</v>
      </c>
      <c r="G6" s="164" t="s">
        <v>126</v>
      </c>
      <c r="H6" s="125"/>
      <c r="I6" s="125"/>
      <c r="J6" s="133" t="s">
        <v>127</v>
      </c>
      <c r="K6" s="450" t="s">
        <v>230</v>
      </c>
      <c r="L6" s="67" t="s">
        <v>223</v>
      </c>
      <c r="M6" s="67"/>
      <c r="N6" s="67"/>
      <c r="O6" s="292"/>
    </row>
    <row r="7" spans="1:15" ht="79.5" customHeight="1">
      <c r="A7">
        <v>4</v>
      </c>
      <c r="B7" s="452" t="s">
        <v>231</v>
      </c>
      <c r="C7" s="4" t="s">
        <v>232</v>
      </c>
      <c r="D7" s="351" t="s">
        <v>233</v>
      </c>
      <c r="E7" s="245">
        <v>46058</v>
      </c>
      <c r="F7" s="245">
        <v>46064</v>
      </c>
      <c r="G7" s="164" t="s">
        <v>234</v>
      </c>
      <c r="H7" s="3"/>
      <c r="I7" s="4"/>
      <c r="J7" s="164" t="s">
        <v>235</v>
      </c>
      <c r="K7" s="450" t="s">
        <v>230</v>
      </c>
      <c r="L7" s="67" t="s">
        <v>223</v>
      </c>
      <c r="M7" s="67"/>
      <c r="N7" s="67"/>
      <c r="O7" s="292"/>
    </row>
    <row r="8" spans="1:15" ht="79.5" customHeight="1">
      <c r="A8">
        <v>5</v>
      </c>
      <c r="B8" s="452" t="s">
        <v>236</v>
      </c>
      <c r="C8" s="3" t="s">
        <v>237</v>
      </c>
      <c r="D8" s="533" t="s">
        <v>238</v>
      </c>
      <c r="E8" s="576">
        <v>46051</v>
      </c>
      <c r="F8" s="245">
        <v>46062</v>
      </c>
      <c r="G8" s="533" t="s">
        <v>237</v>
      </c>
      <c r="H8" s="533" t="s">
        <v>239</v>
      </c>
      <c r="I8" s="452" t="s">
        <v>229</v>
      </c>
      <c r="J8" s="451" t="s">
        <v>240</v>
      </c>
      <c r="K8" s="450" t="s">
        <v>230</v>
      </c>
      <c r="L8" s="67" t="s">
        <v>223</v>
      </c>
      <c r="M8" s="67"/>
      <c r="N8" s="67"/>
      <c r="O8" s="292"/>
    </row>
    <row r="9" spans="1:15" ht="79.5" customHeight="1">
      <c r="A9">
        <f>ROW() - ROW(Table190193195197199201203205207209211213215217219221223225227229231233237239241243245247249251253255257356748910121113151416171819202122232425272630353841444750[[#Headers],[Priority]])</f>
        <v>6</v>
      </c>
      <c r="B9" s="133" t="s">
        <v>128</v>
      </c>
      <c r="C9" s="3" t="s">
        <v>129</v>
      </c>
      <c r="D9" s="533" t="s">
        <v>241</v>
      </c>
      <c r="E9" s="593">
        <v>46056</v>
      </c>
      <c r="F9" s="245">
        <v>46069</v>
      </c>
      <c r="G9" s="164" t="s">
        <v>130</v>
      </c>
      <c r="H9" s="533"/>
      <c r="I9" s="4"/>
      <c r="J9" s="133" t="s">
        <v>131</v>
      </c>
      <c r="K9" s="450" t="s">
        <v>230</v>
      </c>
      <c r="L9" s="67" t="s">
        <v>223</v>
      </c>
      <c r="M9" s="67"/>
      <c r="N9" s="67"/>
      <c r="O9" s="292"/>
    </row>
    <row r="10" spans="1:15" ht="79.5" customHeight="1">
      <c r="A10">
        <f>ROW() - ROW(Table190193195197199201203205207209211213215217219221223225227229231233237239241243245247249251253255257356748910121113151416171819202122232425272630353841444750[[#Headers],[Priority]])</f>
        <v>7</v>
      </c>
      <c r="B10" s="133" t="s">
        <v>204</v>
      </c>
      <c r="C10" s="533" t="s">
        <v>205</v>
      </c>
      <c r="D10" s="533" t="s">
        <v>242</v>
      </c>
      <c r="E10" s="593">
        <v>46056</v>
      </c>
      <c r="F10" s="245">
        <v>46069</v>
      </c>
      <c r="G10" s="164" t="s">
        <v>207</v>
      </c>
      <c r="H10" s="533"/>
      <c r="I10" s="4"/>
      <c r="J10" s="133"/>
      <c r="K10" s="450" t="s">
        <v>230</v>
      </c>
      <c r="L10" s="67" t="s">
        <v>223</v>
      </c>
      <c r="M10" s="67"/>
      <c r="N10" s="67"/>
      <c r="O10" s="292"/>
    </row>
    <row r="11" spans="1:15" ht="79.5" customHeight="1">
      <c r="A11">
        <f>ROW() - ROW(Table190193195197199201203205207209211213215217219221223225227229231233237239241243245247249251253255257356748910121113151416171819202122232425272630353841444750[[#Headers],[Priority]])</f>
        <v>8</v>
      </c>
      <c r="B11" s="133" t="s">
        <v>243</v>
      </c>
      <c r="C11" s="533" t="s">
        <v>244</v>
      </c>
      <c r="D11" s="533" t="s">
        <v>245</v>
      </c>
      <c r="E11" s="593">
        <v>46056</v>
      </c>
      <c r="F11" s="245">
        <v>46065</v>
      </c>
      <c r="G11" s="533" t="s">
        <v>246</v>
      </c>
      <c r="H11" s="533" t="s">
        <v>247</v>
      </c>
      <c r="I11" s="133" t="s">
        <v>136</v>
      </c>
      <c r="J11" s="133" t="s">
        <v>83</v>
      </c>
      <c r="K11" s="450" t="s">
        <v>248</v>
      </c>
      <c r="L11" s="67" t="s">
        <v>223</v>
      </c>
      <c r="M11" s="67"/>
      <c r="N11" s="67"/>
      <c r="O11" s="292"/>
    </row>
    <row r="12" spans="1:15" ht="79.5" customHeight="1">
      <c r="A12">
        <f>ROW() - ROW(Table190193195197199201203205207209211213215217219221223225227229231233237239241243245247249251253255257356748910121113151416171819202122232425272630353841444750[[#Headers],[Priority]])</f>
        <v>9</v>
      </c>
      <c r="B12" s="164" t="s">
        <v>132</v>
      </c>
      <c r="C12" s="533" t="s">
        <v>133</v>
      </c>
      <c r="D12" s="533" t="s">
        <v>134</v>
      </c>
      <c r="E12" s="593">
        <v>46059</v>
      </c>
      <c r="F12" s="245">
        <v>46069</v>
      </c>
      <c r="G12" s="533" t="s">
        <v>133</v>
      </c>
      <c r="H12" s="533" t="s">
        <v>135</v>
      </c>
      <c r="I12" s="133" t="s">
        <v>136</v>
      </c>
      <c r="J12" s="133" t="s">
        <v>83</v>
      </c>
      <c r="K12" s="450" t="s">
        <v>230</v>
      </c>
      <c r="L12" s="67" t="s">
        <v>223</v>
      </c>
      <c r="M12" s="67"/>
      <c r="N12" s="67"/>
      <c r="O12" s="292"/>
    </row>
    <row r="13" spans="1:15" ht="79.5" customHeight="1">
      <c r="A13">
        <f>ROW() - ROW(Table190193195197199201203205207209211213215217219221223225227229231233237239241243245247249251253255257356748910121113151416171819202122232425272630353841444750[[#Headers],[Priority]])</f>
        <v>10</v>
      </c>
      <c r="B13" s="451" t="s">
        <v>249</v>
      </c>
      <c r="C13" s="351" t="s">
        <v>250</v>
      </c>
      <c r="D13" s="67" t="s">
        <v>251</v>
      </c>
      <c r="E13" s="161">
        <v>46056</v>
      </c>
      <c r="F13" s="226">
        <v>46069</v>
      </c>
      <c r="G13" s="351" t="s">
        <v>250</v>
      </c>
      <c r="H13" s="67" t="s">
        <v>252</v>
      </c>
      <c r="I13" s="688" t="s">
        <v>253</v>
      </c>
      <c r="J13" s="444" t="s">
        <v>254</v>
      </c>
      <c r="K13" s="450" t="s">
        <v>255</v>
      </c>
      <c r="L13" s="67" t="s">
        <v>223</v>
      </c>
      <c r="M13" s="67"/>
      <c r="N13" s="67"/>
      <c r="O13" s="292"/>
    </row>
    <row r="14" spans="1:15" ht="14.45" customHeight="1">
      <c r="A14"/>
      <c r="B14" s="67"/>
      <c r="C14"/>
      <c r="D14"/>
      <c r="E14"/>
      <c r="F14"/>
      <c r="G14" s="161"/>
      <c r="H14"/>
      <c r="I14"/>
      <c r="J14"/>
      <c r="K14"/>
      <c r="L14"/>
      <c r="M14" s="67" t="e">
        <f>COUNTIF(#REF!, "yes")</f>
        <v>#REF!</v>
      </c>
      <c r="N14" s="67" t="e">
        <f>COUNTIF(#REF!, "yes")</f>
        <v>#REF!</v>
      </c>
      <c r="O14" s="594"/>
    </row>
    <row r="15" spans="1:15" ht="14.45" customHeight="1">
      <c r="A15"/>
      <c r="B15" s="67"/>
      <c r="C15"/>
      <c r="D15"/>
      <c r="E15"/>
      <c r="F15"/>
      <c r="G15"/>
      <c r="H15"/>
      <c r="I15"/>
      <c r="J15"/>
      <c r="K15"/>
      <c r="L15"/>
      <c r="M15"/>
      <c r="N15"/>
      <c r="O15" s="292"/>
    </row>
    <row r="16" spans="1:15" ht="14.45" customHeight="1">
      <c r="A16"/>
      <c r="B16" s="67"/>
      <c r="C16"/>
      <c r="D16"/>
      <c r="E16"/>
      <c r="F16"/>
      <c r="G16"/>
      <c r="H16"/>
      <c r="I16"/>
      <c r="J16"/>
      <c r="K16"/>
      <c r="L16"/>
      <c r="M16"/>
      <c r="N16"/>
      <c r="O16" s="292"/>
    </row>
    <row r="17" spans="1:15" ht="69" customHeight="1">
      <c r="A17" s="701" t="s">
        <v>165</v>
      </c>
      <c r="B17" s="701"/>
      <c r="C17" s="701"/>
      <c r="D17" s="701"/>
      <c r="E17" s="701"/>
      <c r="F17" s="701"/>
      <c r="G17" s="701"/>
      <c r="H17" s="701"/>
      <c r="I17" s="701"/>
      <c r="J17" s="701"/>
      <c r="K17" s="701"/>
      <c r="L17" s="701"/>
      <c r="M17"/>
      <c r="N17"/>
      <c r="O17"/>
    </row>
    <row r="18" spans="1:15" ht="14.45" customHeight="1">
      <c r="A18" s="439" t="s">
        <v>166</v>
      </c>
      <c r="B18" s="439" t="s">
        <v>167</v>
      </c>
      <c r="C18" s="439" t="s">
        <v>168</v>
      </c>
      <c r="D18" s="439" t="s">
        <v>112</v>
      </c>
      <c r="E18" s="439" t="s">
        <v>11</v>
      </c>
      <c r="F18" s="439" t="s">
        <v>12</v>
      </c>
      <c r="G18" s="439" t="s">
        <v>72</v>
      </c>
      <c r="H18" s="439" t="s">
        <v>74</v>
      </c>
      <c r="I18" s="439" t="s">
        <v>75</v>
      </c>
      <c r="J18" s="439" t="s">
        <v>169</v>
      </c>
      <c r="K18" s="439" t="s">
        <v>170</v>
      </c>
      <c r="L18" s="439" t="s">
        <v>171</v>
      </c>
      <c r="M18" s="389" t="s">
        <v>172</v>
      </c>
      <c r="N18" s="389" t="s">
        <v>173</v>
      </c>
      <c r="O18"/>
    </row>
    <row r="19" spans="1:15" ht="60.75" customHeight="1">
      <c r="A19" s="110">
        <v>1</v>
      </c>
      <c r="B19" s="451" t="s">
        <v>224</v>
      </c>
      <c r="C19" s="351" t="s">
        <v>225</v>
      </c>
      <c r="D19" s="3" t="s">
        <v>226</v>
      </c>
      <c r="E19" s="245">
        <v>46049</v>
      </c>
      <c r="F19" s="375" t="s">
        <v>256</v>
      </c>
      <c r="G19" s="3" t="s">
        <v>227</v>
      </c>
      <c r="H19" s="3" t="s">
        <v>228</v>
      </c>
      <c r="I19" s="452" t="s">
        <v>229</v>
      </c>
      <c r="J19" s="452" t="s">
        <v>83</v>
      </c>
      <c r="K19" s="450"/>
      <c r="L19" s="110"/>
      <c r="M19" s="292"/>
      <c r="N19" s="543"/>
      <c r="O19"/>
    </row>
    <row r="20" spans="1:15" ht="60.75" customHeight="1">
      <c r="A20" s="110">
        <v>1</v>
      </c>
      <c r="B20" s="661" t="s">
        <v>257</v>
      </c>
      <c r="C20" s="110"/>
      <c r="D20" s="662" t="s">
        <v>258</v>
      </c>
      <c r="E20" s="678" t="s">
        <v>256</v>
      </c>
      <c r="F20" s="663">
        <v>46085</v>
      </c>
      <c r="G20" s="679" t="s">
        <v>259</v>
      </c>
      <c r="H20" s="680" t="s">
        <v>260</v>
      </c>
      <c r="I20" s="133" t="s">
        <v>261</v>
      </c>
      <c r="J20" s="133" t="s">
        <v>262</v>
      </c>
      <c r="K20" s="542" t="s">
        <v>263</v>
      </c>
      <c r="L20" s="110"/>
      <c r="M20" s="584"/>
      <c r="N20" s="543"/>
      <c r="O20"/>
    </row>
    <row r="21" spans="1:15" ht="60.75" customHeight="1">
      <c r="A21" s="110">
        <v>2</v>
      </c>
      <c r="B21" s="452" t="s">
        <v>218</v>
      </c>
      <c r="C21" s="3" t="s">
        <v>219</v>
      </c>
      <c r="D21" s="3" t="s">
        <v>220</v>
      </c>
      <c r="E21" s="245">
        <v>46056</v>
      </c>
      <c r="F21" s="375">
        <v>46062</v>
      </c>
      <c r="G21" s="3" t="s">
        <v>219</v>
      </c>
      <c r="H21" s="3" t="s">
        <v>221</v>
      </c>
      <c r="I21" s="4"/>
      <c r="J21" s="133" t="s">
        <v>83</v>
      </c>
      <c r="K21" s="542"/>
      <c r="L21" s="110"/>
      <c r="M21" s="584"/>
      <c r="N21" s="543"/>
      <c r="O21"/>
    </row>
    <row r="22" spans="1:15" s="110" customFormat="1" ht="66.75" customHeight="1">
      <c r="A22" s="110">
        <v>3</v>
      </c>
      <c r="B22" s="133" t="s">
        <v>236</v>
      </c>
      <c r="C22" s="3" t="s">
        <v>237</v>
      </c>
      <c r="D22" s="533" t="s">
        <v>238</v>
      </c>
      <c r="E22" s="576">
        <v>46051</v>
      </c>
      <c r="F22" s="245">
        <v>46058</v>
      </c>
      <c r="G22" s="533" t="s">
        <v>237</v>
      </c>
      <c r="H22" s="533" t="s">
        <v>239</v>
      </c>
      <c r="I22" s="133" t="s">
        <v>229</v>
      </c>
      <c r="J22" s="164" t="s">
        <v>240</v>
      </c>
      <c r="K22" s="595"/>
      <c r="M22" s="292"/>
    </row>
    <row r="23" spans="1:15" s="110" customFormat="1" ht="66.75" customHeight="1">
      <c r="A23" s="110">
        <v>3</v>
      </c>
      <c r="B23" s="164" t="s">
        <v>132</v>
      </c>
      <c r="C23" s="533" t="s">
        <v>133</v>
      </c>
      <c r="D23" s="533" t="s">
        <v>134</v>
      </c>
      <c r="E23" s="664">
        <v>46059</v>
      </c>
      <c r="F23" s="245"/>
      <c r="G23" s="533" t="s">
        <v>133</v>
      </c>
      <c r="H23" s="533" t="s">
        <v>135</v>
      </c>
      <c r="I23" s="133" t="s">
        <v>136</v>
      </c>
      <c r="J23" s="133" t="s">
        <v>83</v>
      </c>
      <c r="K23" s="595"/>
      <c r="M23" s="292"/>
    </row>
    <row r="24" spans="1:15" s="110" customFormat="1" ht="66.75" customHeight="1">
      <c r="A24" s="110">
        <v>4</v>
      </c>
      <c r="B24" s="133" t="s">
        <v>243</v>
      </c>
      <c r="C24" s="533" t="s">
        <v>244</v>
      </c>
      <c r="D24" s="533" t="s">
        <v>245</v>
      </c>
      <c r="E24" s="593">
        <v>46056</v>
      </c>
      <c r="F24" s="245">
        <v>46065</v>
      </c>
      <c r="G24" s="533" t="s">
        <v>246</v>
      </c>
      <c r="H24" s="533" t="s">
        <v>247</v>
      </c>
      <c r="I24" s="133" t="s">
        <v>136</v>
      </c>
      <c r="J24" s="133" t="s">
        <v>83</v>
      </c>
      <c r="K24" s="595"/>
      <c r="M24" s="292"/>
    </row>
    <row r="25" spans="1:15" s="110" customFormat="1" ht="75" customHeight="1">
      <c r="A25" s="110">
        <v>5</v>
      </c>
      <c r="B25" s="453" t="s">
        <v>264</v>
      </c>
      <c r="C25" s="495" t="s">
        <v>265</v>
      </c>
      <c r="D25" s="495" t="s">
        <v>266</v>
      </c>
      <c r="E25" s="602">
        <v>46045</v>
      </c>
      <c r="F25" s="665">
        <v>46058</v>
      </c>
      <c r="G25" s="559" t="s">
        <v>265</v>
      </c>
      <c r="H25" s="495" t="s">
        <v>267</v>
      </c>
      <c r="I25" s="454" t="s">
        <v>268</v>
      </c>
      <c r="J25" s="453" t="s">
        <v>269</v>
      </c>
      <c r="K25" s="495"/>
      <c r="L25" s="495"/>
      <c r="M25" s="292"/>
      <c r="N25" s="507"/>
    </row>
    <row r="26" spans="1:15" s="110" customFormat="1" ht="41.25" customHeight="1">
      <c r="A26" s="110">
        <v>5</v>
      </c>
      <c r="B26" s="133" t="s">
        <v>270</v>
      </c>
      <c r="C26" s="495" t="s">
        <v>271</v>
      </c>
      <c r="D26" s="666" t="s">
        <v>272</v>
      </c>
      <c r="E26" s="667">
        <v>46059</v>
      </c>
      <c r="F26" s="667">
        <v>46090</v>
      </c>
      <c r="G26" s="495" t="s">
        <v>273</v>
      </c>
      <c r="H26" s="668" t="s">
        <v>274</v>
      </c>
      <c r="I26" s="669" t="s">
        <v>229</v>
      </c>
      <c r="J26" s="159" t="s">
        <v>83</v>
      </c>
      <c r="K26" s="542" t="s">
        <v>275</v>
      </c>
      <c r="M26" s="584"/>
      <c r="N26" s="507"/>
    </row>
    <row r="27" spans="1:15" ht="14.45" customHeight="1">
      <c r="A27"/>
      <c r="B27" s="67"/>
      <c r="C27"/>
      <c r="D27"/>
      <c r="E27"/>
      <c r="F27"/>
      <c r="G27"/>
      <c r="H27"/>
      <c r="I27"/>
      <c r="J27"/>
      <c r="K27"/>
      <c r="L27"/>
      <c r="M27"/>
      <c r="N27"/>
      <c r="O27"/>
    </row>
    <row r="28" spans="1:15" ht="14.45" customHeight="1">
      <c r="A28"/>
      <c r="B28" s="67"/>
      <c r="C28"/>
      <c r="D28"/>
      <c r="E28"/>
      <c r="F28"/>
      <c r="G28"/>
      <c r="H28"/>
      <c r="I28"/>
      <c r="J28"/>
      <c r="K28"/>
      <c r="L28"/>
      <c r="M28"/>
      <c r="N28"/>
      <c r="O28"/>
    </row>
    <row r="29" spans="1:15" ht="50.25" customHeight="1">
      <c r="A29" s="701" t="s">
        <v>202</v>
      </c>
      <c r="B29" s="701"/>
      <c r="C29" s="701"/>
      <c r="D29" s="701"/>
      <c r="E29" s="701"/>
      <c r="F29" s="701"/>
      <c r="G29" s="701"/>
      <c r="H29" s="701"/>
      <c r="I29" s="701"/>
      <c r="J29" s="701"/>
      <c r="K29" s="701"/>
      <c r="L29" s="701"/>
      <c r="M29"/>
      <c r="N29"/>
      <c r="O29"/>
    </row>
    <row r="30" spans="1:15" ht="14.45" customHeight="1">
      <c r="A30" s="439" t="s">
        <v>166</v>
      </c>
      <c r="B30" s="439" t="s">
        <v>167</v>
      </c>
      <c r="C30" s="439" t="s">
        <v>168</v>
      </c>
      <c r="D30" s="439" t="s">
        <v>112</v>
      </c>
      <c r="E30" s="439" t="s">
        <v>11</v>
      </c>
      <c r="F30" s="439" t="s">
        <v>12</v>
      </c>
      <c r="G30" s="439" t="s">
        <v>72</v>
      </c>
      <c r="H30" s="439" t="s">
        <v>74</v>
      </c>
      <c r="I30" s="439" t="s">
        <v>75</v>
      </c>
      <c r="J30" s="439" t="s">
        <v>169</v>
      </c>
      <c r="K30" s="439" t="s">
        <v>170</v>
      </c>
      <c r="L30" s="439" t="s">
        <v>171</v>
      </c>
      <c r="M30" s="439" t="s">
        <v>203</v>
      </c>
      <c r="N30" s="439" t="s">
        <v>173</v>
      </c>
      <c r="O30"/>
    </row>
    <row r="31" spans="1:15" s="110" customFormat="1" ht="71.25" customHeight="1">
      <c r="A31" s="560">
        <v>1</v>
      </c>
      <c r="B31" s="404" t="s">
        <v>204</v>
      </c>
      <c r="C31" s="577" t="s">
        <v>205</v>
      </c>
      <c r="D31" s="577" t="s">
        <v>242</v>
      </c>
      <c r="E31" s="681">
        <v>46056</v>
      </c>
      <c r="F31" s="380">
        <v>46069</v>
      </c>
      <c r="G31" s="407" t="s">
        <v>207</v>
      </c>
      <c r="H31" s="513"/>
      <c r="I31" s="514"/>
      <c r="J31" s="404" t="s">
        <v>83</v>
      </c>
      <c r="K31" s="517"/>
      <c r="L31" s="518"/>
      <c r="M31" s="292"/>
      <c r="N31" s="513"/>
    </row>
    <row r="32" spans="1:15" s="110" customFormat="1" ht="71.25" customHeight="1">
      <c r="A32" s="560">
        <v>2</v>
      </c>
      <c r="B32" s="682" t="s">
        <v>270</v>
      </c>
      <c r="C32" s="617" t="s">
        <v>271</v>
      </c>
      <c r="D32" s="617" t="s">
        <v>272</v>
      </c>
      <c r="E32" s="671">
        <v>46056</v>
      </c>
      <c r="F32" s="672">
        <v>46085</v>
      </c>
      <c r="G32" s="570" t="s">
        <v>273</v>
      </c>
      <c r="H32" s="673" t="s">
        <v>274</v>
      </c>
      <c r="I32" s="674" t="s">
        <v>229</v>
      </c>
      <c r="J32" s="675" t="s">
        <v>83</v>
      </c>
      <c r="K32" s="670"/>
      <c r="L32" s="518"/>
      <c r="M32" s="292"/>
      <c r="N32" s="513"/>
    </row>
    <row r="33" spans="1:16" s="110" customFormat="1" ht="89.25" customHeight="1">
      <c r="A33" s="621">
        <v>2</v>
      </c>
      <c r="B33" s="404" t="s">
        <v>231</v>
      </c>
      <c r="C33" s="166" t="s">
        <v>232</v>
      </c>
      <c r="D33" s="405" t="s">
        <v>233</v>
      </c>
      <c r="E33" s="586">
        <v>46058</v>
      </c>
      <c r="F33" s="380">
        <v>46064</v>
      </c>
      <c r="G33" s="407" t="s">
        <v>234</v>
      </c>
      <c r="H33" s="570"/>
      <c r="I33" s="401"/>
      <c r="J33" s="425" t="s">
        <v>235</v>
      </c>
      <c r="K33" s="561"/>
      <c r="L33" s="609"/>
      <c r="M33" s="292"/>
      <c r="N33" s="545"/>
      <c r="O33" s="507"/>
      <c r="P33" s="507"/>
    </row>
    <row r="34" spans="1:16" s="110" customFormat="1" ht="89.25" customHeight="1">
      <c r="A34" s="622">
        <v>3</v>
      </c>
      <c r="B34" s="432" t="s">
        <v>249</v>
      </c>
      <c r="C34" s="412" t="s">
        <v>250</v>
      </c>
      <c r="D34" s="568" t="s">
        <v>251</v>
      </c>
      <c r="E34" s="434">
        <v>46056</v>
      </c>
      <c r="F34" s="676">
        <v>46057</v>
      </c>
      <c r="G34" s="689" t="s">
        <v>250</v>
      </c>
      <c r="H34" s="405" t="s">
        <v>250</v>
      </c>
      <c r="I34" s="379" t="s">
        <v>252</v>
      </c>
      <c r="J34" s="378" t="s">
        <v>253</v>
      </c>
      <c r="K34" s="561"/>
      <c r="L34" s="518"/>
      <c r="M34" s="581"/>
      <c r="N34" s="545"/>
      <c r="O34" s="507"/>
      <c r="P34" s="507"/>
    </row>
    <row r="35" spans="1:16" s="507" customFormat="1" ht="78.75" customHeight="1">
      <c r="A35" s="622">
        <v>3</v>
      </c>
      <c r="B35" s="423" t="s">
        <v>123</v>
      </c>
      <c r="C35" s="570" t="s">
        <v>124</v>
      </c>
      <c r="D35" s="570" t="s">
        <v>125</v>
      </c>
      <c r="E35" s="677">
        <v>46058</v>
      </c>
      <c r="F35" s="402">
        <v>46064</v>
      </c>
      <c r="G35" s="425" t="s">
        <v>126</v>
      </c>
      <c r="H35" s="690"/>
      <c r="I35" s="690"/>
      <c r="J35" s="691" t="s">
        <v>127</v>
      </c>
      <c r="K35" s="520"/>
      <c r="L35" s="518"/>
      <c r="M35" s="292"/>
      <c r="N35" s="545"/>
    </row>
    <row r="36" spans="1:16" s="556" customFormat="1" ht="62.25" customHeight="1">
      <c r="A36" s="621">
        <v>4</v>
      </c>
      <c r="B36" s="423" t="s">
        <v>128</v>
      </c>
      <c r="C36" s="570" t="s">
        <v>129</v>
      </c>
      <c r="D36" s="571" t="s">
        <v>241</v>
      </c>
      <c r="E36" s="687">
        <v>46056</v>
      </c>
      <c r="F36" s="402">
        <v>46069</v>
      </c>
      <c r="G36" s="425" t="s">
        <v>130</v>
      </c>
      <c r="H36" s="571"/>
      <c r="I36" s="401"/>
      <c r="J36" s="423" t="s">
        <v>131</v>
      </c>
      <c r="K36" s="683"/>
      <c r="L36" s="623"/>
      <c r="M36" s="292"/>
      <c r="N36" s="555"/>
    </row>
    <row r="37" spans="1:16" s="556" customFormat="1" ht="62.25" customHeight="1">
      <c r="A37" s="632">
        <v>5</v>
      </c>
      <c r="B37" s="407" t="s">
        <v>276</v>
      </c>
      <c r="C37" s="167" t="s">
        <v>277</v>
      </c>
      <c r="D37" s="577" t="s">
        <v>278</v>
      </c>
      <c r="E37" s="408" t="s">
        <v>279</v>
      </c>
      <c r="F37" s="383">
        <v>46057</v>
      </c>
      <c r="G37" s="167" t="s">
        <v>280</v>
      </c>
      <c r="H37" s="685" t="s">
        <v>281</v>
      </c>
      <c r="I37" s="166" t="s">
        <v>82</v>
      </c>
      <c r="J37" s="404" t="s">
        <v>83</v>
      </c>
      <c r="K37" s="520"/>
      <c r="L37" s="623"/>
      <c r="M37" s="583"/>
      <c r="N37" s="555"/>
    </row>
    <row r="38" spans="1:16" s="556" customFormat="1" ht="62.25" customHeight="1">
      <c r="A38" s="632">
        <v>5</v>
      </c>
      <c r="B38" s="403" t="s">
        <v>156</v>
      </c>
      <c r="C38" s="405" t="s">
        <v>157</v>
      </c>
      <c r="D38" s="405" t="s">
        <v>158</v>
      </c>
      <c r="E38" s="686">
        <v>46058</v>
      </c>
      <c r="F38" s="386">
        <v>46081</v>
      </c>
      <c r="G38" s="407" t="s">
        <v>159</v>
      </c>
      <c r="H38" s="405" t="s">
        <v>160</v>
      </c>
      <c r="I38" s="653"/>
      <c r="J38" s="654" t="s">
        <v>83</v>
      </c>
      <c r="K38" s="520"/>
      <c r="L38" s="684"/>
      <c r="M38" s="624"/>
      <c r="N38" s="615"/>
    </row>
  </sheetData>
  <mergeCells count="3">
    <mergeCell ref="A2:L2"/>
    <mergeCell ref="A17:L17"/>
    <mergeCell ref="A29:L29"/>
  </mergeCells>
  <conditionalFormatting sqref="B1:N1">
    <cfRule type="expression" dxfId="848" priority="5">
      <formula>OR($A1="CHANGE")</formula>
    </cfRule>
    <cfRule type="expression" dxfId="847" priority="6">
      <formula>OR($A1="ADD")</formula>
    </cfRule>
    <cfRule type="expression" dxfId="846" priority="7">
      <formula>OR($A1="REMOVE")</formula>
    </cfRule>
  </conditionalFormatting>
  <conditionalFormatting sqref="I3">
    <cfRule type="cellIs" dxfId="845" priority="8" operator="equal">
      <formula>"yes"</formula>
    </cfRule>
    <cfRule type="cellIs" dxfId="844" priority="9" operator="equal">
      <formula>"no"</formula>
    </cfRule>
  </conditionalFormatting>
  <conditionalFormatting sqref="O1:O38 M19:M26 L31:M38">
    <cfRule type="containsText" dxfId="843" priority="1" operator="containsText" text="Cooked and booked (Published)">
      <formula>NOT(ISERROR(SEARCH("Cooked and booked (Published)",L1)))</formula>
    </cfRule>
    <cfRule type="containsText" dxfId="842" priority="2" operator="containsText" text="In QC">
      <formula>NOT(ISERROR(SEARCH("In QC",L1)))</formula>
    </cfRule>
    <cfRule type="containsText" dxfId="841" priority="3" operator="containsText" text="Ready for booking">
      <formula>NOT(ISERROR(SEARCH("Ready for booking",L1)))</formula>
    </cfRule>
    <cfRule type="containsText" dxfId="840" priority="4" operator="containsText" text="Build is Cooking">
      <formula>NOT(ISERROR(SEARCH("Build is Cooking",L1)))</formula>
    </cfRule>
  </conditionalFormatting>
  <dataValidations count="2">
    <dataValidation type="list" allowBlank="1" showInputMessage="1" showErrorMessage="1" sqref="M19:M26 L31:M38 O1:O38" xr:uid="{C258AAA2-268C-495E-92CA-B0FC060F1B89}">
      <formula1>"Build is Cooking, Creative Cooked, In QC, Ready for booking, Cooked and booked (Published), Canceled"</formula1>
    </dataValidation>
    <dataValidation allowBlank="1" showInputMessage="1" showErrorMessage="1" sqref="C1:D1 F1:G1 F3:G3 C3:D3" xr:uid="{AE694DE6-D515-40EF-9AC7-0E49E0B9D274}"/>
  </dataValidations>
  <hyperlinks>
    <hyperlink ref="B4" r:id="rId1" display="Plan of Record 13286 MLB The Show 26" xr:uid="{9893AE6C-49B6-499E-AA23-03508DA22FA1}"/>
    <hyperlink ref="B6" r:id="rId2" xr:uid="{0AD1DB6F-3867-47FF-941E-DD47B4BB3F94}"/>
    <hyperlink ref="B7" r:id="rId3" xr:uid="{C4E98577-5731-40AE-B56B-7D42AB882553}"/>
    <hyperlink ref="B9" r:id="rId4" xr:uid="{E83F3D99-D0DE-4A0C-8A37-27FCFAB36993}"/>
    <hyperlink ref="B10" r:id="rId5" xr:uid="{BF66E2B6-B36F-43AA-B549-6A4EBBFCBBA0}"/>
    <hyperlink ref="B11" r:id="rId6" xr:uid="{74BC8558-23B9-4255-9F0F-C86B1DBD4F5C}"/>
    <hyperlink ref="B12" r:id="rId7" xr:uid="{4F85CD2D-5B65-4A4D-BB9F-429CA589F517}"/>
    <hyperlink ref="B5" r:id="rId8" display="Plan of Record 14544 DRAGON QUEST VII Reimagined (Doll) | Last Chance to Pre-order" xr:uid="{C7E6C4F0-64C2-4777-9590-B94A75A6FB0C}"/>
    <hyperlink ref="J5" r:id="rId9" xr:uid="{B39B48CE-9D64-4552-9EF7-13C6011D0168}"/>
    <hyperlink ref="I5" r:id="rId10" xr:uid="{355D4256-E44D-439F-94E4-925D1F11A1DB}"/>
    <hyperlink ref="B8" r:id="rId11" display="Plan of Record 14151 CODE VEIN II | Game Launch" xr:uid="{CB3E9D07-78B3-4B8D-BFAF-560673D1A743}"/>
    <hyperlink ref="I8" r:id="rId12" xr:uid="{EB762BD4-773D-4564-A4EC-C691F1ABF0C6}"/>
    <hyperlink ref="J8" r:id="rId13" xr:uid="{F42257FE-B27D-484D-A57F-7485F2BBA58E}"/>
    <hyperlink ref="G6" r:id="rId14" xr:uid="{1C2A6D6D-67D8-4D59-82E2-20C7CEFD1D1B}"/>
    <hyperlink ref="G7" r:id="rId15" xr:uid="{9E2F0915-49C8-492F-AF95-02D4AD2AA880}"/>
    <hyperlink ref="G9" r:id="rId16" xr:uid="{E2ECB972-ED15-43F0-83D7-B10A4CA0C5B2}"/>
    <hyperlink ref="G10" r:id="rId17" xr:uid="{23CEF1EE-5573-4972-BC1E-F2945D5A235E}"/>
    <hyperlink ref="B19" r:id="rId18" display="Plan of Record 14544 DRAGON QUEST VII Reimagined (Doll) | Last Chance to Pre-order" xr:uid="{A2DBF910-BFA6-45E0-9FDE-2229F8505C6D}"/>
    <hyperlink ref="J19" r:id="rId19" xr:uid="{ECC535AD-1AA6-4BDC-8393-B421590530B9}"/>
    <hyperlink ref="I19" r:id="rId20" xr:uid="{1B8BFFBB-1ECD-4F50-91EC-CD96AEBBA117}"/>
    <hyperlink ref="B21" r:id="rId21" display="Plan of Record 13286 MLB The Show 26" xr:uid="{661BC504-0DE5-400A-BE92-EF45F4B8A124}"/>
    <hyperlink ref="B22" r:id="rId22" display="Plan of Record 14151 CODE VEIN II | Game Launch" xr:uid="{6537A92A-1ED9-4632-AE5A-2F95405C876F}"/>
    <hyperlink ref="I22" r:id="rId23" xr:uid="{6296667B-FDB1-4352-A57A-6F63505702D6}"/>
    <hyperlink ref="J22" r:id="rId24" xr:uid="{928C556C-665F-4586-BFE6-D9EEB29ED2AD}"/>
    <hyperlink ref="B23" r:id="rId25" xr:uid="{C1DE0AF0-C7DB-4FD2-B5D4-378602BF89EA}"/>
    <hyperlink ref="J25" r:id="rId26" xr:uid="{D5ACF323-627A-4DDB-BC8D-8CEE2D6E7F26}"/>
    <hyperlink ref="B25" r:id="rId27" display="Plan of Record 14671 Forte Buy Get Offer | Console | PC" xr:uid="{C8816A87-271C-436A-9959-7EEDFE604681}"/>
    <hyperlink ref="I25" r:id="rId28" xr:uid="{4E537EE4-CA42-4E6F-B031-2F85E68712F1}"/>
    <hyperlink ref="B26" r:id="rId29" display="Plan of Record 14511 Dead by Daylight - Stranger Things Launch" xr:uid="{925F9B43-8C02-463A-8189-A47A30454ACA}"/>
    <hyperlink ref="G31" r:id="rId30" xr:uid="{9C50FA32-8871-452F-BBDF-C7880DE5A0CE}"/>
    <hyperlink ref="B34" r:id="rId31" display="Plan of Record 14099 Codename: 'IRIS' | Game Announce + Pre-order Launch [EMBARGOED]" xr:uid="{30BECDD6-CCDD-47ED-8A70-EC064BD3DFB8}"/>
    <hyperlink ref="J6" r:id="rId32" xr:uid="{4F5BA180-DCC6-4F00-AB4F-715B4E296D5F}"/>
    <hyperlink ref="J9" r:id="rId33" xr:uid="{812F8013-A265-4BE4-8C6A-7AD88B29C15E}"/>
    <hyperlink ref="J12" r:id="rId34" xr:uid="{A95D32BA-AC73-4272-9350-3CBAA8D4482F}"/>
    <hyperlink ref="J31" r:id="rId35" xr:uid="{9C3C6C28-EE1A-4305-B5A3-5B4B3C0F5D4E}"/>
    <hyperlink ref="J4" r:id="rId36" xr:uid="{424A6C57-1E06-4553-9822-76A201567F6D}"/>
    <hyperlink ref="B38" r:id="rId37" xr:uid="{05EAC08C-937D-40F5-854C-2877B13E86E4}"/>
    <hyperlink ref="G38" r:id="rId38" xr:uid="{9A15D7BD-BF66-48F2-82D5-527233E8DFB5}"/>
    <hyperlink ref="J38" r:id="rId39" xr:uid="{81A51F3E-AA2D-4567-BA5F-2291D54A90CE}"/>
    <hyperlink ref="B35" r:id="rId40" xr:uid="{3CDEEB52-9663-41AE-94F1-AD4877D13209}"/>
    <hyperlink ref="G35" r:id="rId41" xr:uid="{529FA683-07D6-449A-9BE1-CDB90A1BAEBD}"/>
    <hyperlink ref="J35" r:id="rId42" xr:uid="{8DCDBDF1-1E22-41DD-8411-02320588941C}"/>
    <hyperlink ref="B13" r:id="rId43" display="Plan of Record 14099 Codename: 'IRIS' | Game Announce + Pre-order Launch [EMBARGOED]" xr:uid="{3BB7605A-05FD-40E2-BB81-F78CF24D5616}"/>
    <hyperlink ref="J13" r:id="rId44" xr:uid="{10829EE2-3376-42B1-BE1E-742B8F8176C0}"/>
    <hyperlink ref="I12" r:id="rId45" xr:uid="{B3AD6817-5730-4C77-A348-92D2252E0361}"/>
    <hyperlink ref="I11" r:id="rId46" xr:uid="{95D20F43-BFC9-4E15-912E-8CE6BE261CAF}"/>
    <hyperlink ref="I23" r:id="rId47" xr:uid="{AE7E758D-9B66-4E99-9E34-4C8582C83AC8}"/>
    <hyperlink ref="J20" r:id="rId48" xr:uid="{5D8A4374-E8B3-48F4-ADDF-3CDBBAF28DA4}"/>
    <hyperlink ref="B20" r:id="rId49" display="Plan of Record 14513 Call of Duty: Black Ops 7 | Season 2 | Deeplinking" xr:uid="{503A223E-2E92-4C6B-8958-DCFB2747F7A8}"/>
    <hyperlink ref="I20" r:id="rId50" xr:uid="{DBA6CF10-071A-4726-B658-3E63DF88AAC2}"/>
    <hyperlink ref="J7" r:id="rId51" xr:uid="{80862B33-257F-430B-8F6B-BE498172CE2E}"/>
    <hyperlink ref="J11" r:id="rId52" xr:uid="{7BEDFC11-F5FB-4026-99F3-440A5540F12B}"/>
    <hyperlink ref="J21" r:id="rId53" xr:uid="{07D19DEB-5076-4EFF-90E3-76CEE5D479B7}"/>
    <hyperlink ref="J23" r:id="rId54" xr:uid="{E72F1849-02DA-47C4-863C-9E185A3F5034}"/>
    <hyperlink ref="B24" r:id="rId55" display="Plan of Record 14536 Madden NFL 26 - MUT SuperBowl" xr:uid="{EAD89C65-D025-4D9D-9BE6-5676BFDE754F}"/>
    <hyperlink ref="I24" r:id="rId56" xr:uid="{20A34883-6A65-4CF7-B4A8-184C271BE152}"/>
    <hyperlink ref="J24" r:id="rId57" xr:uid="{05113F23-D755-4449-A71C-AC62150BB2A8}"/>
    <hyperlink ref="I26" r:id="rId58" display="https://microsoft-my.sharepoint.com/:x:/p/v-nguyenmill/IQCm2GyvCcWGTbqamKctD0BCAaMIfb5F18VOz_8n40cL2jc?e=bI7jiP" xr:uid="{1B2DB2BE-8273-4F53-95BF-4241A7CC1CF8}"/>
    <hyperlink ref="J26" r:id="rId59" xr:uid="{121EA2A2-EC3F-4BA2-9686-163A460B4185}"/>
    <hyperlink ref="B32" r:id="rId60" display="Plan of Record 14511 Dead by Daylight - Stranger Things Launch" xr:uid="{1FCEF55A-9DAB-4F76-B7A0-B91434E7CAC8}"/>
    <hyperlink ref="I32" r:id="rId61" display="https://microsoft-my.sharepoint.com/:x:/p/v-nguyenmill/IQCm2GyvCcWGTbqamKctD0BCAaMIfb5F18VOz_8n40cL2jc?e=bI7jiP" xr:uid="{F20045C9-E458-4B9D-80AE-11EDF8671865}"/>
    <hyperlink ref="J32" r:id="rId62" xr:uid="{53C978B4-9886-4A23-8A11-2151C66B0F9D}"/>
    <hyperlink ref="B33" r:id="rId63" xr:uid="{AC38FC51-65BF-4DC3-AB93-F42F728D667B}"/>
    <hyperlink ref="G33" r:id="rId64" xr:uid="{F5E1D3A2-9782-43ED-9A23-5B45DBED7A3D}"/>
    <hyperlink ref="J33" r:id="rId65" xr:uid="{F025878F-CB63-43FF-9B87-D9BFF2155604}"/>
    <hyperlink ref="B36" r:id="rId66" xr:uid="{53388C78-0C33-4AAB-BDE1-94EA7AC28B8B}"/>
    <hyperlink ref="G36" r:id="rId67" xr:uid="{7998CDA1-2B03-4ACA-A03F-E097FFA25445}"/>
    <hyperlink ref="J36" r:id="rId68" xr:uid="{B125F308-1447-4917-AD16-33E28C0F2517}"/>
    <hyperlink ref="B31" r:id="rId69" xr:uid="{3052B264-3C4F-47C9-991B-57077D982A20}"/>
    <hyperlink ref="B37" r:id="rId70" display="Plan of Record 14540 Microsoft Flight Simulator 2024 - California Cities | Game Update - 1-27-2026" xr:uid="{908D2E8E-680B-4363-8E57-72B1A4BB635E}"/>
    <hyperlink ref="J37" r:id="rId71" xr:uid="{D110FC15-093E-4EA9-BCBC-2B9611AAD044}"/>
    <hyperlink ref="I13" r:id="rId72" xr:uid="{5BFBE928-B0E5-445D-8516-ED3F5260BA2F}"/>
    <hyperlink ref="J34" r:id="rId73" xr:uid="{84056FB5-E1EC-4F7B-96A3-D408FB2B883F}"/>
  </hyperlinks>
  <pageMargins left="0.7" right="0.7" top="0.75" bottom="0.75" header="0.3" footer="0.3"/>
  <headerFooter>
    <oddFooter>&amp;L_x000D_&amp;1#&amp;"Aptos"&amp;10&amp;K000000 Classified as Microsoft Confidential</oddFooter>
  </headerFooter>
  <legacyDrawing r:id="rId74"/>
  <tableParts count="3">
    <tablePart r:id="rId75"/>
    <tablePart r:id="rId76"/>
    <tablePart r:id="rId77"/>
  </tableParts>
  <extLst>
    <ext xmlns:x14="http://schemas.microsoft.com/office/spreadsheetml/2009/9/main" uri="{CCE6A557-97BC-4b89-ADB6-D9C93CAAB3DF}">
      <x14:dataValidations xmlns:xm="http://schemas.microsoft.com/office/excel/2006/main" count="2">
        <x14:dataValidation type="list" allowBlank="1" showInputMessage="1" showErrorMessage="1" xr:uid="{8E1965F5-EF36-4678-9FEF-CF50314E9199}">
          <x14:formula1>
            <xm:f>'Column Values (HIDE)'!$A$3:$A$6</xm:f>
          </x14:formula1>
          <xm:sqref>A3:B3 A39:B1048576</xm:sqref>
        </x14:dataValidation>
        <x14:dataValidation type="list" allowBlank="1" showInputMessage="1" showErrorMessage="1" xr:uid="{B18A7E89-63DF-4A14-B94F-97DB5AB4EED9}">
          <x14:formula1>
            <xm:f>'Column Values (HIDE)'!$C$3:$C$12</xm:f>
          </x14:formula1>
          <xm:sqref>E3 B1 E1 E39:E1048576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B2C2-9DA4-44AA-B338-E584676AB034}">
  <sheetPr>
    <tabColor theme="9" tint="0.39997558519241921"/>
  </sheetPr>
  <dimension ref="A1:P30"/>
  <sheetViews>
    <sheetView zoomScale="90" zoomScaleNormal="90" workbookViewId="0">
      <pane ySplit="1" topLeftCell="A25" activePane="bottomLeft" state="frozen"/>
      <selection pane="bottomLeft" activeCell="A31" sqref="A31:XFD31"/>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32.42578125" style="4" bestFit="1" customWidth="1"/>
    <col min="17" max="16384" width="9.140625" style="4"/>
  </cols>
  <sheetData>
    <row r="1" spans="1:16" ht="15.6" customHeight="1">
      <c r="A1" s="173">
        <v>7</v>
      </c>
      <c r="B1" s="117" t="s">
        <v>108</v>
      </c>
      <c r="C1" s="174"/>
      <c r="D1" s="174"/>
      <c r="E1" s="174"/>
      <c r="F1" s="174"/>
      <c r="G1" s="174"/>
      <c r="H1" s="175"/>
      <c r="I1" s="175"/>
      <c r="J1" s="174"/>
      <c r="K1" s="174"/>
      <c r="L1" s="174"/>
      <c r="M1" s="174"/>
      <c r="N1" s="174"/>
    </row>
    <row r="2" spans="1:16" ht="15.6" customHeight="1">
      <c r="A2" s="700" t="s">
        <v>109</v>
      </c>
      <c r="B2" s="700"/>
      <c r="C2" s="700"/>
      <c r="D2" s="700"/>
      <c r="E2" s="700"/>
      <c r="F2" s="700"/>
      <c r="G2" s="700"/>
      <c r="H2" s="700"/>
      <c r="I2" s="700"/>
      <c r="J2" s="700"/>
      <c r="K2" s="700"/>
      <c r="L2" s="700"/>
      <c r="M2" s="182"/>
      <c r="N2" s="182"/>
    </row>
    <row r="3" spans="1:16"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row>
    <row r="4" spans="1:16" ht="79.5" customHeight="1">
      <c r="A4">
        <v>1</v>
      </c>
      <c r="B4" s="133" t="s">
        <v>282</v>
      </c>
      <c r="C4" s="351" t="s">
        <v>283</v>
      </c>
      <c r="D4" s="3" t="s">
        <v>284</v>
      </c>
      <c r="E4" s="245">
        <v>46043</v>
      </c>
      <c r="F4" s="375">
        <v>46054</v>
      </c>
      <c r="G4" s="164" t="s">
        <v>285</v>
      </c>
      <c r="H4" s="4"/>
      <c r="I4" s="4"/>
      <c r="J4" s="133" t="s">
        <v>127</v>
      </c>
      <c r="K4" s="450" t="s">
        <v>286</v>
      </c>
      <c r="L4" s="67" t="s">
        <v>223</v>
      </c>
      <c r="M4" s="67"/>
      <c r="N4" s="67"/>
      <c r="O4" s="292" t="s">
        <v>287</v>
      </c>
    </row>
    <row r="5" spans="1:16" ht="79.5" customHeight="1">
      <c r="A5">
        <v>2</v>
      </c>
      <c r="B5" s="164" t="s">
        <v>288</v>
      </c>
      <c r="C5" s="351" t="s">
        <v>289</v>
      </c>
      <c r="D5" s="3" t="s">
        <v>290</v>
      </c>
      <c r="E5" s="245">
        <v>46042</v>
      </c>
      <c r="F5" s="375">
        <v>46055</v>
      </c>
      <c r="G5" s="399" t="s">
        <v>291</v>
      </c>
      <c r="H5" s="4"/>
      <c r="I5" s="4"/>
      <c r="J5" s="133" t="s">
        <v>292</v>
      </c>
      <c r="K5" s="450" t="s">
        <v>286</v>
      </c>
      <c r="L5" s="67" t="s">
        <v>223</v>
      </c>
      <c r="M5" s="67"/>
      <c r="N5" s="67"/>
      <c r="O5" s="292" t="s">
        <v>287</v>
      </c>
    </row>
    <row r="6" spans="1:16" ht="79.5" customHeight="1">
      <c r="A6">
        <v>3</v>
      </c>
      <c r="B6" s="133" t="s">
        <v>293</v>
      </c>
      <c r="C6" s="3" t="s">
        <v>294</v>
      </c>
      <c r="D6" s="3" t="s">
        <v>295</v>
      </c>
      <c r="E6" s="245">
        <v>46049</v>
      </c>
      <c r="F6" s="245">
        <v>46062</v>
      </c>
      <c r="G6" s="164" t="s">
        <v>296</v>
      </c>
      <c r="H6" s="125"/>
      <c r="I6" s="614" t="s">
        <v>297</v>
      </c>
      <c r="J6" s="133" t="s">
        <v>127</v>
      </c>
      <c r="K6" s="450" t="s">
        <v>286</v>
      </c>
      <c r="L6" s="67" t="s">
        <v>223</v>
      </c>
      <c r="M6" s="67"/>
      <c r="N6" s="67"/>
      <c r="O6" s="292" t="s">
        <v>287</v>
      </c>
    </row>
    <row r="7" spans="1:16" ht="79.5" customHeight="1">
      <c r="A7">
        <v>4</v>
      </c>
      <c r="B7" s="164" t="s">
        <v>298</v>
      </c>
      <c r="C7" s="4" t="s">
        <v>299</v>
      </c>
      <c r="D7" s="351" t="s">
        <v>300</v>
      </c>
      <c r="E7" s="245">
        <v>46049</v>
      </c>
      <c r="F7" s="245">
        <v>46055</v>
      </c>
      <c r="G7" s="4" t="s">
        <v>299</v>
      </c>
      <c r="H7" s="3" t="s">
        <v>301</v>
      </c>
      <c r="I7" s="4" t="s">
        <v>302</v>
      </c>
      <c r="J7" s="133" t="s">
        <v>83</v>
      </c>
      <c r="K7" s="450" t="s">
        <v>286</v>
      </c>
      <c r="L7" s="67" t="s">
        <v>223</v>
      </c>
      <c r="M7" s="67"/>
      <c r="N7" s="67"/>
      <c r="O7" s="292" t="s">
        <v>287</v>
      </c>
    </row>
    <row r="8" spans="1:16" ht="79.5" customHeight="1">
      <c r="A8">
        <v>5</v>
      </c>
      <c r="B8" s="133" t="s">
        <v>236</v>
      </c>
      <c r="C8" s="3" t="s">
        <v>237</v>
      </c>
      <c r="D8" s="533" t="s">
        <v>238</v>
      </c>
      <c r="E8" s="576" t="s">
        <v>303</v>
      </c>
      <c r="F8" s="245">
        <v>46062</v>
      </c>
      <c r="G8" s="533" t="s">
        <v>237</v>
      </c>
      <c r="H8" s="533" t="s">
        <v>239</v>
      </c>
      <c r="I8" s="133" t="s">
        <v>229</v>
      </c>
      <c r="J8" s="164" t="s">
        <v>240</v>
      </c>
      <c r="K8" s="450" t="s">
        <v>286</v>
      </c>
      <c r="L8" s="67" t="s">
        <v>223</v>
      </c>
      <c r="M8" s="67"/>
      <c r="N8" s="67"/>
      <c r="O8" s="292" t="s">
        <v>287</v>
      </c>
    </row>
    <row r="9" spans="1:16" ht="79.5" customHeight="1">
      <c r="A9">
        <f>ROW() - ROW(Table1901931951971992012032052072092112132152172192212232252272292312332372392412432452472492512532552573567489101211131514161718192021222324252726303538414447[[#Headers],[Priority]])</f>
        <v>6</v>
      </c>
      <c r="B9" s="133" t="s">
        <v>304</v>
      </c>
      <c r="C9" s="3" t="s">
        <v>305</v>
      </c>
      <c r="D9" s="634" t="s">
        <v>306</v>
      </c>
      <c r="E9" s="576">
        <v>46051</v>
      </c>
      <c r="F9" s="245">
        <v>46059</v>
      </c>
      <c r="G9" s="533" t="s">
        <v>305</v>
      </c>
      <c r="H9" s="533" t="s">
        <v>107</v>
      </c>
      <c r="I9" s="4"/>
      <c r="J9" s="133" t="s">
        <v>83</v>
      </c>
      <c r="K9" s="450" t="s">
        <v>307</v>
      </c>
      <c r="L9" s="67" t="s">
        <v>223</v>
      </c>
      <c r="M9" s="67"/>
      <c r="N9" s="67"/>
      <c r="O9" s="292" t="s">
        <v>287</v>
      </c>
      <c r="P9" s="4" t="s">
        <v>308</v>
      </c>
    </row>
    <row r="10" spans="1:16" ht="79.5" customHeight="1">
      <c r="A10">
        <f>ROW() - ROW(Table1901931951971992012032052072092112132152172192212232252272292312332372392412432452472492512532552573567489101211131514161718192021222324252726303538414447[[#Headers],[Priority]])</f>
        <v>7</v>
      </c>
      <c r="B10" s="164" t="s">
        <v>309</v>
      </c>
      <c r="C10" s="533" t="s">
        <v>310</v>
      </c>
      <c r="D10" s="533" t="s">
        <v>311</v>
      </c>
      <c r="E10" s="576">
        <v>46049</v>
      </c>
      <c r="F10" s="245">
        <v>46055</v>
      </c>
      <c r="G10" s="533" t="s">
        <v>312</v>
      </c>
      <c r="H10" s="533" t="s">
        <v>313</v>
      </c>
      <c r="I10" s="133" t="s">
        <v>229</v>
      </c>
      <c r="J10" s="133" t="s">
        <v>83</v>
      </c>
      <c r="K10" s="450" t="s">
        <v>314</v>
      </c>
      <c r="L10" s="67" t="s">
        <v>223</v>
      </c>
      <c r="M10" s="67"/>
      <c r="N10" s="67"/>
      <c r="O10" s="292" t="s">
        <v>287</v>
      </c>
    </row>
    <row r="11" spans="1:16" ht="14.45" customHeight="1">
      <c r="A11"/>
      <c r="B11" s="67"/>
      <c r="C11"/>
      <c r="D11"/>
      <c r="E11"/>
      <c r="F11"/>
      <c r="G11" s="161"/>
      <c r="H11"/>
      <c r="I11"/>
      <c r="J11"/>
      <c r="K11"/>
      <c r="L11"/>
      <c r="M11" s="67" t="e">
        <f>COUNTIF(#REF!, "yes")</f>
        <v>#REF!</v>
      </c>
      <c r="N11" s="67" t="e">
        <f>COUNTIF(#REF!, "yes")</f>
        <v>#REF!</v>
      </c>
      <c r="O11" s="197"/>
    </row>
    <row r="12" spans="1:16" ht="14.45" customHeight="1">
      <c r="A12"/>
      <c r="B12" s="67"/>
      <c r="C12"/>
      <c r="D12"/>
      <c r="E12"/>
      <c r="F12"/>
      <c r="G12"/>
      <c r="H12"/>
      <c r="I12"/>
      <c r="J12"/>
      <c r="K12"/>
      <c r="L12"/>
      <c r="M12"/>
      <c r="N12"/>
      <c r="O12" s="292"/>
    </row>
    <row r="13" spans="1:16" ht="14.45" customHeight="1">
      <c r="A13"/>
      <c r="B13" s="67"/>
      <c r="C13"/>
      <c r="D13"/>
      <c r="E13"/>
      <c r="F13"/>
      <c r="G13"/>
      <c r="H13"/>
      <c r="I13"/>
      <c r="J13"/>
      <c r="K13"/>
      <c r="L13"/>
      <c r="M13"/>
      <c r="N13"/>
      <c r="O13" s="292"/>
    </row>
    <row r="14" spans="1:16" ht="69" customHeight="1">
      <c r="A14" s="701" t="s">
        <v>165</v>
      </c>
      <c r="B14" s="701"/>
      <c r="C14" s="701"/>
      <c r="D14" s="701"/>
      <c r="E14" s="701"/>
      <c r="F14" s="701"/>
      <c r="G14" s="701"/>
      <c r="H14" s="701"/>
      <c r="I14" s="701"/>
      <c r="J14" s="701"/>
      <c r="K14" s="701"/>
      <c r="L14" s="701"/>
      <c r="M14"/>
      <c r="N14"/>
      <c r="O14"/>
    </row>
    <row r="15" spans="1:16" ht="14.45" customHeight="1">
      <c r="A15" s="439" t="s">
        <v>166</v>
      </c>
      <c r="B15" s="439" t="s">
        <v>167</v>
      </c>
      <c r="C15" s="439" t="s">
        <v>168</v>
      </c>
      <c r="D15" s="439" t="s">
        <v>112</v>
      </c>
      <c r="E15" s="439" t="s">
        <v>11</v>
      </c>
      <c r="F15" s="439" t="s">
        <v>12</v>
      </c>
      <c r="G15" s="439" t="s">
        <v>72</v>
      </c>
      <c r="H15" s="439" t="s">
        <v>74</v>
      </c>
      <c r="I15" s="439" t="s">
        <v>75</v>
      </c>
      <c r="J15" s="439" t="s">
        <v>169</v>
      </c>
      <c r="K15" s="439" t="s">
        <v>170</v>
      </c>
      <c r="L15" s="439" t="s">
        <v>171</v>
      </c>
      <c r="M15" s="389" t="s">
        <v>172</v>
      </c>
      <c r="N15" s="389" t="s">
        <v>315</v>
      </c>
      <c r="O15"/>
    </row>
    <row r="16" spans="1:16" ht="60.75" customHeight="1">
      <c r="A16" s="110">
        <v>1</v>
      </c>
      <c r="B16" s="164" t="s">
        <v>316</v>
      </c>
      <c r="C16" s="4" t="s">
        <v>317</v>
      </c>
      <c r="D16" s="533" t="s">
        <v>318</v>
      </c>
      <c r="E16" s="193">
        <v>46049</v>
      </c>
      <c r="F16" s="245">
        <v>46055</v>
      </c>
      <c r="G16" s="533" t="s">
        <v>317</v>
      </c>
      <c r="H16" s="3" t="s">
        <v>319</v>
      </c>
      <c r="I16" s="4" t="s">
        <v>82</v>
      </c>
      <c r="J16" s="133" t="s">
        <v>83</v>
      </c>
      <c r="K16" s="450"/>
      <c r="L16" s="110"/>
      <c r="M16" s="141" t="s">
        <v>287</v>
      </c>
      <c r="N16" s="543"/>
      <c r="O16"/>
    </row>
    <row r="17" spans="1:16" s="110" customFormat="1" ht="66.75" customHeight="1">
      <c r="A17" s="110">
        <v>2</v>
      </c>
      <c r="B17" s="164" t="s">
        <v>320</v>
      </c>
      <c r="C17" s="495"/>
      <c r="D17" s="610" t="s">
        <v>321</v>
      </c>
      <c r="E17" s="611">
        <v>46045</v>
      </c>
      <c r="F17" s="611">
        <v>46057</v>
      </c>
      <c r="H17" s="612" t="s">
        <v>322</v>
      </c>
      <c r="I17" s="613"/>
      <c r="J17" s="133" t="s">
        <v>269</v>
      </c>
      <c r="K17" s="500"/>
      <c r="M17" s="141" t="s">
        <v>287</v>
      </c>
    </row>
    <row r="18" spans="1:16" s="110" customFormat="1" ht="66.75" customHeight="1">
      <c r="A18" s="110">
        <v>3</v>
      </c>
      <c r="B18" s="164" t="s">
        <v>323</v>
      </c>
      <c r="C18" s="495" t="s">
        <v>324</v>
      </c>
      <c r="D18" s="495" t="s">
        <v>325</v>
      </c>
      <c r="E18" s="502">
        <v>46049</v>
      </c>
      <c r="F18" s="502">
        <v>46055</v>
      </c>
      <c r="G18" s="495" t="s">
        <v>324</v>
      </c>
      <c r="H18" s="495" t="s">
        <v>326</v>
      </c>
      <c r="I18" s="508"/>
      <c r="J18" s="133" t="s">
        <v>269</v>
      </c>
      <c r="K18" s="500"/>
      <c r="L18" s="495"/>
      <c r="M18" s="141" t="s">
        <v>287</v>
      </c>
    </row>
    <row r="19" spans="1:16" s="110" customFormat="1" ht="66.75" customHeight="1">
      <c r="A19" s="110">
        <v>4</v>
      </c>
      <c r="B19" s="451" t="s">
        <v>327</v>
      </c>
      <c r="C19" s="495" t="s">
        <v>328</v>
      </c>
      <c r="D19" s="495" t="s">
        <v>329</v>
      </c>
      <c r="E19" s="602">
        <v>46045</v>
      </c>
      <c r="F19" s="602">
        <v>46055</v>
      </c>
      <c r="G19" s="603" t="s">
        <v>328</v>
      </c>
      <c r="H19" s="543"/>
      <c r="I19" s="543"/>
      <c r="J19" s="133" t="s">
        <v>330</v>
      </c>
      <c r="K19" s="500"/>
      <c r="M19" s="141" t="s">
        <v>287</v>
      </c>
    </row>
    <row r="20" spans="1:16" s="110" customFormat="1" ht="60.75" customHeight="1">
      <c r="A20" s="110">
        <v>5</v>
      </c>
      <c r="B20" s="453" t="s">
        <v>264</v>
      </c>
      <c r="C20" s="495" t="s">
        <v>265</v>
      </c>
      <c r="D20" s="495" t="s">
        <v>266</v>
      </c>
      <c r="E20" s="602">
        <v>46045</v>
      </c>
      <c r="F20" s="497">
        <v>46055</v>
      </c>
      <c r="G20" s="559" t="s">
        <v>265</v>
      </c>
      <c r="H20" s="495" t="s">
        <v>267</v>
      </c>
      <c r="I20" s="454" t="s">
        <v>268</v>
      </c>
      <c r="J20" s="453" t="s">
        <v>269</v>
      </c>
      <c r="K20" s="495"/>
      <c r="L20" s="495"/>
      <c r="M20" s="141" t="s">
        <v>287</v>
      </c>
      <c r="N20" s="507"/>
    </row>
    <row r="21" spans="1:16" ht="14.45" customHeight="1">
      <c r="A21"/>
      <c r="B21" s="67"/>
      <c r="C21"/>
      <c r="D21"/>
      <c r="E21"/>
      <c r="F21"/>
      <c r="G21"/>
      <c r="H21"/>
      <c r="I21"/>
      <c r="J21"/>
      <c r="K21"/>
      <c r="L21"/>
      <c r="M21"/>
      <c r="N21"/>
      <c r="O21"/>
    </row>
    <row r="22" spans="1:16" ht="14.45" customHeight="1">
      <c r="A22"/>
      <c r="B22" s="67"/>
      <c r="C22"/>
      <c r="D22"/>
      <c r="E22"/>
      <c r="F22"/>
      <c r="G22"/>
      <c r="H22"/>
      <c r="I22"/>
      <c r="J22"/>
      <c r="K22"/>
      <c r="L22"/>
      <c r="M22"/>
      <c r="N22"/>
      <c r="O22"/>
    </row>
    <row r="23" spans="1:16" ht="50.25" customHeight="1">
      <c r="A23" s="701" t="s">
        <v>202</v>
      </c>
      <c r="B23" s="701"/>
      <c r="C23" s="701"/>
      <c r="D23" s="701"/>
      <c r="E23" s="701"/>
      <c r="F23" s="701"/>
      <c r="G23" s="701"/>
      <c r="H23" s="701"/>
      <c r="I23" s="701"/>
      <c r="J23" s="701"/>
      <c r="K23" s="701"/>
      <c r="L23" s="701"/>
      <c r="M23"/>
      <c r="N23"/>
      <c r="O23"/>
    </row>
    <row r="24" spans="1:16" ht="14.45" customHeight="1">
      <c r="A24" s="439" t="s">
        <v>166</v>
      </c>
      <c r="B24" s="439" t="s">
        <v>167</v>
      </c>
      <c r="C24" s="439" t="s">
        <v>168</v>
      </c>
      <c r="D24" s="439" t="s">
        <v>112</v>
      </c>
      <c r="E24" s="439" t="s">
        <v>11</v>
      </c>
      <c r="F24" s="439" t="s">
        <v>12</v>
      </c>
      <c r="G24" s="439" t="s">
        <v>72</v>
      </c>
      <c r="H24" s="439" t="s">
        <v>74</v>
      </c>
      <c r="I24" s="439" t="s">
        <v>75</v>
      </c>
      <c r="J24" s="439" t="s">
        <v>169</v>
      </c>
      <c r="K24" s="439" t="s">
        <v>170</v>
      </c>
      <c r="L24" s="439" t="s">
        <v>171</v>
      </c>
      <c r="M24" s="439" t="s">
        <v>203</v>
      </c>
      <c r="N24" s="439" t="s">
        <v>315</v>
      </c>
      <c r="O24"/>
    </row>
    <row r="25" spans="1:16" s="110" customFormat="1" ht="71.25" customHeight="1">
      <c r="A25" s="513">
        <v>1</v>
      </c>
      <c r="B25" s="407" t="s">
        <v>327</v>
      </c>
      <c r="C25" s="520" t="s">
        <v>328</v>
      </c>
      <c r="D25" s="520" t="s">
        <v>329</v>
      </c>
      <c r="E25" s="606">
        <v>46045</v>
      </c>
      <c r="F25" s="606">
        <v>46055</v>
      </c>
      <c r="G25" s="607" t="s">
        <v>328</v>
      </c>
      <c r="H25" s="608"/>
      <c r="I25" s="608"/>
      <c r="J25" s="404" t="s">
        <v>330</v>
      </c>
      <c r="K25" s="525"/>
      <c r="L25" s="518"/>
      <c r="M25" s="141" t="s">
        <v>287</v>
      </c>
      <c r="N25" s="513"/>
    </row>
    <row r="26" spans="1:16" s="110" customFormat="1" ht="71.25" customHeight="1">
      <c r="A26" s="513">
        <v>2</v>
      </c>
      <c r="B26" s="407" t="s">
        <v>224</v>
      </c>
      <c r="C26" s="405" t="s">
        <v>225</v>
      </c>
      <c r="D26" s="167" t="s">
        <v>226</v>
      </c>
      <c r="E26" s="380">
        <v>46049</v>
      </c>
      <c r="F26" s="604">
        <v>46051</v>
      </c>
      <c r="G26" s="167" t="s">
        <v>227</v>
      </c>
      <c r="H26" s="167" t="s">
        <v>228</v>
      </c>
      <c r="I26" s="404" t="s">
        <v>229</v>
      </c>
      <c r="J26" s="404" t="s">
        <v>83</v>
      </c>
      <c r="K26" s="525"/>
      <c r="L26" s="518"/>
      <c r="M26" s="141" t="s">
        <v>287</v>
      </c>
      <c r="N26" s="513"/>
    </row>
    <row r="27" spans="1:16" s="110" customFormat="1" ht="89.25" customHeight="1">
      <c r="A27" s="692">
        <v>2</v>
      </c>
      <c r="B27" s="404" t="s">
        <v>331</v>
      </c>
      <c r="C27" s="167" t="s">
        <v>332</v>
      </c>
      <c r="D27" s="577" t="s">
        <v>333</v>
      </c>
      <c r="E27" s="582" t="s">
        <v>334</v>
      </c>
      <c r="F27" s="380">
        <v>46055</v>
      </c>
      <c r="G27" s="577" t="s">
        <v>332</v>
      </c>
      <c r="H27" s="577" t="s">
        <v>335</v>
      </c>
      <c r="I27" s="404" t="s">
        <v>229</v>
      </c>
      <c r="J27" s="133" t="s">
        <v>336</v>
      </c>
      <c r="K27" s="520"/>
      <c r="L27" s="609"/>
      <c r="M27" s="292" t="s">
        <v>337</v>
      </c>
      <c r="N27" s="545"/>
      <c r="O27" s="507"/>
      <c r="P27" s="507"/>
    </row>
    <row r="28" spans="1:16" s="110" customFormat="1" ht="89.25" customHeight="1">
      <c r="A28" s="692">
        <v>3</v>
      </c>
      <c r="B28" s="404" t="s">
        <v>282</v>
      </c>
      <c r="C28" s="405" t="s">
        <v>283</v>
      </c>
      <c r="D28" s="167" t="s">
        <v>284</v>
      </c>
      <c r="E28" s="380">
        <v>46043</v>
      </c>
      <c r="F28" s="383">
        <v>46054</v>
      </c>
      <c r="G28" s="407" t="s">
        <v>285</v>
      </c>
      <c r="H28" s="166"/>
      <c r="I28" s="166"/>
      <c r="J28" s="407" t="s">
        <v>338</v>
      </c>
      <c r="K28" s="520"/>
      <c r="L28" s="518"/>
      <c r="M28" s="141" t="s">
        <v>287</v>
      </c>
      <c r="N28" s="545"/>
      <c r="O28" s="507"/>
      <c r="P28" s="507"/>
    </row>
    <row r="29" spans="1:16" s="507" customFormat="1" ht="78.75" customHeight="1">
      <c r="A29" s="692">
        <v>4</v>
      </c>
      <c r="B29" s="404" t="s">
        <v>293</v>
      </c>
      <c r="C29" s="167" t="s">
        <v>294</v>
      </c>
      <c r="D29" s="167" t="s">
        <v>295</v>
      </c>
      <c r="E29" s="380">
        <v>46049</v>
      </c>
      <c r="F29" s="380">
        <v>46062</v>
      </c>
      <c r="G29" s="407" t="s">
        <v>296</v>
      </c>
      <c r="H29" s="580"/>
      <c r="I29" s="580" t="s">
        <v>339</v>
      </c>
      <c r="J29" s="407" t="s">
        <v>340</v>
      </c>
      <c r="K29" s="520"/>
      <c r="L29" s="518"/>
      <c r="M29" s="141" t="s">
        <v>287</v>
      </c>
      <c r="N29" s="545"/>
    </row>
    <row r="30" spans="1:16" s="507" customFormat="1" ht="62.25" customHeight="1">
      <c r="A30" s="693">
        <v>5</v>
      </c>
      <c r="B30" s="616" t="s">
        <v>276</v>
      </c>
      <c r="C30" s="617" t="s">
        <v>277</v>
      </c>
      <c r="D30" s="578" t="s">
        <v>278</v>
      </c>
      <c r="E30" s="618" t="s">
        <v>279</v>
      </c>
      <c r="F30" s="619">
        <v>46057</v>
      </c>
      <c r="G30" s="617" t="s">
        <v>280</v>
      </c>
      <c r="H30" s="605" t="s">
        <v>281</v>
      </c>
      <c r="I30" s="579" t="s">
        <v>82</v>
      </c>
      <c r="J30" s="133" t="s">
        <v>83</v>
      </c>
      <c r="K30" s="620"/>
      <c r="L30" s="519"/>
      <c r="M30" s="141" t="s">
        <v>287</v>
      </c>
      <c r="N30" s="545"/>
    </row>
  </sheetData>
  <mergeCells count="3">
    <mergeCell ref="A2:L2"/>
    <mergeCell ref="A14:L14"/>
    <mergeCell ref="A23:L23"/>
  </mergeCells>
  <conditionalFormatting sqref="B1:N1">
    <cfRule type="expression" dxfId="839" priority="5">
      <formula>OR($A1="CHANGE")</formula>
    </cfRule>
    <cfRule type="expression" dxfId="838" priority="6">
      <formula>OR($A1="ADD")</formula>
    </cfRule>
    <cfRule type="expression" dxfId="837" priority="7">
      <formula>OR($A1="REMOVE")</formula>
    </cfRule>
  </conditionalFormatting>
  <conditionalFormatting sqref="I3">
    <cfRule type="cellIs" dxfId="836" priority="8" operator="equal">
      <formula>"yes"</formula>
    </cfRule>
    <cfRule type="cellIs" dxfId="835" priority="9" operator="equal">
      <formula>"no"</formula>
    </cfRule>
  </conditionalFormatting>
  <conditionalFormatting sqref="O1:O30 M16:M20 L25:M30">
    <cfRule type="containsText" dxfId="834" priority="1" operator="containsText" text="Cooked and booked (Published)">
      <formula>NOT(ISERROR(SEARCH("Cooked and booked (Published)",L1)))</formula>
    </cfRule>
    <cfRule type="containsText" dxfId="833" priority="2" operator="containsText" text="In QC">
      <formula>NOT(ISERROR(SEARCH("In QC",L1)))</formula>
    </cfRule>
    <cfRule type="containsText" dxfId="832" priority="3" operator="containsText" text="Ready for booking">
      <formula>NOT(ISERROR(SEARCH("Ready for booking",L1)))</formula>
    </cfRule>
    <cfRule type="containsText" dxfId="831" priority="4" operator="containsText" text="Build is Cooking">
      <formula>NOT(ISERROR(SEARCH("Build is Cooking",L1)))</formula>
    </cfRule>
  </conditionalFormatting>
  <dataValidations count="2">
    <dataValidation allowBlank="1" showInputMessage="1" showErrorMessage="1" sqref="C1:D1 F1:G1 F3:G3 C3:D3" xr:uid="{09098BD7-9448-4CAD-9575-F8EB751D9B2B}"/>
    <dataValidation type="list" allowBlank="1" showInputMessage="1" showErrorMessage="1" sqref="O1:O30 M16:M20 L25:M30" xr:uid="{06CFFC6C-51A6-4D68-A2E8-8CC288355252}">
      <formula1>"Build is Cooking, Creative Cooked, In QC, Ready for booking, Cooked and booked (Published), Canceled"</formula1>
    </dataValidation>
  </dataValidations>
  <hyperlinks>
    <hyperlink ref="B4" r:id="rId1" xr:uid="{736FD9C1-A336-41A3-8273-3C86D9980EEF}"/>
    <hyperlink ref="B5" r:id="rId2" xr:uid="{126DF552-93B1-44BA-BB43-0BE08C10DC92}"/>
    <hyperlink ref="G4" r:id="rId3" xr:uid="{456C367F-C969-4519-BB1B-006A25237497}"/>
    <hyperlink ref="G5" r:id="rId4" xr:uid="{94CD39AA-75C2-4B1B-BEA2-427D54992E95}"/>
    <hyperlink ref="J5" r:id="rId5" xr:uid="{3B8E5766-1F34-4158-BBE9-4B428B8011A4}"/>
    <hyperlink ref="B6" r:id="rId6" display="Plan of Record 14450 Indie Selects Anniversary Sale" xr:uid="{D0C36CCD-9939-44C6-AD45-AFBA8494242A}"/>
    <hyperlink ref="G6" r:id="rId7" xr:uid="{1726C9D2-E391-4B8E-8674-BCF3292E595E}"/>
    <hyperlink ref="B7" r:id="rId8" display="Plan of Record 14533 Quarantine Zone Launch (Xbox on PC Only) - Week 3" xr:uid="{432FA17A-4AB8-43B9-A3AE-E570AA91EA08}"/>
    <hyperlink ref="J7" r:id="rId9" xr:uid="{BA3AE8D2-F856-464D-9A4C-B56BB56A4D79}"/>
    <hyperlink ref="B8" r:id="rId10" display="Plan of Record 14151 CODE VEIN II | Game Launch" xr:uid="{3301E560-ECE9-438D-9A31-807228DEF6D1}"/>
    <hyperlink ref="B16" r:id="rId11" xr:uid="{B306880E-4FD8-4BA8-8B49-46C88204A29B}"/>
    <hyperlink ref="B17" r:id="rId12" display="Plan of Record 14580 HAWAII WEST | Wish list - Console, Garrison, Griffin, MSOW, MSOX (1/22)" xr:uid="{53FB46B2-0BE6-414B-8E6B-ECF4CC2A3D85}"/>
    <hyperlink ref="B18" r:id="rId13" display="Plan of Record 14581 BLOOM | Wish list - Console, Garrison, Griffin, MSOW, MSOX (1/22)" xr:uid="{F98DA198-6E2E-4403-AA2C-BB3A1F198D39}"/>
    <hyperlink ref="B26" r:id="rId14" display="Plan of Record 14544 DRAGON QUEST VII Reimagined (Doll) | Last Chance to Pre-order" xr:uid="{993A76FD-86F7-498B-B301-DF62C8151EBF}"/>
    <hyperlink ref="B27" r:id="rId15" display="Plan of Record 14167 WWE 2K26 | Announce + Pre-order" xr:uid="{C1B18900-AE3B-4BDA-848E-78138631A964}"/>
    <hyperlink ref="B28" r:id="rId16" xr:uid="{FA47E2FD-F60E-494B-A045-46E4D3DFA929}"/>
    <hyperlink ref="G28" r:id="rId17" xr:uid="{BDDC0279-464B-4212-B010-D509833FBE52}"/>
    <hyperlink ref="J28" r:id="rId18" xr:uid="{1985D858-CC93-4DE6-B7FA-AD2E1D3BFD99}"/>
    <hyperlink ref="B29" r:id="rId19" display="Plan of Record 14450 Indie Selects Anniversary Sale" xr:uid="{59582FBE-DEE8-453E-A25F-9C372C1EDA1D}"/>
    <hyperlink ref="J29" r:id="rId20" xr:uid="{BD7415DD-E6D1-4018-903D-E0D0BB3EB7D6}"/>
    <hyperlink ref="G29" r:id="rId21" xr:uid="{5B10668B-48AA-44B8-88A9-12B0B0655089}"/>
    <hyperlink ref="B30" r:id="rId22" display="Plan of Record 14540 Microsoft Flight Simulator 2024 - California Cities | Game Update - 1-27-2026" xr:uid="{AB4D6E2B-E980-4043-8B72-CE317F84BEC9}"/>
    <hyperlink ref="B9" r:id="rId23" display="Plan of Record 14222 The Sims - MySims Cozy Bundle (PC only)" xr:uid="{C71A3977-399B-412E-A0CB-3E369A73C08D}"/>
    <hyperlink ref="B10" r:id="rId24" display="Plan of Record 14534 Cult of the Lamb Woolhaven Launch Week 2" xr:uid="{063935DD-EE4C-4B23-954A-EE6D0A7B5F0E}"/>
    <hyperlink ref="J9" r:id="rId25" xr:uid="{05B5D808-1E07-4D02-A6E9-FC1BD778F1D5}"/>
    <hyperlink ref="J26" r:id="rId26" xr:uid="{CABBA420-C7BA-4E3C-8740-21977A42EC8D}"/>
    <hyperlink ref="J10" r:id="rId27" xr:uid="{B6B3E78B-C6F9-4A55-862F-16EC28068615}"/>
    <hyperlink ref="I26" r:id="rId28" xr:uid="{11AEDD9D-4F2E-44B7-89DC-8B3CB184F93C}"/>
    <hyperlink ref="I27" r:id="rId29" xr:uid="{8EE0B9E0-BB71-4055-ACB8-A18888992B47}"/>
    <hyperlink ref="I10" r:id="rId30" xr:uid="{1ADE92B0-9B5C-485A-A700-E663D0B44624}"/>
    <hyperlink ref="I8" r:id="rId31" xr:uid="{BA806837-BD33-42DD-A8AE-D8211D7E3F7D}"/>
    <hyperlink ref="J8" r:id="rId32" xr:uid="{EDDAE4A3-E45B-4B87-B6F1-8B71252F8E7D}"/>
    <hyperlink ref="J4" r:id="rId33" xr:uid="{B4EBF455-6BA3-431C-AF0E-0E82AB6EDAEC}"/>
    <hyperlink ref="J6" r:id="rId34" xr:uid="{45695730-CDA0-434A-8380-B11E3DF50EB3}"/>
    <hyperlink ref="B19" r:id="rId35" xr:uid="{4A0E13AE-ECA1-4523-A423-35F05CE60111}"/>
    <hyperlink ref="J19" r:id="rId36" xr:uid="{96A5815F-E264-48C8-AB9D-628D2A24AECE}"/>
    <hyperlink ref="J20" r:id="rId37" xr:uid="{5AE2ACEA-AAE0-4801-8E6F-74349A97B1DC}"/>
    <hyperlink ref="B20" r:id="rId38" display="Plan of Record 14671 Forte Buy Get Offer | Console | PC" xr:uid="{88269EA1-E087-4EC2-A44C-C5CC1E8C0275}"/>
    <hyperlink ref="I20" r:id="rId39" xr:uid="{F487D7EF-9D9C-47E6-8B31-514EBCFDB509}"/>
    <hyperlink ref="J16" r:id="rId40" xr:uid="{E08E7CC5-381E-4E10-A670-61F1774F7E25}"/>
    <hyperlink ref="B25" r:id="rId41" xr:uid="{349C7E5E-028F-4ED9-A0D0-1E6B132302BB}"/>
    <hyperlink ref="J25" r:id="rId42" xr:uid="{A4A0A92B-3F0C-4028-AAC0-F3C29946E8DC}"/>
    <hyperlink ref="J18" r:id="rId43" xr:uid="{79B04498-F76A-4820-88E7-022EDAC1719E}"/>
    <hyperlink ref="J30" r:id="rId44" xr:uid="{82AADBE0-4245-403A-BF66-79FFCC3D6E16}"/>
    <hyperlink ref="J27" r:id="rId45" xr:uid="{838A405D-8247-46B7-ACCA-45E33BEFE4B4}"/>
    <hyperlink ref="I6" r:id="rId46" xr:uid="{EF50AE70-0823-4236-899E-F50870FB5348}"/>
    <hyperlink ref="J17" r:id="rId47" xr:uid="{1EA1C8B4-05A0-4A47-89BD-2483E5860F56}"/>
  </hyperlinks>
  <pageMargins left="0.7" right="0.7" top="0.75" bottom="0.75" header="0.3" footer="0.3"/>
  <headerFooter>
    <oddFooter>&amp;L_x000D_&amp;1#&amp;"Aptos"&amp;10&amp;K000000 Classified as Microsoft Confidential</oddFooter>
  </headerFooter>
  <tableParts count="3">
    <tablePart r:id="rId48"/>
    <tablePart r:id="rId49"/>
    <tablePart r:id="rId50"/>
  </tableParts>
  <extLst>
    <ext xmlns:x14="http://schemas.microsoft.com/office/spreadsheetml/2009/9/main" uri="{CCE6A557-97BC-4b89-ADB6-D9C93CAAB3DF}">
      <x14:dataValidations xmlns:xm="http://schemas.microsoft.com/office/excel/2006/main" count="2">
        <x14:dataValidation type="list" allowBlank="1" showInputMessage="1" showErrorMessage="1" xr:uid="{58E225A8-1B74-4A70-8B50-484E38881C28}">
          <x14:formula1>
            <xm:f>'Column Values (HIDE)'!$C$3:$C$12</xm:f>
          </x14:formula1>
          <xm:sqref>E3 B1 E1 E31:E1048576</xm:sqref>
        </x14:dataValidation>
        <x14:dataValidation type="list" allowBlank="1" showInputMessage="1" showErrorMessage="1" xr:uid="{821BAE63-D04B-4AE2-BC25-8ED1F224D22C}">
          <x14:formula1>
            <xm:f>'Column Values (HIDE)'!$A$3:$A$6</xm:f>
          </x14:formula1>
          <xm:sqref>A3:B3 A31:B1048576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D4BA-EE6B-4E1A-92AA-D2470C6834B5}">
  <sheetPr>
    <tabColor theme="9" tint="0.39997558519241921"/>
  </sheetPr>
  <dimension ref="A1:P37"/>
  <sheetViews>
    <sheetView zoomScale="90" zoomScaleNormal="90" workbookViewId="0">
      <pane ySplit="1" topLeftCell="A23" activePane="bottomLeft" state="frozen"/>
      <selection pane="bottomLeft" activeCell="B19" sqref="B19:J19"/>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6384" width="9.140625" style="4"/>
  </cols>
  <sheetData>
    <row r="1" spans="1:15" ht="15.6" customHeight="1">
      <c r="A1" s="173">
        <v>7</v>
      </c>
      <c r="B1" s="117" t="s">
        <v>108</v>
      </c>
      <c r="C1" s="174"/>
      <c r="D1" s="174"/>
      <c r="E1" s="174"/>
      <c r="F1" s="174"/>
      <c r="G1" s="174"/>
      <c r="H1" s="175"/>
      <c r="I1" s="175"/>
      <c r="J1" s="174"/>
      <c r="K1" s="174"/>
      <c r="L1" s="174"/>
      <c r="M1" s="174"/>
      <c r="N1" s="174"/>
    </row>
    <row r="2" spans="1:15" ht="15.6" customHeight="1">
      <c r="A2" s="700" t="s">
        <v>109</v>
      </c>
      <c r="B2" s="700"/>
      <c r="C2" s="700"/>
      <c r="D2" s="700"/>
      <c r="E2" s="700"/>
      <c r="F2" s="700"/>
      <c r="G2" s="700"/>
      <c r="H2" s="700"/>
      <c r="I2" s="700"/>
      <c r="J2" s="700"/>
      <c r="K2" s="700"/>
      <c r="L2" s="700"/>
      <c r="M2" s="182"/>
      <c r="N2" s="182"/>
    </row>
    <row r="3" spans="1:15"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row>
    <row r="4" spans="1:15" ht="79.5" customHeight="1">
      <c r="A4">
        <v>1</v>
      </c>
      <c r="B4" s="133" t="s">
        <v>341</v>
      </c>
      <c r="C4" s="509" t="s">
        <v>342</v>
      </c>
      <c r="D4" s="495"/>
      <c r="E4" s="502">
        <v>46030</v>
      </c>
      <c r="F4" s="503">
        <v>46043</v>
      </c>
      <c r="G4" s="510" t="s">
        <v>343</v>
      </c>
      <c r="H4" s="505"/>
      <c r="I4" s="511"/>
      <c r="J4" s="133" t="s">
        <v>342</v>
      </c>
      <c r="K4" s="450" t="s">
        <v>286</v>
      </c>
      <c r="L4" s="67" t="s">
        <v>223</v>
      </c>
      <c r="M4" s="67"/>
      <c r="N4" s="67"/>
      <c r="O4" s="292" t="s">
        <v>287</v>
      </c>
    </row>
    <row r="5" spans="1:15" ht="79.5" customHeight="1">
      <c r="A5">
        <v>2</v>
      </c>
      <c r="B5" s="133" t="s">
        <v>282</v>
      </c>
      <c r="C5" s="351" t="s">
        <v>283</v>
      </c>
      <c r="D5" s="3" t="s">
        <v>284</v>
      </c>
      <c r="E5" s="348">
        <v>46043</v>
      </c>
      <c r="F5" s="375">
        <v>46054</v>
      </c>
      <c r="G5" s="164" t="s">
        <v>285</v>
      </c>
      <c r="H5" s="4"/>
      <c r="I5" s="4"/>
      <c r="J5" s="133" t="s">
        <v>127</v>
      </c>
      <c r="K5" s="450" t="s">
        <v>286</v>
      </c>
      <c r="L5" s="67" t="s">
        <v>223</v>
      </c>
      <c r="M5" s="67"/>
      <c r="N5" s="67"/>
      <c r="O5" s="292" t="s">
        <v>287</v>
      </c>
    </row>
    <row r="6" spans="1:15" ht="79.5" customHeight="1">
      <c r="A6">
        <v>3</v>
      </c>
      <c r="B6" s="133" t="s">
        <v>288</v>
      </c>
      <c r="C6" s="351" t="s">
        <v>289</v>
      </c>
      <c r="D6" s="3" t="s">
        <v>290</v>
      </c>
      <c r="E6" s="245">
        <v>46042</v>
      </c>
      <c r="F6" s="375">
        <v>46055</v>
      </c>
      <c r="G6" s="164" t="s">
        <v>291</v>
      </c>
      <c r="H6" s="4"/>
      <c r="I6" s="4"/>
      <c r="J6" s="133" t="s">
        <v>292</v>
      </c>
      <c r="K6" s="450" t="s">
        <v>286</v>
      </c>
      <c r="L6" s="67" t="s">
        <v>223</v>
      </c>
      <c r="M6" s="67"/>
      <c r="N6" s="67"/>
      <c r="O6" s="292" t="s">
        <v>287</v>
      </c>
    </row>
    <row r="7" spans="1:15" ht="79.5" customHeight="1">
      <c r="A7">
        <v>4</v>
      </c>
      <c r="B7" s="133" t="s">
        <v>344</v>
      </c>
      <c r="C7" s="4" t="s">
        <v>345</v>
      </c>
      <c r="D7" s="533" t="s">
        <v>346</v>
      </c>
      <c r="E7" s="348" t="s">
        <v>347</v>
      </c>
      <c r="F7" s="375">
        <v>46048</v>
      </c>
      <c r="G7" s="4" t="s">
        <v>345</v>
      </c>
      <c r="H7" s="4" t="s">
        <v>348</v>
      </c>
      <c r="I7" s="4"/>
      <c r="J7" s="133" t="s">
        <v>349</v>
      </c>
      <c r="K7" s="450" t="s">
        <v>350</v>
      </c>
      <c r="L7" s="230" t="s">
        <v>223</v>
      </c>
      <c r="M7" s="67"/>
      <c r="N7" s="67"/>
      <c r="O7" s="292" t="s">
        <v>287</v>
      </c>
    </row>
    <row r="8" spans="1:15" ht="79.5" customHeight="1">
      <c r="A8">
        <v>5</v>
      </c>
      <c r="B8" s="164" t="s">
        <v>351</v>
      </c>
      <c r="C8" s="3" t="s">
        <v>352</v>
      </c>
      <c r="D8" s="533" t="s">
        <v>353</v>
      </c>
      <c r="E8" s="193">
        <v>46042</v>
      </c>
      <c r="F8" s="245">
        <v>46043</v>
      </c>
      <c r="G8" s="533" t="s">
        <v>352</v>
      </c>
      <c r="H8" s="533" t="s">
        <v>354</v>
      </c>
      <c r="I8" s="4"/>
      <c r="J8" s="133" t="s">
        <v>83</v>
      </c>
      <c r="K8" s="450" t="s">
        <v>355</v>
      </c>
      <c r="L8" s="67" t="s">
        <v>223</v>
      </c>
      <c r="M8" s="67"/>
      <c r="N8" s="67"/>
      <c r="O8" s="292" t="s">
        <v>287</v>
      </c>
    </row>
    <row r="9" spans="1:15" ht="79.5" customHeight="1">
      <c r="A9">
        <f>ROW() - ROW(Table19019319519719920120320520720921121321521721922122322522722923123323723924124324524724925125325525735674891012111315141617181920212223242527263035384144[[#Headers],[Priority]])</f>
        <v>6</v>
      </c>
      <c r="B9" s="164" t="s">
        <v>356</v>
      </c>
      <c r="C9" s="3" t="s">
        <v>352</v>
      </c>
      <c r="D9" s="533" t="s">
        <v>357</v>
      </c>
      <c r="E9" s="349">
        <v>46044</v>
      </c>
      <c r="F9" s="245">
        <v>46048</v>
      </c>
      <c r="G9" s="533" t="s">
        <v>352</v>
      </c>
      <c r="H9" s="533" t="s">
        <v>358</v>
      </c>
      <c r="I9" s="164" t="s">
        <v>253</v>
      </c>
      <c r="J9" s="575" t="s">
        <v>83</v>
      </c>
      <c r="K9" s="450" t="s">
        <v>355</v>
      </c>
      <c r="L9" s="230" t="s">
        <v>223</v>
      </c>
      <c r="M9" s="67"/>
      <c r="N9" s="67"/>
      <c r="O9" s="292" t="s">
        <v>287</v>
      </c>
    </row>
    <row r="10" spans="1:15" s="213" customFormat="1" ht="79.5" customHeight="1">
      <c r="A10" s="180">
        <f>ROW() - ROW(Table19019319519719920120320520720921121321521721922122322522722923123323723924124324524724925125325525735674891012111315141617181920212223242527263035384144[[#Headers],[Priority]])</f>
        <v>7</v>
      </c>
      <c r="B10" s="200" t="s">
        <v>359</v>
      </c>
      <c r="C10" s="596" t="s">
        <v>265</v>
      </c>
      <c r="D10" s="597" t="s">
        <v>360</v>
      </c>
      <c r="E10" s="598">
        <v>46045</v>
      </c>
      <c r="F10" s="599"/>
      <c r="G10" s="600" t="s">
        <v>265</v>
      </c>
      <c r="H10" s="597" t="s">
        <v>361</v>
      </c>
      <c r="I10" s="200" t="s">
        <v>253</v>
      </c>
      <c r="J10" s="217" t="s">
        <v>269</v>
      </c>
      <c r="K10" s="601" t="s">
        <v>230</v>
      </c>
      <c r="L10" s="202" t="s">
        <v>223</v>
      </c>
      <c r="M10" s="202"/>
      <c r="N10" s="202"/>
      <c r="O10" s="325" t="s">
        <v>362</v>
      </c>
    </row>
    <row r="11" spans="1:15" s="213" customFormat="1" ht="79.5" customHeight="1">
      <c r="A11">
        <f>ROW() - ROW(Table19019319519719920120320520720921121321521721922122322522722923123323723924124324524724925125325525735674891012111315141617181920212223242527263035384144[[#Headers],[Priority]])</f>
        <v>8</v>
      </c>
      <c r="B11" s="164" t="s">
        <v>363</v>
      </c>
      <c r="C11" s="3" t="s">
        <v>364</v>
      </c>
      <c r="D11" s="533" t="s">
        <v>365</v>
      </c>
      <c r="E11" s="193">
        <v>46044</v>
      </c>
      <c r="F11" s="245">
        <v>46050</v>
      </c>
      <c r="G11" s="533" t="s">
        <v>366</v>
      </c>
      <c r="H11" s="4" t="s">
        <v>367</v>
      </c>
      <c r="I11" s="4" t="s">
        <v>82</v>
      </c>
      <c r="J11" s="133" t="s">
        <v>83</v>
      </c>
      <c r="K11" s="450" t="s">
        <v>368</v>
      </c>
      <c r="L11" s="230" t="s">
        <v>223</v>
      </c>
      <c r="M11" s="202"/>
      <c r="N11" s="202"/>
      <c r="O11" s="292" t="s">
        <v>287</v>
      </c>
    </row>
    <row r="12" spans="1:15" ht="151.5" customHeight="1">
      <c r="A12">
        <f>ROW() - ROW(Table19019319519719920120320520720921121321521721922122322522722923123323723924124324524724925125325525735674891012111315141617181920212223242527263035384144[[#Headers],[Priority]])</f>
        <v>9</v>
      </c>
      <c r="B12" s="164" t="s">
        <v>369</v>
      </c>
      <c r="C12" s="4" t="s">
        <v>317</v>
      </c>
      <c r="D12" s="533" t="s">
        <v>318</v>
      </c>
      <c r="E12" s="193">
        <v>46042</v>
      </c>
      <c r="F12" s="245">
        <v>46048</v>
      </c>
      <c r="G12" s="533" t="s">
        <v>317</v>
      </c>
      <c r="H12" s="3" t="s">
        <v>319</v>
      </c>
      <c r="I12" s="4" t="s">
        <v>82</v>
      </c>
      <c r="J12" s="133" t="s">
        <v>83</v>
      </c>
      <c r="K12" s="450" t="s">
        <v>370</v>
      </c>
      <c r="L12" s="230" t="s">
        <v>223</v>
      </c>
      <c r="M12" s="67"/>
      <c r="N12" s="67"/>
      <c r="O12" s="292" t="s">
        <v>287</v>
      </c>
    </row>
    <row r="13" spans="1:15" ht="14.45" customHeight="1">
      <c r="A13"/>
      <c r="B13" s="67"/>
      <c r="C13"/>
      <c r="D13"/>
      <c r="E13"/>
      <c r="F13"/>
      <c r="G13" s="161"/>
      <c r="H13"/>
      <c r="I13"/>
      <c r="J13"/>
      <c r="K13"/>
      <c r="L13"/>
      <c r="M13" s="67" t="e">
        <f>COUNTIF(#REF!, "yes")</f>
        <v>#REF!</v>
      </c>
      <c r="N13" s="67" t="e">
        <f>COUNTIF(#REF!, "yes")</f>
        <v>#REF!</v>
      </c>
      <c r="O13" s="197"/>
    </row>
    <row r="14" spans="1:15" ht="14.45" customHeight="1">
      <c r="A14"/>
      <c r="B14" s="67"/>
      <c r="C14"/>
      <c r="D14"/>
      <c r="E14"/>
      <c r="F14"/>
      <c r="G14"/>
      <c r="H14"/>
      <c r="I14"/>
      <c r="J14"/>
      <c r="K14"/>
      <c r="L14"/>
      <c r="M14"/>
      <c r="N14"/>
      <c r="O14" s="292"/>
    </row>
    <row r="15" spans="1:15" ht="14.45" customHeight="1">
      <c r="A15"/>
      <c r="B15" s="67"/>
      <c r="C15"/>
      <c r="D15"/>
      <c r="E15"/>
      <c r="F15"/>
      <c r="G15"/>
      <c r="H15"/>
      <c r="I15"/>
      <c r="J15"/>
      <c r="K15"/>
      <c r="L15"/>
      <c r="M15"/>
      <c r="N15"/>
      <c r="O15" s="292"/>
    </row>
    <row r="16" spans="1:15" ht="69" customHeight="1">
      <c r="A16" s="701" t="s">
        <v>165</v>
      </c>
      <c r="B16" s="701"/>
      <c r="C16" s="701"/>
      <c r="D16" s="701"/>
      <c r="E16" s="701"/>
      <c r="F16" s="701"/>
      <c r="G16" s="701"/>
      <c r="H16" s="701"/>
      <c r="I16" s="701"/>
      <c r="J16" s="701"/>
      <c r="K16" s="701"/>
      <c r="L16" s="701"/>
      <c r="M16"/>
      <c r="N16"/>
      <c r="O16"/>
    </row>
    <row r="17" spans="1:16" ht="14.45" customHeight="1">
      <c r="A17" s="439" t="s">
        <v>166</v>
      </c>
      <c r="B17" s="439" t="s">
        <v>167</v>
      </c>
      <c r="C17" s="439" t="s">
        <v>168</v>
      </c>
      <c r="D17" s="439" t="s">
        <v>112</v>
      </c>
      <c r="E17" s="439" t="s">
        <v>11</v>
      </c>
      <c r="F17" s="439" t="s">
        <v>12</v>
      </c>
      <c r="G17" s="439" t="s">
        <v>72</v>
      </c>
      <c r="H17" s="439" t="s">
        <v>74</v>
      </c>
      <c r="I17" s="439" t="s">
        <v>75</v>
      </c>
      <c r="J17" s="439" t="s">
        <v>169</v>
      </c>
      <c r="K17" s="439" t="s">
        <v>170</v>
      </c>
      <c r="L17" s="439" t="s">
        <v>171</v>
      </c>
      <c r="M17" s="389" t="s">
        <v>172</v>
      </c>
      <c r="N17" s="389" t="s">
        <v>173</v>
      </c>
      <c r="O17" s="389" t="s">
        <v>371</v>
      </c>
      <c r="P17" s="389" t="s">
        <v>372</v>
      </c>
    </row>
    <row r="18" spans="1:16" ht="60.75" customHeight="1">
      <c r="A18" s="110">
        <v>1</v>
      </c>
      <c r="B18" s="494" t="s">
        <v>373</v>
      </c>
      <c r="C18" s="495" t="s">
        <v>374</v>
      </c>
      <c r="D18" s="110" t="s">
        <v>375</v>
      </c>
      <c r="E18" s="496">
        <v>45665.416666666664</v>
      </c>
      <c r="F18" s="497">
        <v>46057</v>
      </c>
      <c r="G18" s="498" t="s">
        <v>376</v>
      </c>
      <c r="H18" s="495" t="s">
        <v>377</v>
      </c>
      <c r="I18" s="499" t="s">
        <v>378</v>
      </c>
      <c r="J18" s="499" t="s">
        <v>83</v>
      </c>
      <c r="K18" s="500" t="s">
        <v>379</v>
      </c>
      <c r="L18" s="110"/>
      <c r="M18" s="141" t="s">
        <v>287</v>
      </c>
      <c r="N18" s="543" t="s">
        <v>380</v>
      </c>
      <c r="O18" s="110"/>
      <c r="P18" s="110"/>
    </row>
    <row r="19" spans="1:16" ht="56.25" customHeight="1">
      <c r="A19" s="110" t="s">
        <v>381</v>
      </c>
      <c r="B19" s="451" t="s">
        <v>327</v>
      </c>
      <c r="C19" s="495" t="s">
        <v>328</v>
      </c>
      <c r="D19" s="495" t="s">
        <v>329</v>
      </c>
      <c r="E19" s="544">
        <v>46045</v>
      </c>
      <c r="F19" s="602">
        <v>46055</v>
      </c>
      <c r="G19" s="603" t="s">
        <v>328</v>
      </c>
      <c r="H19" s="543"/>
      <c r="I19" s="543"/>
      <c r="J19" s="133" t="s">
        <v>330</v>
      </c>
      <c r="K19" s="542"/>
      <c r="L19" s="110"/>
      <c r="M19" s="141" t="s">
        <v>287</v>
      </c>
      <c r="N19" s="543" t="s">
        <v>380</v>
      </c>
      <c r="O19" s="557" t="s">
        <v>382</v>
      </c>
      <c r="P19" s="110"/>
    </row>
    <row r="20" spans="1:16" s="110" customFormat="1" ht="84" customHeight="1">
      <c r="A20" s="110">
        <v>2</v>
      </c>
      <c r="B20" s="451" t="s">
        <v>383</v>
      </c>
      <c r="C20" s="495" t="s">
        <v>384</v>
      </c>
      <c r="D20" s="495" t="s">
        <v>385</v>
      </c>
      <c r="E20" s="502">
        <v>46035</v>
      </c>
      <c r="F20" s="549">
        <v>45679</v>
      </c>
      <c r="G20" s="558" t="s">
        <v>386</v>
      </c>
      <c r="I20" s="494"/>
      <c r="J20" s="452" t="s">
        <v>83</v>
      </c>
      <c r="K20" s="500"/>
      <c r="M20" s="141" t="s">
        <v>287</v>
      </c>
      <c r="N20" s="110" t="s">
        <v>387</v>
      </c>
    </row>
    <row r="21" spans="1:16" s="110" customFormat="1" ht="66.75" customHeight="1">
      <c r="A21" s="110" t="s">
        <v>388</v>
      </c>
      <c r="B21" s="133" t="s">
        <v>264</v>
      </c>
      <c r="C21" s="557" t="s">
        <v>265</v>
      </c>
      <c r="D21" s="495" t="s">
        <v>266</v>
      </c>
      <c r="E21" s="562">
        <v>46045</v>
      </c>
      <c r="F21" s="497">
        <v>46055</v>
      </c>
      <c r="G21" s="559" t="s">
        <v>265</v>
      </c>
      <c r="H21" s="495" t="s">
        <v>267</v>
      </c>
      <c r="I21" s="164" t="s">
        <v>268</v>
      </c>
      <c r="J21" s="133" t="s">
        <v>269</v>
      </c>
      <c r="K21" s="500"/>
      <c r="M21" s="141" t="s">
        <v>287</v>
      </c>
      <c r="N21" s="110" t="s">
        <v>387</v>
      </c>
      <c r="O21" s="557" t="s">
        <v>389</v>
      </c>
    </row>
    <row r="22" spans="1:16" s="110" customFormat="1" ht="66.75" customHeight="1">
      <c r="A22" s="110">
        <v>3</v>
      </c>
      <c r="B22" s="452" t="s">
        <v>390</v>
      </c>
      <c r="C22" s="495" t="s">
        <v>391</v>
      </c>
      <c r="D22" s="495" t="s">
        <v>392</v>
      </c>
      <c r="E22" s="502">
        <v>46042</v>
      </c>
      <c r="F22" s="502">
        <v>46044</v>
      </c>
      <c r="G22" s="495" t="s">
        <v>391</v>
      </c>
      <c r="H22" s="495" t="s">
        <v>302</v>
      </c>
      <c r="I22" s="494"/>
      <c r="J22" s="133" t="s">
        <v>262</v>
      </c>
      <c r="K22" s="500"/>
      <c r="M22" s="141" t="s">
        <v>287</v>
      </c>
      <c r="N22" s="110" t="s">
        <v>393</v>
      </c>
    </row>
    <row r="23" spans="1:16" s="110" customFormat="1" ht="66.75" customHeight="1">
      <c r="A23" s="110" t="s">
        <v>394</v>
      </c>
      <c r="B23" s="164" t="s">
        <v>395</v>
      </c>
      <c r="C23" s="110" t="s">
        <v>396</v>
      </c>
      <c r="D23" s="110" t="s">
        <v>397</v>
      </c>
      <c r="E23" s="544">
        <v>46045</v>
      </c>
      <c r="F23" s="502">
        <v>46055</v>
      </c>
      <c r="G23" s="495" t="s">
        <v>396</v>
      </c>
      <c r="H23" s="495" t="s">
        <v>398</v>
      </c>
      <c r="I23" s="164" t="s">
        <v>253</v>
      </c>
      <c r="J23" s="133" t="s">
        <v>269</v>
      </c>
      <c r="K23" s="500"/>
      <c r="M23" s="141" t="s">
        <v>287</v>
      </c>
      <c r="N23" s="110" t="s">
        <v>399</v>
      </c>
      <c r="O23" s="557" t="s">
        <v>389</v>
      </c>
    </row>
    <row r="24" spans="1:16" s="110" customFormat="1" ht="66.75" customHeight="1">
      <c r="A24" s="110">
        <v>4</v>
      </c>
      <c r="B24" s="164" t="s">
        <v>351</v>
      </c>
      <c r="C24" s="3" t="s">
        <v>352</v>
      </c>
      <c r="D24" s="533" t="s">
        <v>353</v>
      </c>
      <c r="E24" s="193">
        <v>46042</v>
      </c>
      <c r="F24" s="245">
        <v>46043</v>
      </c>
      <c r="G24" s="533" t="s">
        <v>352</v>
      </c>
      <c r="H24" s="533" t="s">
        <v>354</v>
      </c>
      <c r="I24" s="4"/>
      <c r="J24" s="133" t="s">
        <v>83</v>
      </c>
      <c r="K24" s="500"/>
      <c r="M24" s="141" t="s">
        <v>287</v>
      </c>
      <c r="N24" s="110" t="s">
        <v>400</v>
      </c>
    </row>
    <row r="25" spans="1:16" s="110" customFormat="1" ht="66.75" customHeight="1">
      <c r="A25" s="110" t="s">
        <v>401</v>
      </c>
      <c r="B25" s="164" t="s">
        <v>356</v>
      </c>
      <c r="C25" s="3" t="s">
        <v>352</v>
      </c>
      <c r="D25" s="533" t="s">
        <v>357</v>
      </c>
      <c r="E25" s="349">
        <v>46044</v>
      </c>
      <c r="F25" s="245">
        <v>46048</v>
      </c>
      <c r="G25" s="533" t="s">
        <v>352</v>
      </c>
      <c r="H25" s="533" t="s">
        <v>358</v>
      </c>
      <c r="I25" s="164" t="s">
        <v>253</v>
      </c>
      <c r="J25" s="575" t="s">
        <v>83</v>
      </c>
      <c r="K25" s="500"/>
      <c r="M25" s="141" t="s">
        <v>287</v>
      </c>
      <c r="N25" s="110" t="s">
        <v>400</v>
      </c>
    </row>
    <row r="26" spans="1:16" s="110" customFormat="1" ht="41.25" customHeight="1">
      <c r="A26" s="110">
        <v>5</v>
      </c>
      <c r="B26" s="133" t="s">
        <v>344</v>
      </c>
      <c r="C26" s="4" t="s">
        <v>345</v>
      </c>
      <c r="D26" s="351" t="s">
        <v>346</v>
      </c>
      <c r="E26" s="348" t="s">
        <v>347</v>
      </c>
      <c r="F26" s="375">
        <v>46048</v>
      </c>
      <c r="G26" s="4" t="s">
        <v>345</v>
      </c>
      <c r="H26" s="4" t="s">
        <v>348</v>
      </c>
      <c r="I26" s="164" t="s">
        <v>253</v>
      </c>
      <c r="J26" s="133" t="s">
        <v>349</v>
      </c>
      <c r="K26" s="495" t="s">
        <v>402</v>
      </c>
      <c r="L26" s="495"/>
      <c r="M26" s="141" t="s">
        <v>287</v>
      </c>
      <c r="N26" s="584" t="s">
        <v>403</v>
      </c>
      <c r="O26" s="110" t="s">
        <v>404</v>
      </c>
    </row>
    <row r="27" spans="1:16" s="110" customFormat="1" ht="56.25" customHeight="1">
      <c r="B27" s="553"/>
      <c r="C27" s="509"/>
      <c r="D27" s="495"/>
      <c r="E27" s="502"/>
      <c r="F27" s="503"/>
      <c r="G27" s="510"/>
      <c r="H27" s="505"/>
      <c r="I27" s="511"/>
      <c r="J27" s="133"/>
      <c r="K27" s="512"/>
      <c r="L27" s="495"/>
      <c r="M27" s="292"/>
      <c r="N27" s="507"/>
    </row>
    <row r="28" spans="1:16" ht="14.45" customHeight="1">
      <c r="A28"/>
      <c r="B28" s="67"/>
      <c r="C28"/>
      <c r="D28"/>
      <c r="E28"/>
      <c r="F28"/>
      <c r="G28"/>
      <c r="H28"/>
      <c r="I28"/>
      <c r="J28"/>
      <c r="K28"/>
      <c r="L28"/>
      <c r="M28"/>
      <c r="N28"/>
      <c r="O28"/>
    </row>
    <row r="29" spans="1:16" ht="14.45" customHeight="1">
      <c r="A29"/>
      <c r="B29" s="67"/>
      <c r="C29"/>
      <c r="D29"/>
      <c r="E29"/>
      <c r="F29"/>
      <c r="G29"/>
      <c r="H29"/>
      <c r="I29"/>
      <c r="J29"/>
      <c r="K29"/>
      <c r="L29"/>
      <c r="M29"/>
      <c r="N29"/>
      <c r="O29"/>
    </row>
    <row r="30" spans="1:16" ht="50.25" customHeight="1">
      <c r="A30" s="701" t="s">
        <v>202</v>
      </c>
      <c r="B30" s="701"/>
      <c r="C30" s="701"/>
      <c r="D30" s="701"/>
      <c r="E30" s="701"/>
      <c r="F30" s="701"/>
      <c r="G30" s="701"/>
      <c r="H30" s="701"/>
      <c r="I30" s="701"/>
      <c r="J30" s="701"/>
      <c r="K30" s="701"/>
      <c r="L30" s="701"/>
      <c r="M30"/>
      <c r="N30"/>
      <c r="O30"/>
    </row>
    <row r="31" spans="1:16" ht="14.45" customHeight="1">
      <c r="A31" s="439" t="s">
        <v>166</v>
      </c>
      <c r="B31" s="439" t="s">
        <v>167</v>
      </c>
      <c r="C31" s="439" t="s">
        <v>168</v>
      </c>
      <c r="D31" s="439" t="s">
        <v>112</v>
      </c>
      <c r="E31" s="439" t="s">
        <v>11</v>
      </c>
      <c r="F31" s="439" t="s">
        <v>12</v>
      </c>
      <c r="G31" s="439" t="s">
        <v>72</v>
      </c>
      <c r="H31" s="439" t="s">
        <v>74</v>
      </c>
      <c r="I31" s="439" t="s">
        <v>75</v>
      </c>
      <c r="J31" s="439" t="s">
        <v>169</v>
      </c>
      <c r="K31" s="439" t="s">
        <v>170</v>
      </c>
      <c r="L31" s="439" t="s">
        <v>171</v>
      </c>
      <c r="M31" s="439" t="s">
        <v>203</v>
      </c>
      <c r="N31" s="439" t="s">
        <v>173</v>
      </c>
      <c r="O31" s="389" t="s">
        <v>71</v>
      </c>
    </row>
    <row r="32" spans="1:16" s="110" customFormat="1" ht="71.25" customHeight="1">
      <c r="A32" s="560">
        <v>1</v>
      </c>
      <c r="B32" s="425" t="s">
        <v>383</v>
      </c>
      <c r="C32" s="566" t="s">
        <v>384</v>
      </c>
      <c r="D32" s="537" t="s">
        <v>385</v>
      </c>
      <c r="E32" s="538">
        <v>46035</v>
      </c>
      <c r="F32" s="538">
        <v>45683</v>
      </c>
      <c r="G32" s="567" t="s">
        <v>386</v>
      </c>
      <c r="H32" s="540"/>
      <c r="I32" s="574"/>
      <c r="J32" s="404" t="s">
        <v>83</v>
      </c>
      <c r="K32" s="565"/>
      <c r="L32" s="519"/>
      <c r="M32" s="141" t="s">
        <v>287</v>
      </c>
      <c r="N32" s="520" t="s">
        <v>405</v>
      </c>
    </row>
    <row r="33" spans="1:16" s="110" customFormat="1" ht="71.25" customHeight="1">
      <c r="A33" s="560">
        <v>2</v>
      </c>
      <c r="B33" s="404" t="s">
        <v>288</v>
      </c>
      <c r="C33" s="405" t="s">
        <v>289</v>
      </c>
      <c r="D33" s="167" t="s">
        <v>290</v>
      </c>
      <c r="E33" s="380">
        <v>46042</v>
      </c>
      <c r="F33" s="383">
        <v>46055</v>
      </c>
      <c r="G33" s="407" t="s">
        <v>291</v>
      </c>
      <c r="H33" s="166"/>
      <c r="I33" s="166"/>
      <c r="J33" s="438" t="s">
        <v>292</v>
      </c>
      <c r="K33" s="565"/>
      <c r="L33" s="519"/>
      <c r="M33" s="141" t="s">
        <v>287</v>
      </c>
      <c r="N33" s="513" t="s">
        <v>406</v>
      </c>
    </row>
    <row r="34" spans="1:16" s="110" customFormat="1" ht="89.25" customHeight="1">
      <c r="A34" s="694">
        <v>3</v>
      </c>
      <c r="B34" s="432" t="s">
        <v>351</v>
      </c>
      <c r="C34" s="568" t="s">
        <v>352</v>
      </c>
      <c r="D34" s="569" t="s">
        <v>353</v>
      </c>
      <c r="E34" s="435">
        <v>46042</v>
      </c>
      <c r="F34" s="434">
        <v>46043</v>
      </c>
      <c r="G34" s="569" t="s">
        <v>352</v>
      </c>
      <c r="H34" s="569" t="s">
        <v>354</v>
      </c>
      <c r="I34" s="437"/>
      <c r="J34" s="438" t="s">
        <v>83</v>
      </c>
      <c r="K34" s="561"/>
      <c r="L34" s="519"/>
      <c r="M34" s="141" t="s">
        <v>287</v>
      </c>
      <c r="N34" s="583" t="s">
        <v>407</v>
      </c>
      <c r="O34" s="584"/>
      <c r="P34" s="507"/>
    </row>
    <row r="35" spans="1:16" s="110" customFormat="1" ht="89.25" customHeight="1">
      <c r="A35" s="694">
        <v>3</v>
      </c>
      <c r="B35" s="425" t="s">
        <v>356</v>
      </c>
      <c r="C35" s="570" t="s">
        <v>352</v>
      </c>
      <c r="D35" s="571" t="s">
        <v>357</v>
      </c>
      <c r="E35" s="573">
        <v>46044</v>
      </c>
      <c r="F35" s="402">
        <v>46048</v>
      </c>
      <c r="G35" s="571" t="s">
        <v>352</v>
      </c>
      <c r="H35" s="571" t="s">
        <v>358</v>
      </c>
      <c r="I35" s="164" t="s">
        <v>253</v>
      </c>
      <c r="J35" s="228" t="s">
        <v>83</v>
      </c>
      <c r="K35" s="561"/>
      <c r="L35" s="519"/>
      <c r="M35" s="141" t="s">
        <v>287</v>
      </c>
      <c r="N35" s="583" t="s">
        <v>407</v>
      </c>
      <c r="O35" s="584"/>
      <c r="P35" s="507"/>
    </row>
    <row r="36" spans="1:16" s="507" customFormat="1" ht="78.75" customHeight="1">
      <c r="A36" s="694">
        <v>4</v>
      </c>
      <c r="B36" s="404" t="s">
        <v>282</v>
      </c>
      <c r="C36" s="405" t="s">
        <v>283</v>
      </c>
      <c r="D36" s="167" t="s">
        <v>284</v>
      </c>
      <c r="E36" s="586">
        <v>46043</v>
      </c>
      <c r="F36" s="383">
        <v>46054</v>
      </c>
      <c r="G36" s="407" t="s">
        <v>285</v>
      </c>
      <c r="H36" s="166"/>
      <c r="I36" s="166"/>
      <c r="J36" s="425" t="s">
        <v>338</v>
      </c>
      <c r="K36" s="561"/>
      <c r="L36" s="519"/>
      <c r="M36" s="141" t="s">
        <v>287</v>
      </c>
      <c r="N36" s="583" t="s">
        <v>408</v>
      </c>
      <c r="O36" s="584" t="s">
        <v>409</v>
      </c>
    </row>
    <row r="37" spans="1:16" s="556" customFormat="1" ht="62.25" customHeight="1">
      <c r="A37" s="694">
        <v>5</v>
      </c>
      <c r="B37" s="572" t="s">
        <v>344</v>
      </c>
      <c r="C37" s="437" t="s">
        <v>345</v>
      </c>
      <c r="D37" s="569" t="s">
        <v>346</v>
      </c>
      <c r="E37" s="587" t="s">
        <v>347</v>
      </c>
      <c r="F37" s="442">
        <v>46048</v>
      </c>
      <c r="G37" s="437" t="s">
        <v>345</v>
      </c>
      <c r="H37" s="437" t="s">
        <v>348</v>
      </c>
      <c r="I37" s="164" t="s">
        <v>253</v>
      </c>
      <c r="J37" s="404" t="s">
        <v>349</v>
      </c>
      <c r="K37" s="561" t="s">
        <v>402</v>
      </c>
      <c r="L37" s="554"/>
      <c r="M37" s="141" t="s">
        <v>287</v>
      </c>
      <c r="N37" s="583" t="s">
        <v>410</v>
      </c>
      <c r="O37" s="585"/>
    </row>
  </sheetData>
  <mergeCells count="3">
    <mergeCell ref="A2:L2"/>
    <mergeCell ref="A16:L16"/>
    <mergeCell ref="A30:L30"/>
  </mergeCells>
  <conditionalFormatting sqref="B1:N1">
    <cfRule type="expression" dxfId="830" priority="5">
      <formula>OR($A1="CHANGE")</formula>
    </cfRule>
    <cfRule type="expression" dxfId="829" priority="6">
      <formula>OR($A1="ADD")</formula>
    </cfRule>
    <cfRule type="expression" dxfId="828" priority="7">
      <formula>OR($A1="REMOVE")</formula>
    </cfRule>
  </conditionalFormatting>
  <conditionalFormatting sqref="I3">
    <cfRule type="cellIs" dxfId="827" priority="8" operator="equal">
      <formula>"yes"</formula>
    </cfRule>
    <cfRule type="cellIs" dxfId="826" priority="9" operator="equal">
      <formula>"no"</formula>
    </cfRule>
  </conditionalFormatting>
  <conditionalFormatting sqref="O1:O18 M18:M27 O20 O22 O24:O37 L32:M37">
    <cfRule type="containsText" dxfId="825" priority="1" operator="containsText" text="Cooked and booked (Published)">
      <formula>NOT(ISERROR(SEARCH("Cooked and booked (Published)",L1)))</formula>
    </cfRule>
    <cfRule type="containsText" dxfId="824" priority="2" operator="containsText" text="In QC">
      <formula>NOT(ISERROR(SEARCH("In QC",L1)))</formula>
    </cfRule>
    <cfRule type="containsText" dxfId="823" priority="3" operator="containsText" text="Ready for booking">
      <formula>NOT(ISERROR(SEARCH("Ready for booking",L1)))</formula>
    </cfRule>
    <cfRule type="containsText" dxfId="822" priority="4" operator="containsText" text="Build is Cooking">
      <formula>NOT(ISERROR(SEARCH("Build is Cooking",L1)))</formula>
    </cfRule>
  </conditionalFormatting>
  <dataValidations count="2">
    <dataValidation type="list" allowBlank="1" showInputMessage="1" showErrorMessage="1" sqref="L32:M37 M18:M27 O1:O17" xr:uid="{9A35BC2E-A444-4B5F-8507-D841096AE45A}">
      <formula1>"Build is Cooking, Creative Cooked, In QC, Ready for booking, Cooked and booked (Published), Canceled"</formula1>
    </dataValidation>
    <dataValidation allowBlank="1" showInputMessage="1" showErrorMessage="1" sqref="C1:D1 F1:G1 F3:G3 C3:D3 O18 O20 O22 O24:O37" xr:uid="{DFA00BAF-EB2E-4F99-8C6A-4B70AE831949}"/>
  </dataValidations>
  <hyperlinks>
    <hyperlink ref="B4" r:id="rId1" xr:uid="{3CBDCA19-5243-4DF8-AD77-100A62E7D3D0}"/>
    <hyperlink ref="G4" r:id="rId2" xr:uid="{52263A18-1682-462B-AEF5-A909B4A310D2}"/>
    <hyperlink ref="J4" r:id="rId3" xr:uid="{510D68E4-38F7-44C9-9BCC-E7C127881755}"/>
    <hyperlink ref="B5" r:id="rId4" xr:uid="{EA8888C8-69AD-4691-8C2F-06996AF6C4A2}"/>
    <hyperlink ref="B6" r:id="rId5" xr:uid="{EB3F040C-2F5D-4075-BB35-0046F8B71663}"/>
    <hyperlink ref="B7" r:id="rId6" xr:uid="{A331F219-5D6C-448C-A9E1-EFD10D8DE705}"/>
    <hyperlink ref="B22" r:id="rId7" xr:uid="{2434F74A-45AD-47BE-8250-B3D02B5071B2}"/>
    <hyperlink ref="B19" r:id="rId8" xr:uid="{A78C4157-F51C-4234-B79E-6B3D6A9D922E}"/>
    <hyperlink ref="B18" r:id="rId9" xr:uid="{34C24DC7-9B0E-4B72-9F3B-D643D09206BE}"/>
    <hyperlink ref="J18" r:id="rId10" xr:uid="{820D1B89-C197-4614-B5A5-147FA01C9A0B}"/>
    <hyperlink ref="I18" r:id="rId11" xr:uid="{B86ADFDA-BFB2-4241-B5BE-93341E7A29A0}"/>
    <hyperlink ref="B32" r:id="rId12" xr:uid="{2F15403A-5619-4465-9F3F-F538566EEEB4}"/>
    <hyperlink ref="G32" r:id="rId13" xr:uid="{D242F29E-EAAE-4B48-A6E5-E001BE1DA2FF}"/>
    <hyperlink ref="J32" r:id="rId14" xr:uid="{98C7D577-CF90-4261-ACF5-DE6E96012A84}"/>
    <hyperlink ref="B20" r:id="rId15" xr:uid="{79A26A37-7BC3-4805-A959-5B6462C46185}"/>
    <hyperlink ref="G20" r:id="rId16" xr:uid="{D3DFA926-753D-4864-99ED-C8AB8E7D26E7}"/>
    <hyperlink ref="J20" r:id="rId17" xr:uid="{43D4FB90-ECF4-481A-89BF-42FE97E1702B}"/>
    <hyperlink ref="B26" r:id="rId18" xr:uid="{B9FB6BCE-811F-4959-A941-782801A4C6BA}"/>
    <hyperlink ref="B23" r:id="rId19" display="Plan of Record 14579 HOLLAND | Wish List - Console, Garrison, Griffin, MSOW, MSOX (1/22)" xr:uid="{85DAE5F0-3029-4789-9700-27DDFD6666B6}"/>
    <hyperlink ref="B37" r:id="rId20" xr:uid="{D2D9D361-992F-4863-85F1-688DF57D1D22}"/>
    <hyperlink ref="B10" r:id="rId21" display="Plan of Record 14576 FORTE | Pre-order &amp; Pre-install - Console, Garrison, Griffin, MSOW, MSOX (1/22)" xr:uid="{976E3998-1338-4D27-BF81-F549726A4F89}"/>
    <hyperlink ref="B11" r:id="rId22" display="Plan of Record 14221 The Sims - Sims Legacy Collection on XGP (PC only)" xr:uid="{0B436DFF-A47B-428D-BCF2-0CD263C47BAE}"/>
    <hyperlink ref="J8" r:id="rId23" xr:uid="{97BD6921-EDCC-4DB0-A429-503AE676E170}"/>
    <hyperlink ref="B9" r:id="rId24" xr:uid="{DA9531B3-D859-4652-8F35-913495219391}"/>
    <hyperlink ref="B8" r:id="rId25" display="CCX Campaign Request 14096 FINAL FANTASY VII REMAKE INTERGRADE (codename EXTEND-1) | Last Chance to Pre-order [TARGETED]" xr:uid="{56BE46C2-7E8A-46D8-9C41-FF9AD1450348}"/>
    <hyperlink ref="J24" r:id="rId26" xr:uid="{4244C20D-A669-4AEC-82ED-796179601FFD}"/>
    <hyperlink ref="B25" r:id="rId27" xr:uid="{968B78E5-9D98-4424-A310-58D3D64B9421}"/>
    <hyperlink ref="B24" r:id="rId28" display="CCX Campaign Request 14096 FINAL FANTASY VII REMAKE INTERGRADE (codename EXTEND-1) | Last Chance to Pre-order [TARGETED]" xr:uid="{D59124F7-3408-42F8-8254-2E3BFDD3C66E}"/>
    <hyperlink ref="J34" r:id="rId29" xr:uid="{9ED9AD6C-02AF-442E-89A0-E193119430C9}"/>
    <hyperlink ref="B35" r:id="rId30" xr:uid="{4A3AAA6D-6AF5-4F1E-84E1-EEABE5CF303C}"/>
    <hyperlink ref="B34" r:id="rId31" display="CCX Campaign Request 14096 FINAL FANTASY VII REMAKE INTERGRADE (codename EXTEND-1) | Last Chance to Pre-order [TARGETED]" xr:uid="{68114483-311D-4FBC-8F01-3EA8B029BDC3}"/>
    <hyperlink ref="J37" r:id="rId32" xr:uid="{F0AA562D-8676-4C7C-85C0-22885E90F380}"/>
    <hyperlink ref="J26" r:id="rId33" xr:uid="{9F6F4C4A-93AF-4C1C-9600-BFC25C25B203}"/>
    <hyperlink ref="B12" r:id="rId34" xr:uid="{E070A0A6-4AF4-490B-B9AE-268564CDDF4A}"/>
    <hyperlink ref="G5" r:id="rId35" xr:uid="{BBF8DFA1-670D-4B5E-89BD-BDB6D31B90F5}"/>
    <hyperlink ref="G6" r:id="rId36" xr:uid="{D657C9E6-68AE-4D98-BB88-C9F726548257}"/>
    <hyperlink ref="J6" r:id="rId37" xr:uid="{7BB8F2BA-3DAF-4918-9C94-89EC4E63DED0}"/>
    <hyperlink ref="J7" r:id="rId38" xr:uid="{12F93085-D3E2-4443-8FBF-F951EB4BC2DE}"/>
    <hyperlink ref="J22" r:id="rId39" xr:uid="{F9159CB1-36B4-4921-89C5-F8C5B6F69C96}"/>
    <hyperlink ref="B33" r:id="rId40" xr:uid="{6A26BCF1-5A69-482B-AE56-1941D0A9EA40}"/>
    <hyperlink ref="G33" r:id="rId41" xr:uid="{09991076-CC71-4FAC-8C3A-5755DBDB53C2}"/>
    <hyperlink ref="J33" r:id="rId42" xr:uid="{76421A39-2B1D-4F5A-9B1C-3BFD3C73456B}"/>
    <hyperlink ref="B36" r:id="rId43" xr:uid="{E723436A-C75F-469F-A8B9-E2C487236B88}"/>
    <hyperlink ref="G36" r:id="rId44" xr:uid="{70338AB0-518B-43C9-B19F-E71647CBBC79}"/>
    <hyperlink ref="J36" r:id="rId45" xr:uid="{8BC8098B-E7C7-4FC0-88F0-4BFB5ABD4A64}"/>
    <hyperlink ref="J35" r:id="rId46" xr:uid="{0BB12992-1FA9-4379-97D9-9F5A9B14D17A}"/>
    <hyperlink ref="J25" r:id="rId47" xr:uid="{AF76841F-D913-4BB3-B353-9A272CFBA412}"/>
    <hyperlink ref="J9" r:id="rId48" xr:uid="{FED0DCD9-C4ED-4A35-ADC6-79F2EDFD7EC0}"/>
    <hyperlink ref="J12" r:id="rId49" xr:uid="{3E6462A6-13D6-4D81-9197-5BAC1F2C21DC}"/>
    <hyperlink ref="I23" r:id="rId50" xr:uid="{2C798B8B-ED20-410A-B2DD-682CA7BDD694}"/>
    <hyperlink ref="I25" r:id="rId51" xr:uid="{DE4F5B81-93A7-4E97-8C42-960962A7C29F}"/>
    <hyperlink ref="I26" r:id="rId52" xr:uid="{661F4D3B-6C2C-45C9-9C80-7BACE2C6CA50}"/>
    <hyperlink ref="I35" r:id="rId53" xr:uid="{F355C18D-4F55-410D-916A-F5AAE24832AC}"/>
    <hyperlink ref="I37" r:id="rId54" xr:uid="{89E19101-E4E5-4B6E-878F-030B9967311E}"/>
    <hyperlink ref="I10" r:id="rId55" xr:uid="{EC0ABBDC-9746-4909-BA41-505F873DE952}"/>
    <hyperlink ref="I9" r:id="rId56" xr:uid="{0530B81B-338C-4F16-8C69-EA40E6A4B38C}"/>
    <hyperlink ref="J11" r:id="rId57" xr:uid="{DEA8CC6C-DBD7-46CB-8623-BEF5476B03A5}"/>
    <hyperlink ref="J19" r:id="rId58" xr:uid="{311A9723-66DC-4BB1-9A44-E0B3FBC7CFCA}"/>
    <hyperlink ref="J10" r:id="rId59" xr:uid="{867D31F3-D820-45B6-84BC-EE7AE1BE93B3}"/>
    <hyperlink ref="J21" r:id="rId60" xr:uid="{1266D109-6529-480B-B317-B3853F91ED2E}"/>
    <hyperlink ref="J23" r:id="rId61" xr:uid="{5859E5B2-34AB-4D57-B43E-3C8AF8E35352}"/>
    <hyperlink ref="B21" r:id="rId62" display="Plan of Record 14671 Forte Buy Get Offer | Console | PC" xr:uid="{CCE6240C-7F42-4502-9D4D-D4336676D82B}"/>
    <hyperlink ref="I21" r:id="rId63" xr:uid="{6D451309-2656-4654-B2D6-FE250C0B858D}"/>
    <hyperlink ref="J5" r:id="rId64" xr:uid="{7783D52B-5ED4-484F-B101-CBE7C0EB7830}"/>
  </hyperlinks>
  <pageMargins left="0.7" right="0.7" top="0.75" bottom="0.75" header="0.3" footer="0.3"/>
  <headerFooter>
    <oddFooter>&amp;L_x000D_&amp;1#&amp;"Aptos"&amp;10&amp;K000000 Classified as Microsoft Confidential</oddFooter>
  </headerFooter>
  <legacyDrawing r:id="rId65"/>
  <tableParts count="3">
    <tablePart r:id="rId66"/>
    <tablePart r:id="rId67"/>
    <tablePart r:id="rId68"/>
  </tableParts>
  <extLst>
    <ext xmlns:x14="http://schemas.microsoft.com/office/spreadsheetml/2009/9/main" uri="{CCE6A557-97BC-4b89-ADB6-D9C93CAAB3DF}">
      <x14:dataValidations xmlns:xm="http://schemas.microsoft.com/office/excel/2006/main" count="2">
        <x14:dataValidation type="list" allowBlank="1" showInputMessage="1" showErrorMessage="1" xr:uid="{2B5CBDFC-A7E5-4C05-802E-B7F186F60034}">
          <x14:formula1>
            <xm:f>'Column Values (HIDE)'!$A$3:$A$6</xm:f>
          </x14:formula1>
          <xm:sqref>A3:B3 A38:B1048576</xm:sqref>
        </x14:dataValidation>
        <x14:dataValidation type="list" allowBlank="1" showInputMessage="1" showErrorMessage="1" xr:uid="{18469BFF-E9FE-4F38-94A2-C4F1D776CCFE}">
          <x14:formula1>
            <xm:f>'Column Values (HIDE)'!$C$3:$C$12</xm:f>
          </x14:formula1>
          <xm:sqref>E3 B1 E1 E38:E1048576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6320-51BE-480C-A267-DC7DE94F9A8C}">
  <sheetPr>
    <tabColor theme="9" tint="0.39997558519241921"/>
  </sheetPr>
  <dimension ref="A1:P28"/>
  <sheetViews>
    <sheetView zoomScale="90" zoomScaleNormal="90" workbookViewId="0">
      <pane ySplit="1" topLeftCell="A15" activePane="bottomLeft" state="frozen"/>
      <selection pane="bottomLeft" activeCell="F15" sqref="F15"/>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6384" width="9.140625" style="4"/>
  </cols>
  <sheetData>
    <row r="1" spans="1:16" ht="15.6" customHeight="1">
      <c r="A1" s="173">
        <v>7</v>
      </c>
      <c r="B1" s="117" t="s">
        <v>108</v>
      </c>
      <c r="C1" s="174"/>
      <c r="D1" s="174"/>
      <c r="E1" s="174"/>
      <c r="F1" s="174"/>
      <c r="G1" s="174"/>
      <c r="H1" s="175"/>
      <c r="I1" s="175"/>
      <c r="J1" s="174"/>
      <c r="K1" s="174"/>
      <c r="L1" s="174"/>
      <c r="M1" s="174"/>
      <c r="N1" s="174"/>
    </row>
    <row r="2" spans="1:16" ht="15.6" customHeight="1">
      <c r="A2" s="700" t="s">
        <v>109</v>
      </c>
      <c r="B2" s="700"/>
      <c r="C2" s="700"/>
      <c r="D2" s="700"/>
      <c r="E2" s="700"/>
      <c r="F2" s="700"/>
      <c r="G2" s="700"/>
      <c r="H2" s="700"/>
      <c r="I2" s="700"/>
      <c r="J2" s="700"/>
      <c r="K2" s="700"/>
      <c r="L2" s="700"/>
      <c r="M2" s="182"/>
      <c r="N2" s="182"/>
    </row>
    <row r="3" spans="1:16"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row>
    <row r="4" spans="1:16" ht="79.5" customHeight="1">
      <c r="A4">
        <v>1</v>
      </c>
      <c r="B4" s="508" t="s">
        <v>341</v>
      </c>
      <c r="C4" s="509" t="s">
        <v>342</v>
      </c>
      <c r="D4" s="495" t="s">
        <v>411</v>
      </c>
      <c r="E4" s="502">
        <v>46030</v>
      </c>
      <c r="F4" s="503">
        <v>46043</v>
      </c>
      <c r="G4" s="510" t="s">
        <v>343</v>
      </c>
      <c r="H4" s="505"/>
      <c r="I4" s="511"/>
      <c r="J4" s="133" t="s">
        <v>342</v>
      </c>
      <c r="K4" s="450" t="s">
        <v>286</v>
      </c>
      <c r="L4" s="67" t="s">
        <v>223</v>
      </c>
      <c r="N4" s="67"/>
      <c r="O4" s="230" t="s">
        <v>287</v>
      </c>
    </row>
    <row r="5" spans="1:16" ht="79.5" customHeight="1">
      <c r="A5">
        <v>2</v>
      </c>
      <c r="B5" s="491" t="s">
        <v>412</v>
      </c>
      <c r="C5" s="351" t="s">
        <v>413</v>
      </c>
      <c r="D5" s="3" t="s">
        <v>414</v>
      </c>
      <c r="E5" s="245">
        <v>46030</v>
      </c>
      <c r="F5" s="375">
        <v>46043</v>
      </c>
      <c r="G5" s="492" t="s">
        <v>415</v>
      </c>
      <c r="H5" s="4"/>
      <c r="I5" s="4"/>
      <c r="J5" s="491" t="s">
        <v>127</v>
      </c>
      <c r="K5" s="450" t="s">
        <v>286</v>
      </c>
      <c r="L5" s="67" t="s">
        <v>223</v>
      </c>
      <c r="N5" s="67"/>
      <c r="O5" s="230" t="s">
        <v>287</v>
      </c>
    </row>
    <row r="6" spans="1:16" ht="79.5" customHeight="1">
      <c r="A6">
        <f>ROW() - ROW(Table190193195197199201203205207209211213215217219221223225227229231233237239241243245247249251253255257356748910121113151416171819202122232425272630353841[[#Headers],[Priority]])</f>
        <v>3</v>
      </c>
      <c r="B6" s="133" t="s">
        <v>416</v>
      </c>
      <c r="C6" s="351" t="s">
        <v>408</v>
      </c>
      <c r="D6" s="3" t="s">
        <v>417</v>
      </c>
      <c r="E6" s="245">
        <v>46035</v>
      </c>
      <c r="F6" s="375">
        <v>46041</v>
      </c>
      <c r="G6" s="351" t="s">
        <v>408</v>
      </c>
      <c r="H6" s="4" t="s">
        <v>418</v>
      </c>
      <c r="I6" s="546" t="s">
        <v>419</v>
      </c>
      <c r="J6" s="133" t="s">
        <v>83</v>
      </c>
      <c r="K6" s="450" t="s">
        <v>420</v>
      </c>
      <c r="L6" s="67" t="s">
        <v>223</v>
      </c>
      <c r="N6" s="67"/>
      <c r="O6" s="230" t="s">
        <v>287</v>
      </c>
    </row>
    <row r="7" spans="1:16" ht="79.5" customHeight="1">
      <c r="A7">
        <f>ROW() - ROW(Table190193195197199201203205207209211213215217219221223225227229231233237239241243245247249251253255257356748910121113151416171819202122232425272630353841[[#Headers],[Priority]])</f>
        <v>4</v>
      </c>
      <c r="B7" s="491" t="s">
        <v>421</v>
      </c>
      <c r="C7" s="351" t="s">
        <v>147</v>
      </c>
      <c r="D7" s="3" t="s">
        <v>422</v>
      </c>
      <c r="E7" s="245">
        <v>46035</v>
      </c>
      <c r="F7" s="375">
        <v>46048</v>
      </c>
      <c r="G7" s="492" t="s">
        <v>423</v>
      </c>
      <c r="H7" s="4"/>
      <c r="I7" s="4"/>
      <c r="J7" s="164" t="s">
        <v>147</v>
      </c>
      <c r="K7" s="450" t="s">
        <v>286</v>
      </c>
      <c r="L7" s="67" t="s">
        <v>223</v>
      </c>
      <c r="N7" s="67"/>
      <c r="O7" s="230" t="s">
        <v>287</v>
      </c>
    </row>
    <row r="8" spans="1:16" ht="79.5" customHeight="1">
      <c r="A8">
        <v>5</v>
      </c>
      <c r="B8" s="133" t="s">
        <v>424</v>
      </c>
      <c r="C8" s="4" t="s">
        <v>425</v>
      </c>
      <c r="D8" s="533" t="s">
        <v>426</v>
      </c>
      <c r="E8" s="193">
        <v>46035</v>
      </c>
      <c r="F8" s="245">
        <v>46042</v>
      </c>
      <c r="G8" s="533" t="s">
        <v>427</v>
      </c>
      <c r="H8" s="4" t="s">
        <v>428</v>
      </c>
      <c r="I8" s="4" t="s">
        <v>429</v>
      </c>
      <c r="J8" s="133" t="s">
        <v>83</v>
      </c>
      <c r="K8" s="450" t="s">
        <v>430</v>
      </c>
      <c r="L8" s="67" t="s">
        <v>431</v>
      </c>
      <c r="N8" s="67"/>
      <c r="O8" s="230" t="s">
        <v>287</v>
      </c>
    </row>
    <row r="9" spans="1:16" ht="79.5" customHeight="1">
      <c r="A9">
        <f>ROW() - ROW(Table190193195197199201203205207209211213215217219221223225227229231233237239241243245247249251253255257356748910121113151416171819202122232425272630353841[[#Headers],[Priority]])</f>
        <v>6</v>
      </c>
      <c r="B9" s="164" t="s">
        <v>432</v>
      </c>
      <c r="C9" s="533" t="s">
        <v>433</v>
      </c>
      <c r="D9" s="533" t="s">
        <v>434</v>
      </c>
      <c r="E9" s="193" t="s">
        <v>435</v>
      </c>
      <c r="F9" s="245">
        <v>46052</v>
      </c>
      <c r="G9" s="533" t="s">
        <v>433</v>
      </c>
      <c r="H9" s="3" t="s">
        <v>436</v>
      </c>
      <c r="I9" s="164" t="s">
        <v>437</v>
      </c>
      <c r="J9" s="133" t="s">
        <v>336</v>
      </c>
      <c r="K9" s="450" t="s">
        <v>438</v>
      </c>
      <c r="L9" s="67" t="s">
        <v>223</v>
      </c>
      <c r="N9" s="67"/>
      <c r="O9" s="230" t="s">
        <v>439</v>
      </c>
      <c r="P9" s="4" t="s">
        <v>440</v>
      </c>
    </row>
    <row r="10" spans="1:16" ht="14.45" customHeight="1">
      <c r="A10"/>
      <c r="B10" s="67"/>
      <c r="C10"/>
      <c r="D10"/>
      <c r="E10"/>
      <c r="F10"/>
      <c r="G10" s="161"/>
      <c r="H10"/>
      <c r="I10"/>
      <c r="J10"/>
      <c r="K10"/>
      <c r="L10"/>
      <c r="M10" s="67" t="e">
        <f>COUNTIF(#REF!, "yes")</f>
        <v>#REF!</v>
      </c>
      <c r="N10" s="67" t="e">
        <f>COUNTIF(#REF!, "yes")</f>
        <v>#REF!</v>
      </c>
      <c r="O10" s="197"/>
    </row>
    <row r="11" spans="1:16" ht="14.45" customHeight="1">
      <c r="A11"/>
      <c r="B11" s="67"/>
      <c r="C11"/>
      <c r="D11"/>
      <c r="E11"/>
      <c r="F11"/>
      <c r="G11"/>
      <c r="H11"/>
      <c r="I11"/>
      <c r="J11"/>
      <c r="K11"/>
      <c r="L11"/>
      <c r="M11"/>
      <c r="N11"/>
      <c r="O11" s="292"/>
    </row>
    <row r="12" spans="1:16" ht="14.45" customHeight="1">
      <c r="A12"/>
      <c r="B12" s="67"/>
      <c r="C12"/>
      <c r="D12"/>
      <c r="E12"/>
      <c r="F12"/>
      <c r="G12"/>
      <c r="H12"/>
      <c r="I12"/>
      <c r="J12"/>
      <c r="K12"/>
      <c r="L12"/>
      <c r="M12"/>
      <c r="N12"/>
      <c r="O12" s="292"/>
    </row>
    <row r="13" spans="1:16" ht="66.75" customHeight="1">
      <c r="A13" s="701" t="s">
        <v>165</v>
      </c>
      <c r="B13" s="701"/>
      <c r="C13" s="701"/>
      <c r="D13" s="701"/>
      <c r="E13" s="701"/>
      <c r="F13" s="701"/>
      <c r="G13" s="701"/>
      <c r="H13" s="701"/>
      <c r="I13" s="701"/>
      <c r="J13" s="701"/>
      <c r="K13" s="701"/>
      <c r="L13" s="701"/>
      <c r="M13"/>
      <c r="N13"/>
      <c r="O13"/>
    </row>
    <row r="14" spans="1:16" ht="14.45" customHeight="1">
      <c r="A14" s="439" t="s">
        <v>166</v>
      </c>
      <c r="B14" s="439" t="s">
        <v>167</v>
      </c>
      <c r="C14" s="439" t="s">
        <v>168</v>
      </c>
      <c r="D14" s="439" t="s">
        <v>112</v>
      </c>
      <c r="E14" s="439" t="s">
        <v>11</v>
      </c>
      <c r="F14" s="439" t="s">
        <v>12</v>
      </c>
      <c r="G14" s="439" t="s">
        <v>72</v>
      </c>
      <c r="H14" s="439" t="s">
        <v>74</v>
      </c>
      <c r="I14" s="439" t="s">
        <v>75</v>
      </c>
      <c r="J14" s="439" t="s">
        <v>169</v>
      </c>
      <c r="K14" s="439" t="s">
        <v>170</v>
      </c>
      <c r="L14" s="439" t="s">
        <v>171</v>
      </c>
      <c r="M14" s="389" t="s">
        <v>172</v>
      </c>
      <c r="N14" s="389" t="s">
        <v>173</v>
      </c>
      <c r="O14"/>
    </row>
    <row r="15" spans="1:16" s="110" customFormat="1" ht="66.75" customHeight="1">
      <c r="A15" s="110">
        <v>1</v>
      </c>
      <c r="B15" s="494" t="s">
        <v>373</v>
      </c>
      <c r="C15" s="495" t="s">
        <v>374</v>
      </c>
      <c r="D15" s="110" t="s">
        <v>375</v>
      </c>
      <c r="E15" s="496">
        <v>45665.416666666664</v>
      </c>
      <c r="F15" s="502">
        <v>46057</v>
      </c>
      <c r="G15" s="498" t="s">
        <v>441</v>
      </c>
      <c r="H15" s="495" t="s">
        <v>442</v>
      </c>
      <c r="I15" s="499" t="s">
        <v>378</v>
      </c>
      <c r="J15" s="499" t="s">
        <v>83</v>
      </c>
      <c r="K15" s="500" t="s">
        <v>379</v>
      </c>
      <c r="M15" s="506" t="s">
        <v>287</v>
      </c>
    </row>
    <row r="16" spans="1:16" s="110" customFormat="1" ht="85.5" customHeight="1">
      <c r="A16" s="110">
        <f>ROW() - ROW(Table3033363942[[#Headers],[Slot]])</f>
        <v>2</v>
      </c>
      <c r="B16" s="501" t="s">
        <v>383</v>
      </c>
      <c r="C16" s="495" t="s">
        <v>384</v>
      </c>
      <c r="D16" s="495" t="s">
        <v>385</v>
      </c>
      <c r="E16" s="502">
        <v>46035</v>
      </c>
      <c r="F16" s="502">
        <v>45683</v>
      </c>
      <c r="G16" s="501" t="s">
        <v>386</v>
      </c>
      <c r="I16" s="499"/>
      <c r="J16" s="133" t="s">
        <v>83</v>
      </c>
      <c r="K16" s="500"/>
      <c r="M16" s="506" t="s">
        <v>287</v>
      </c>
      <c r="N16" s="507"/>
    </row>
    <row r="17" spans="1:16" s="110" customFormat="1" ht="66.75" customHeight="1">
      <c r="A17" s="110">
        <f>ROW() - ROW(Table3033363942[[#Headers],[Slot]])</f>
        <v>3</v>
      </c>
      <c r="B17" s="501" t="s">
        <v>424</v>
      </c>
      <c r="C17" s="4" t="s">
        <v>425</v>
      </c>
      <c r="D17" s="533" t="s">
        <v>426</v>
      </c>
      <c r="E17" s="193">
        <v>46035</v>
      </c>
      <c r="F17" s="245">
        <v>46042</v>
      </c>
      <c r="G17" s="533" t="s">
        <v>427</v>
      </c>
      <c r="H17" s="4" t="s">
        <v>428</v>
      </c>
      <c r="I17" s="4" t="s">
        <v>429</v>
      </c>
      <c r="J17" s="133" t="s">
        <v>83</v>
      </c>
      <c r="K17" s="500"/>
      <c r="M17" s="506" t="s">
        <v>287</v>
      </c>
      <c r="N17" s="507"/>
    </row>
    <row r="18" spans="1:16" s="110" customFormat="1" ht="41.25" customHeight="1">
      <c r="A18" s="110">
        <v>4</v>
      </c>
      <c r="B18" s="501" t="s">
        <v>443</v>
      </c>
      <c r="C18" s="495" t="s">
        <v>444</v>
      </c>
      <c r="D18" s="495" t="s">
        <v>445</v>
      </c>
      <c r="E18" s="502">
        <v>46035</v>
      </c>
      <c r="F18" s="503">
        <v>46042</v>
      </c>
      <c r="G18" s="504" t="s">
        <v>446</v>
      </c>
      <c r="H18" s="505" t="s">
        <v>447</v>
      </c>
      <c r="I18" s="505" t="s">
        <v>448</v>
      </c>
      <c r="J18" s="133" t="s">
        <v>83</v>
      </c>
      <c r="K18" s="495"/>
      <c r="L18" s="495"/>
      <c r="M18" s="506" t="s">
        <v>287</v>
      </c>
      <c r="N18" s="507"/>
    </row>
    <row r="19" spans="1:16" s="110" customFormat="1" ht="56.25" customHeight="1">
      <c r="A19" s="110">
        <v>5</v>
      </c>
      <c r="B19" s="508" t="s">
        <v>341</v>
      </c>
      <c r="C19" s="509" t="s">
        <v>342</v>
      </c>
      <c r="D19" s="495" t="s">
        <v>411</v>
      </c>
      <c r="E19" s="502">
        <v>46030</v>
      </c>
      <c r="F19" s="503">
        <v>46043</v>
      </c>
      <c r="G19" s="510" t="s">
        <v>343</v>
      </c>
      <c r="H19" s="505"/>
      <c r="I19" s="511"/>
      <c r="J19" s="133" t="s">
        <v>342</v>
      </c>
      <c r="K19" s="512"/>
      <c r="L19" s="495"/>
      <c r="M19" s="506" t="s">
        <v>287</v>
      </c>
      <c r="N19" s="507"/>
    </row>
    <row r="20" spans="1:16" ht="14.45" customHeight="1">
      <c r="A20"/>
      <c r="B20" s="67"/>
      <c r="C20"/>
      <c r="D20"/>
      <c r="E20"/>
      <c r="F20"/>
      <c r="G20"/>
      <c r="H20"/>
      <c r="I20"/>
      <c r="J20"/>
      <c r="K20"/>
      <c r="L20"/>
      <c r="M20"/>
      <c r="N20"/>
      <c r="O20"/>
    </row>
    <row r="21" spans="1:16" ht="14.45" customHeight="1">
      <c r="A21"/>
      <c r="B21" s="67"/>
      <c r="C21"/>
      <c r="D21"/>
      <c r="E21"/>
      <c r="F21"/>
      <c r="G21"/>
      <c r="H21"/>
      <c r="I21"/>
      <c r="J21"/>
      <c r="K21"/>
      <c r="L21"/>
      <c r="M21"/>
      <c r="N21"/>
      <c r="O21"/>
    </row>
    <row r="22" spans="1:16" ht="50.25" customHeight="1">
      <c r="A22" s="701" t="s">
        <v>202</v>
      </c>
      <c r="B22" s="701"/>
      <c r="C22" s="701"/>
      <c r="D22" s="701"/>
      <c r="E22" s="701"/>
      <c r="F22" s="701"/>
      <c r="G22" s="701"/>
      <c r="H22" s="701"/>
      <c r="I22" s="701"/>
      <c r="J22" s="701"/>
      <c r="K22" s="701"/>
      <c r="L22" s="701"/>
      <c r="M22"/>
      <c r="N22"/>
      <c r="O22"/>
    </row>
    <row r="23" spans="1:16" ht="14.45" customHeight="1">
      <c r="A23" s="439" t="s">
        <v>166</v>
      </c>
      <c r="B23" s="439" t="s">
        <v>167</v>
      </c>
      <c r="C23" s="439" t="s">
        <v>168</v>
      </c>
      <c r="D23" s="439" t="s">
        <v>112</v>
      </c>
      <c r="E23" s="439" t="s">
        <v>11</v>
      </c>
      <c r="F23" s="439" t="s">
        <v>12</v>
      </c>
      <c r="G23" s="439" t="s">
        <v>72</v>
      </c>
      <c r="H23" s="439" t="s">
        <v>74</v>
      </c>
      <c r="I23" s="439" t="s">
        <v>75</v>
      </c>
      <c r="J23" s="439" t="s">
        <v>169</v>
      </c>
      <c r="K23" s="439" t="s">
        <v>170</v>
      </c>
      <c r="L23" s="439" t="s">
        <v>171</v>
      </c>
      <c r="M23" s="389" t="s">
        <v>203</v>
      </c>
      <c r="N23" s="389" t="s">
        <v>173</v>
      </c>
      <c r="O23"/>
    </row>
    <row r="24" spans="1:16" s="110" customFormat="1" ht="71.25" customHeight="1">
      <c r="A24" s="513">
        <v>1</v>
      </c>
      <c r="B24" s="514" t="s">
        <v>412</v>
      </c>
      <c r="C24" s="513"/>
      <c r="D24" s="513"/>
      <c r="E24" s="515">
        <v>46030</v>
      </c>
      <c r="F24" s="516">
        <v>46043</v>
      </c>
      <c r="G24" s="517" t="s">
        <v>415</v>
      </c>
      <c r="H24" s="513"/>
      <c r="I24" s="513"/>
      <c r="J24" s="514" t="s">
        <v>127</v>
      </c>
      <c r="K24" s="517"/>
      <c r="L24" s="518"/>
      <c r="M24" s="506" t="s">
        <v>287</v>
      </c>
      <c r="N24" s="513"/>
    </row>
    <row r="25" spans="1:16" s="110" customFormat="1" ht="89.25" customHeight="1">
      <c r="A25" s="692">
        <v>2</v>
      </c>
      <c r="B25" s="514" t="s">
        <v>421</v>
      </c>
      <c r="C25" s="520" t="s">
        <v>147</v>
      </c>
      <c r="D25" s="520" t="s">
        <v>422</v>
      </c>
      <c r="E25" s="515">
        <v>46035</v>
      </c>
      <c r="F25" s="515">
        <v>46048</v>
      </c>
      <c r="G25" s="517" t="s">
        <v>423</v>
      </c>
      <c r="H25" s="560"/>
      <c r="I25" s="514"/>
      <c r="J25" s="404" t="s">
        <v>147</v>
      </c>
      <c r="K25" s="520"/>
      <c r="L25" s="518"/>
      <c r="M25" s="506" t="s">
        <v>287</v>
      </c>
      <c r="N25" s="507"/>
      <c r="O25" s="507"/>
      <c r="P25" s="507"/>
    </row>
    <row r="26" spans="1:16" s="507" customFormat="1" ht="78.75" customHeight="1">
      <c r="A26" s="692">
        <v>3</v>
      </c>
      <c r="B26" s="517" t="s">
        <v>383</v>
      </c>
      <c r="C26" s="520" t="s">
        <v>384</v>
      </c>
      <c r="D26" s="520" t="s">
        <v>385</v>
      </c>
      <c r="E26" s="515">
        <v>46035</v>
      </c>
      <c r="F26" s="515">
        <v>45683</v>
      </c>
      <c r="G26" s="517" t="s">
        <v>386</v>
      </c>
      <c r="H26" s="560"/>
      <c r="I26" s="514"/>
      <c r="J26" s="404" t="s">
        <v>83</v>
      </c>
      <c r="K26" s="561"/>
      <c r="L26" s="518"/>
      <c r="M26" s="506" t="s">
        <v>287</v>
      </c>
    </row>
    <row r="27" spans="1:16" s="507" customFormat="1" ht="62.25" customHeight="1">
      <c r="A27" s="692">
        <v>4</v>
      </c>
      <c r="B27" s="535" t="s">
        <v>416</v>
      </c>
      <c r="C27" s="536" t="s">
        <v>408</v>
      </c>
      <c r="D27" s="537" t="s">
        <v>417</v>
      </c>
      <c r="E27" s="538" t="s">
        <v>449</v>
      </c>
      <c r="F27" s="539">
        <v>46052</v>
      </c>
      <c r="G27" s="536" t="s">
        <v>408</v>
      </c>
      <c r="H27" s="563" t="s">
        <v>418</v>
      </c>
      <c r="I27" s="378" t="s">
        <v>419</v>
      </c>
      <c r="J27" s="404" t="s">
        <v>83</v>
      </c>
      <c r="K27" s="561"/>
      <c r="L27" s="518"/>
      <c r="M27" s="506" t="s">
        <v>287</v>
      </c>
      <c r="N27" s="521"/>
    </row>
    <row r="28" spans="1:16" s="507" customFormat="1" ht="84" customHeight="1">
      <c r="A28" s="695">
        <v>5</v>
      </c>
      <c r="B28" s="523" t="s">
        <v>341</v>
      </c>
      <c r="C28" s="522" t="s">
        <v>342</v>
      </c>
      <c r="D28" s="520" t="s">
        <v>411</v>
      </c>
      <c r="E28" s="515">
        <v>46030</v>
      </c>
      <c r="F28" s="524">
        <v>46043</v>
      </c>
      <c r="G28" s="525" t="s">
        <v>343</v>
      </c>
      <c r="H28" s="564"/>
      <c r="I28" s="526"/>
      <c r="J28" s="404" t="s">
        <v>342</v>
      </c>
      <c r="K28" s="534"/>
      <c r="L28" s="518"/>
      <c r="M28" s="518" t="s">
        <v>287</v>
      </c>
      <c r="N28" s="521"/>
    </row>
  </sheetData>
  <mergeCells count="3">
    <mergeCell ref="A2:L2"/>
    <mergeCell ref="A13:L13"/>
    <mergeCell ref="A22:L22"/>
  </mergeCells>
  <conditionalFormatting sqref="B1:N1">
    <cfRule type="expression" dxfId="821" priority="37">
      <formula>OR($A1="CHANGE")</formula>
    </cfRule>
    <cfRule type="expression" dxfId="820" priority="38">
      <formula>OR($A1="ADD")</formula>
    </cfRule>
    <cfRule type="expression" dxfId="819" priority="39">
      <formula>OR($A1="REMOVE")</formula>
    </cfRule>
  </conditionalFormatting>
  <conditionalFormatting sqref="I3">
    <cfRule type="cellIs" dxfId="818" priority="40" operator="equal">
      <formula>"yes"</formula>
    </cfRule>
    <cfRule type="cellIs" dxfId="817" priority="41" operator="equal">
      <formula>"no"</formula>
    </cfRule>
  </conditionalFormatting>
  <conditionalFormatting sqref="N16:N18">
    <cfRule type="containsText" dxfId="816" priority="1" operator="containsText" text="Cooked and booked (Published)">
      <formula>NOT(ISERROR(SEARCH("Cooked and booked (Published)",N16)))</formula>
    </cfRule>
    <cfRule type="containsText" dxfId="815" priority="2" operator="containsText" text="In QC">
      <formula>NOT(ISERROR(SEARCH("In QC",N16)))</formula>
    </cfRule>
    <cfRule type="containsText" dxfId="814" priority="3" operator="containsText" text="Ready for booking">
      <formula>NOT(ISERROR(SEARCH("Ready for booking",N16)))</formula>
    </cfRule>
    <cfRule type="containsText" dxfId="813" priority="4" operator="containsText" text="Build is Cooking">
      <formula>NOT(ISERROR(SEARCH("Build is Cooking",N16)))</formula>
    </cfRule>
  </conditionalFormatting>
  <conditionalFormatting sqref="N25:N26">
    <cfRule type="containsText" dxfId="812" priority="5" operator="containsText" text="Cooked and booked (Published)">
      <formula>NOT(ISERROR(SEARCH("Cooked and booked (Published)",N25)))</formula>
    </cfRule>
    <cfRule type="containsText" dxfId="811" priority="6" operator="containsText" text="In QC">
      <formula>NOT(ISERROR(SEARCH("In QC",N25)))</formula>
    </cfRule>
    <cfRule type="containsText" dxfId="810" priority="7" operator="containsText" text="Ready for booking">
      <formula>NOT(ISERROR(SEARCH("Ready for booking",N25)))</formula>
    </cfRule>
    <cfRule type="containsText" dxfId="809" priority="8" operator="containsText" text="Build is Cooking">
      <formula>NOT(ISERROR(SEARCH("Build is Cooking",N25)))</formula>
    </cfRule>
  </conditionalFormatting>
  <conditionalFormatting sqref="O1:O28 M15:M19 L24:M28">
    <cfRule type="containsText" dxfId="808" priority="33" operator="containsText" text="Cooked and booked (Published)">
      <formula>NOT(ISERROR(SEARCH("Cooked and booked (Published)",L1)))</formula>
    </cfRule>
    <cfRule type="containsText" dxfId="807" priority="34" operator="containsText" text="In QC">
      <formula>NOT(ISERROR(SEARCH("In QC",L1)))</formula>
    </cfRule>
    <cfRule type="containsText" dxfId="806" priority="35" operator="containsText" text="Ready for booking">
      <formula>NOT(ISERROR(SEARCH("Ready for booking",L1)))</formula>
    </cfRule>
    <cfRule type="containsText" dxfId="805" priority="36" operator="containsText" text="Build is Cooking">
      <formula>NOT(ISERROR(SEARCH("Build is Cooking",L1)))</formula>
    </cfRule>
  </conditionalFormatting>
  <dataValidations count="2">
    <dataValidation allowBlank="1" showInputMessage="1" showErrorMessage="1" sqref="C1:D1 F1:G1 F3:G3 C3:D3 O24:O28 N25:N26 N16:N18" xr:uid="{4FC0965F-245E-45C2-8353-54B05A982581}"/>
    <dataValidation type="list" allowBlank="1" showInputMessage="1" showErrorMessage="1" sqref="M15:M19 L24:M28 O1:O23" xr:uid="{DBD5D870-7277-4350-BAD0-7185CB8E702A}">
      <formula1>"Build is Cooking, Creative Cooked, In QC, Ready for booking, Cooked and booked (Published), Canceled"</formula1>
    </dataValidation>
  </dataValidations>
  <hyperlinks>
    <hyperlink ref="B18" r:id="rId1" display="Plan of Record 14213 Apex Legends S27 - Winter Blitz Events" xr:uid="{F9C37DF1-EA60-4FB5-BEBA-2BA416B27EE9}"/>
    <hyperlink ref="B15" r:id="rId2" xr:uid="{ED98BA6A-6D40-4657-9D32-CCB7A2CDE867}"/>
    <hyperlink ref="B24" r:id="rId3" xr:uid="{C6406ED4-0417-41AD-A4EF-E346317D1F62}"/>
    <hyperlink ref="G24" r:id="rId4" xr:uid="{279A1E59-78E2-485F-AD93-CADE1871B58A}"/>
    <hyperlink ref="J24" r:id="rId5" xr:uid="{117B98E4-DB43-4769-9BC7-B992225640C7}"/>
    <hyperlink ref="B5" r:id="rId6" xr:uid="{C461F17C-4926-4567-8793-6625AD9A18A2}"/>
    <hyperlink ref="G5" r:id="rId7" xr:uid="{73161F47-65EF-4490-8AF3-9465952E0CD6}"/>
    <hyperlink ref="J5" r:id="rId8" xr:uid="{47638C93-1B8E-4F77-BDB2-CC4CE19ED372}"/>
    <hyperlink ref="J15" r:id="rId9" xr:uid="{23A4C234-3E2B-4407-881D-36978905ABF2}"/>
    <hyperlink ref="I15" r:id="rId10" xr:uid="{8CC9468E-7F5A-457D-BD3A-E409C841FABB}"/>
    <hyperlink ref="B6" r:id="rId11" xr:uid="{C6EE1295-9D7D-4658-B8BB-071811B572A0}"/>
    <hyperlink ref="B8" r:id="rId12" xr:uid="{47D1A04B-9077-42CA-93E0-B13620A1AC23}"/>
    <hyperlink ref="B7" r:id="rId13" xr:uid="{BB42F742-6843-487D-B4F0-3FE55BFC12E3}"/>
    <hyperlink ref="G7" r:id="rId14" xr:uid="{D2D2314E-0789-4064-8841-4E1B50F5E8AD}"/>
    <hyperlink ref="B17" r:id="rId15" xr:uid="{31AC911C-105E-4E2A-881C-31308AC3589E}"/>
    <hyperlink ref="B19" r:id="rId16" xr:uid="{33C8E45D-7EF9-45C8-90B7-807E247E1D8E}"/>
    <hyperlink ref="G19" r:id="rId17" xr:uid="{DC1585DB-A70B-4FE0-B1E0-15AA369EDED7}"/>
    <hyperlink ref="B16" r:id="rId18" xr:uid="{C2D45196-E3FE-4D86-BE53-D3E8FC517510}"/>
    <hyperlink ref="G16" r:id="rId19" xr:uid="{C18B4F0A-D898-4A74-92D9-1EF72F2647F3}"/>
    <hyperlink ref="B25" r:id="rId20" xr:uid="{919AA439-2624-434C-86CA-6E2F51761F5C}"/>
    <hyperlink ref="B26" r:id="rId21" xr:uid="{83CBC024-B0CF-4540-A454-1C00966FF410}"/>
    <hyperlink ref="G26" r:id="rId22" xr:uid="{C2CEF1FA-1FDB-45CA-8850-E126E9575519}"/>
    <hyperlink ref="B27" r:id="rId23" xr:uid="{0C639A24-5602-4B28-842E-4F92923C0EFD}"/>
    <hyperlink ref="J16" r:id="rId24" xr:uid="{EE20426C-4119-4122-B98C-7AAA624515A5}"/>
    <hyperlink ref="J19" r:id="rId25" xr:uid="{53229DA8-54ED-4642-BEDE-B06AD49E5635}"/>
    <hyperlink ref="J18" r:id="rId26" xr:uid="{0A705F53-6DFD-4396-83EC-8878D41EA045}"/>
    <hyperlink ref="B4" r:id="rId27" xr:uid="{0F8C4D29-EA7D-48ED-AF57-A24A4287A511}"/>
    <hyperlink ref="G4" r:id="rId28" xr:uid="{64A025DC-24F2-4E14-B3CB-BE9BAA263BF3}"/>
    <hyperlink ref="J4" r:id="rId29" xr:uid="{217C114A-EFD8-47ED-B424-E49CFE76347E}"/>
    <hyperlink ref="B28" r:id="rId30" xr:uid="{501E921A-4D75-4280-A684-D053F2DF850E}"/>
    <hyperlink ref="G28" r:id="rId31" xr:uid="{C16139E8-9852-413E-87B2-CD48C96F781C}"/>
    <hyperlink ref="J28" r:id="rId32" xr:uid="{5B5772DB-2D00-49FD-88FA-A4F294247330}"/>
    <hyperlink ref="J27" r:id="rId33" xr:uid="{9C51896E-3A6D-410E-AF73-CC7276142917}"/>
    <hyperlink ref="I27" r:id="rId34" xr:uid="{AFCAB478-0F95-421D-B18C-61EFDBFA8003}"/>
    <hyperlink ref="B9" r:id="rId35" xr:uid="{3EF59E4B-51DF-4D03-8048-93E340627118}"/>
    <hyperlink ref="J8" r:id="rId36" xr:uid="{2BA066AD-8028-45A7-BAE2-9426C9386E3E}"/>
    <hyperlink ref="J6" r:id="rId37" xr:uid="{30B73D34-C776-44C9-B555-408B1592B9B2}"/>
    <hyperlink ref="J17" r:id="rId38" xr:uid="{ED3E6DE4-F298-48AA-9FF9-3909B593EC60}"/>
    <hyperlink ref="J26" r:id="rId39" xr:uid="{7DF951E5-30BE-4626-BD97-B90186BBFFBA}"/>
    <hyperlink ref="I6" r:id="rId40" xr:uid="{2C55BE4F-43D4-4210-B57B-2B00182CF38E}"/>
    <hyperlink ref="J9" r:id="rId41" xr:uid="{AA8A9654-9ED4-43E7-827A-1D91A167ADA4}"/>
    <hyperlink ref="J7" r:id="rId42" xr:uid="{BC11D6D2-3732-4336-848B-2956AAAD8259}"/>
    <hyperlink ref="G25" r:id="rId43" xr:uid="{C5F76BE1-2298-45D9-9152-86CBCA959D92}"/>
    <hyperlink ref="J25" r:id="rId44" xr:uid="{E8EDF10F-E52B-4FB9-B9E5-AB8CF4166B4B}"/>
    <hyperlink ref="I9" r:id="rId45" xr:uid="{9E445B70-61DD-4FB5-8199-1DB802906C1D}"/>
  </hyperlinks>
  <pageMargins left="0.7" right="0.7" top="0.75" bottom="0.75" header="0.3" footer="0.3"/>
  <headerFooter>
    <oddFooter>&amp;L_x000D_&amp;1#&amp;"Aptos"&amp;10&amp;K000000 Classified as Microsoft Confidential</oddFooter>
  </headerFooter>
  <tableParts count="3">
    <tablePart r:id="rId46"/>
    <tablePart r:id="rId47"/>
    <tablePart r:id="rId48"/>
  </tableParts>
  <extLst>
    <ext xmlns:x14="http://schemas.microsoft.com/office/spreadsheetml/2009/9/main" uri="{CCE6A557-97BC-4b89-ADB6-D9C93CAAB3DF}">
      <x14:dataValidations xmlns:xm="http://schemas.microsoft.com/office/excel/2006/main" count="2">
        <x14:dataValidation type="list" allowBlank="1" showInputMessage="1" showErrorMessage="1" xr:uid="{07401856-31D4-4B36-8F9A-76655C2DD849}">
          <x14:formula1>
            <xm:f>'Column Values (HIDE)'!$C$3:$C$12</xm:f>
          </x14:formula1>
          <xm:sqref>E3 B1 E1 E29:E1048576</xm:sqref>
        </x14:dataValidation>
        <x14:dataValidation type="list" allowBlank="1" showInputMessage="1" showErrorMessage="1" xr:uid="{BCD0C074-A165-4DCA-9956-65584165C27F}">
          <x14:formula1>
            <xm:f>'Column Values (HIDE)'!$A$3:$A$6</xm:f>
          </x14:formula1>
          <xm:sqref>A3:B3 A29:B1048576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8AE5-631C-4098-BD99-5427AD1AA420}">
  <sheetPr>
    <tabColor theme="9" tint="0.39997558519241921"/>
  </sheetPr>
  <dimension ref="A1:P36"/>
  <sheetViews>
    <sheetView zoomScale="90" zoomScaleNormal="90" workbookViewId="0">
      <pane ySplit="1" topLeftCell="A2" activePane="bottomLeft" state="frozen"/>
      <selection pane="bottomLeft" activeCell="M24" sqref="M24"/>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6384" width="9.140625" style="4"/>
  </cols>
  <sheetData>
    <row r="1" spans="1:16" ht="15.6" customHeight="1">
      <c r="A1" s="173">
        <v>7</v>
      </c>
      <c r="B1" s="117" t="s">
        <v>108</v>
      </c>
      <c r="C1" s="174"/>
      <c r="D1" s="174"/>
      <c r="E1" s="174"/>
      <c r="F1" s="174"/>
      <c r="G1" s="174"/>
      <c r="H1" s="175"/>
      <c r="I1" s="175"/>
      <c r="J1" s="174"/>
      <c r="K1" s="174"/>
      <c r="L1" s="174"/>
      <c r="M1" s="174"/>
      <c r="N1" s="174"/>
    </row>
    <row r="2" spans="1:16" ht="15.6" customHeight="1">
      <c r="A2" s="700" t="s">
        <v>109</v>
      </c>
      <c r="B2" s="700"/>
      <c r="C2" s="700"/>
      <c r="D2" s="700"/>
      <c r="E2" s="700"/>
      <c r="F2" s="700"/>
      <c r="G2" s="700"/>
      <c r="H2" s="700"/>
      <c r="I2" s="700"/>
      <c r="J2" s="700"/>
      <c r="K2" s="700"/>
      <c r="L2" s="700"/>
      <c r="M2" s="182"/>
      <c r="N2" s="182"/>
    </row>
    <row r="3" spans="1:16"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row>
    <row r="4" spans="1:16" ht="79.5" customHeight="1">
      <c r="A4">
        <f>ROW() - ROW(Table1901931951971992012032052072092112132152172192212232252272292312332372392412432452472492512532552573567489101211131514161718192021222324252726303538[[#Headers],[Priority]])</f>
        <v>1</v>
      </c>
      <c r="B4" s="491" t="s">
        <v>450</v>
      </c>
      <c r="C4" s="4" t="s">
        <v>451</v>
      </c>
      <c r="D4" s="4" t="s">
        <v>452</v>
      </c>
      <c r="E4" s="4" t="s">
        <v>453</v>
      </c>
      <c r="F4" s="375">
        <v>46029</v>
      </c>
      <c r="G4" s="492" t="s">
        <v>454</v>
      </c>
      <c r="H4" s="4"/>
      <c r="I4" s="4"/>
      <c r="J4" s="491" t="s">
        <v>455</v>
      </c>
      <c r="K4" s="492" t="s">
        <v>456</v>
      </c>
      <c r="L4" s="67" t="s">
        <v>457</v>
      </c>
      <c r="M4" s="4" t="s">
        <v>458</v>
      </c>
      <c r="O4" s="292" t="s">
        <v>287</v>
      </c>
    </row>
    <row r="5" spans="1:16" ht="79.5" customHeight="1">
      <c r="A5">
        <f>ROW() - ROW(Table1901931951971992012032052072092112132152172192212232252272292312332372392412432452472492512532552573567489101211131514161718192021222324252726303538[[#Headers],[Priority]])</f>
        <v>2</v>
      </c>
      <c r="B5" s="67" t="s">
        <v>459</v>
      </c>
      <c r="C5" t="s">
        <v>460</v>
      </c>
      <c r="D5"/>
      <c r="E5" s="4" t="s">
        <v>461</v>
      </c>
      <c r="F5" s="375">
        <v>46029</v>
      </c>
      <c r="G5" s="490"/>
      <c r="H5" s="4"/>
      <c r="I5" s="4"/>
      <c r="J5" s="491"/>
      <c r="K5" s="492"/>
      <c r="L5" s="67"/>
      <c r="M5" s="67" t="s">
        <v>458</v>
      </c>
      <c r="N5" s="67"/>
      <c r="O5" s="292" t="s">
        <v>287</v>
      </c>
    </row>
    <row r="6" spans="1:16" ht="79.5" customHeight="1">
      <c r="A6">
        <v>3</v>
      </c>
      <c r="B6" s="491" t="s">
        <v>462</v>
      </c>
      <c r="C6" s="67" t="s">
        <v>463</v>
      </c>
      <c r="D6" s="67" t="s">
        <v>464</v>
      </c>
      <c r="E6" s="161">
        <v>46028</v>
      </c>
      <c r="F6" s="161">
        <v>46034</v>
      </c>
      <c r="G6" s="67" t="s">
        <v>463</v>
      </c>
      <c r="H6" s="67" t="s">
        <v>465</v>
      </c>
      <c r="I6" s="67" t="s">
        <v>466</v>
      </c>
      <c r="J6" s="491" t="s">
        <v>83</v>
      </c>
      <c r="K6" s="450" t="s">
        <v>467</v>
      </c>
      <c r="L6" s="67" t="s">
        <v>223</v>
      </c>
      <c r="M6" s="67"/>
      <c r="N6" s="67"/>
      <c r="O6" s="531" t="s">
        <v>287</v>
      </c>
    </row>
    <row r="7" spans="1:16" ht="79.5" customHeight="1">
      <c r="A7">
        <v>4</v>
      </c>
      <c r="B7" s="491" t="s">
        <v>468</v>
      </c>
      <c r="C7" s="67" t="s">
        <v>181</v>
      </c>
      <c r="D7" s="67" t="s">
        <v>182</v>
      </c>
      <c r="E7" s="161">
        <v>46028</v>
      </c>
      <c r="F7" s="191">
        <v>46034</v>
      </c>
      <c r="G7" s="351" t="s">
        <v>181</v>
      </c>
      <c r="H7" s="351" t="s">
        <v>469</v>
      </c>
      <c r="I7" s="492" t="s">
        <v>470</v>
      </c>
      <c r="J7" s="491" t="s">
        <v>83</v>
      </c>
      <c r="K7" s="450" t="s">
        <v>286</v>
      </c>
      <c r="L7" s="67" t="s">
        <v>223</v>
      </c>
      <c r="M7" s="67"/>
      <c r="N7" s="67"/>
      <c r="O7" s="531" t="s">
        <v>287</v>
      </c>
      <c r="P7" s="477"/>
    </row>
    <row r="8" spans="1:16" ht="79.5" customHeight="1">
      <c r="A8">
        <v>4</v>
      </c>
      <c r="B8" s="492" t="s">
        <v>471</v>
      </c>
      <c r="C8" s="67" t="s">
        <v>472</v>
      </c>
      <c r="D8" s="67" t="s">
        <v>473</v>
      </c>
      <c r="E8" s="161">
        <v>46030</v>
      </c>
      <c r="F8" s="191">
        <v>46034</v>
      </c>
      <c r="G8" s="67" t="s">
        <v>472</v>
      </c>
      <c r="H8" s="351" t="s">
        <v>474</v>
      </c>
      <c r="I8" s="491"/>
      <c r="J8" s="164" t="s">
        <v>475</v>
      </c>
      <c r="K8" s="450" t="s">
        <v>476</v>
      </c>
      <c r="L8" s="67" t="s">
        <v>223</v>
      </c>
      <c r="M8" s="67"/>
      <c r="N8" s="67"/>
      <c r="O8" s="531" t="s">
        <v>287</v>
      </c>
    </row>
    <row r="9" spans="1:16" ht="79.5" customHeight="1">
      <c r="A9">
        <v>5</v>
      </c>
      <c r="B9" s="491" t="s">
        <v>341</v>
      </c>
      <c r="C9" s="351" t="s">
        <v>342</v>
      </c>
      <c r="D9" s="67"/>
      <c r="E9" s="245">
        <v>46030</v>
      </c>
      <c r="F9" s="193">
        <v>46043</v>
      </c>
      <c r="G9" s="492" t="s">
        <v>343</v>
      </c>
      <c r="H9" s="225"/>
      <c r="I9" s="493"/>
      <c r="J9" s="492" t="s">
        <v>477</v>
      </c>
      <c r="K9" s="450" t="s">
        <v>286</v>
      </c>
      <c r="L9" s="67" t="s">
        <v>223</v>
      </c>
      <c r="M9" s="67"/>
      <c r="N9" s="67"/>
      <c r="O9" s="531" t="s">
        <v>287</v>
      </c>
    </row>
    <row r="10" spans="1:16" ht="79.5" customHeight="1">
      <c r="A10">
        <v>6</v>
      </c>
      <c r="B10" s="491" t="s">
        <v>478</v>
      </c>
      <c r="C10" s="351" t="s">
        <v>413</v>
      </c>
      <c r="D10" s="3" t="s">
        <v>414</v>
      </c>
      <c r="E10" s="245">
        <v>46030</v>
      </c>
      <c r="F10" s="375">
        <v>46043</v>
      </c>
      <c r="G10" s="492" t="s">
        <v>415</v>
      </c>
      <c r="H10" s="133" t="s">
        <v>479</v>
      </c>
      <c r="I10" s="3"/>
      <c r="J10" s="491" t="s">
        <v>127</v>
      </c>
      <c r="K10" s="450" t="s">
        <v>286</v>
      </c>
      <c r="L10" s="67" t="s">
        <v>223</v>
      </c>
      <c r="M10" s="67"/>
      <c r="N10" s="67"/>
      <c r="O10" s="531" t="s">
        <v>287</v>
      </c>
    </row>
    <row r="11" spans="1:16" ht="79.5" customHeight="1">
      <c r="A11" s="310">
        <v>7</v>
      </c>
      <c r="B11" s="548" t="s">
        <v>416</v>
      </c>
      <c r="C11" s="509" t="s">
        <v>408</v>
      </c>
      <c r="D11" s="495" t="s">
        <v>417</v>
      </c>
      <c r="E11" s="502" t="s">
        <v>449</v>
      </c>
      <c r="F11" s="497">
        <v>46052</v>
      </c>
      <c r="G11" s="509" t="s">
        <v>408</v>
      </c>
      <c r="H11" s="110" t="s">
        <v>418</v>
      </c>
      <c r="I11" s="492" t="s">
        <v>419</v>
      </c>
      <c r="J11" s="452" t="s">
        <v>83</v>
      </c>
      <c r="K11" s="450" t="s">
        <v>480</v>
      </c>
      <c r="L11" s="67" t="s">
        <v>223</v>
      </c>
      <c r="M11" s="67"/>
      <c r="N11" s="67"/>
      <c r="O11" s="547" t="s">
        <v>287</v>
      </c>
    </row>
    <row r="12" spans="1:16" ht="14.45" customHeight="1">
      <c r="A12"/>
      <c r="B12" s="67"/>
      <c r="C12"/>
      <c r="D12"/>
      <c r="E12"/>
      <c r="F12"/>
      <c r="G12" s="161"/>
      <c r="H12"/>
      <c r="I12"/>
      <c r="J12"/>
      <c r="K12"/>
      <c r="L12"/>
      <c r="M12" s="67" t="e">
        <f>COUNTIF(#REF!, "yes")</f>
        <v>#REF!</v>
      </c>
      <c r="N12" s="67" t="e">
        <f>COUNTIF(#REF!, "yes")</f>
        <v>#REF!</v>
      </c>
      <c r="O12" s="197"/>
    </row>
    <row r="13" spans="1:16" ht="14.45" customHeight="1">
      <c r="A13"/>
      <c r="B13" s="67"/>
      <c r="C13"/>
      <c r="D13"/>
      <c r="E13"/>
      <c r="F13"/>
      <c r="G13"/>
      <c r="H13"/>
      <c r="I13"/>
      <c r="J13"/>
      <c r="K13"/>
      <c r="L13"/>
      <c r="M13"/>
      <c r="N13"/>
      <c r="O13" s="292"/>
    </row>
    <row r="14" spans="1:16" ht="14.45" customHeight="1">
      <c r="A14"/>
      <c r="B14" s="67"/>
      <c r="C14"/>
      <c r="D14"/>
      <c r="E14"/>
      <c r="F14"/>
      <c r="G14"/>
      <c r="H14"/>
      <c r="I14"/>
      <c r="J14"/>
      <c r="K14"/>
      <c r="L14"/>
      <c r="M14"/>
      <c r="N14"/>
      <c r="O14" s="292"/>
    </row>
    <row r="15" spans="1:16" ht="66.75" customHeight="1">
      <c r="A15" s="701" t="s">
        <v>165</v>
      </c>
      <c r="B15" s="701"/>
      <c r="C15" s="701"/>
      <c r="D15" s="701"/>
      <c r="E15" s="701"/>
      <c r="F15" s="701"/>
      <c r="G15" s="701"/>
      <c r="H15" s="701"/>
      <c r="I15" s="701"/>
      <c r="J15" s="701"/>
      <c r="K15" s="701"/>
      <c r="L15" s="701"/>
      <c r="M15"/>
      <c r="N15"/>
      <c r="O15"/>
    </row>
    <row r="16" spans="1:16" ht="14.45" customHeight="1">
      <c r="A16" s="439" t="s">
        <v>166</v>
      </c>
      <c r="B16" s="439" t="s">
        <v>167</v>
      </c>
      <c r="C16" s="439" t="s">
        <v>168</v>
      </c>
      <c r="D16" s="439" t="s">
        <v>112</v>
      </c>
      <c r="E16" s="439" t="s">
        <v>11</v>
      </c>
      <c r="F16" s="439" t="s">
        <v>12</v>
      </c>
      <c r="G16" s="439" t="s">
        <v>72</v>
      </c>
      <c r="H16" s="439" t="s">
        <v>74</v>
      </c>
      <c r="I16" s="439" t="s">
        <v>75</v>
      </c>
      <c r="J16" s="439" t="s">
        <v>169</v>
      </c>
      <c r="K16" s="439" t="s">
        <v>170</v>
      </c>
      <c r="L16" s="439" t="s">
        <v>171</v>
      </c>
      <c r="M16" s="389" t="s">
        <v>172</v>
      </c>
      <c r="N16" s="389" t="s">
        <v>173</v>
      </c>
      <c r="O16" s="389" t="s">
        <v>481</v>
      </c>
    </row>
    <row r="17" spans="1:16" ht="37.5" customHeight="1">
      <c r="A17">
        <f>ROW() - ROW(Table30333639[[#Headers],[Slot]])</f>
        <v>1</v>
      </c>
      <c r="B17" s="444" t="s">
        <v>450</v>
      </c>
      <c r="C17" s="4" t="s">
        <v>460</v>
      </c>
      <c r="D17" s="4" t="s">
        <v>452</v>
      </c>
      <c r="E17" s="4" t="s">
        <v>453</v>
      </c>
      <c r="F17" s="375">
        <v>46029</v>
      </c>
      <c r="G17" s="444" t="s">
        <v>454</v>
      </c>
      <c r="H17" s="4"/>
      <c r="I17" s="4"/>
      <c r="J17" s="444" t="s">
        <v>455</v>
      </c>
      <c r="K17" s="444" t="s">
        <v>456</v>
      </c>
      <c r="L17"/>
      <c r="M17" s="141" t="s">
        <v>287</v>
      </c>
      <c r="N17" t="s">
        <v>482</v>
      </c>
      <c r="O17"/>
    </row>
    <row r="18" spans="1:16" ht="66.75" customHeight="1">
      <c r="A18">
        <v>1</v>
      </c>
      <c r="B18" s="444" t="s">
        <v>373</v>
      </c>
      <c r="C18" s="67" t="s">
        <v>374</v>
      </c>
      <c r="D18" t="s">
        <v>375</v>
      </c>
      <c r="E18" s="489">
        <v>45665.416666666664</v>
      </c>
      <c r="F18" s="375"/>
      <c r="G18" s="207" t="s">
        <v>376</v>
      </c>
      <c r="H18" s="3" t="s">
        <v>377</v>
      </c>
      <c r="I18" s="133" t="s">
        <v>378</v>
      </c>
      <c r="J18" s="133" t="s">
        <v>83</v>
      </c>
      <c r="K18" s="486" t="s">
        <v>379</v>
      </c>
      <c r="L18"/>
      <c r="M18" s="141" t="s">
        <v>287</v>
      </c>
      <c r="N18"/>
      <c r="O18" t="s">
        <v>483</v>
      </c>
    </row>
    <row r="19" spans="1:16" customFormat="1" ht="41.25" customHeight="1">
      <c r="A19">
        <v>2</v>
      </c>
      <c r="B19" t="s">
        <v>459</v>
      </c>
      <c r="C19" t="s">
        <v>460</v>
      </c>
      <c r="E19" t="s">
        <v>461</v>
      </c>
      <c r="F19" s="530">
        <v>46029</v>
      </c>
      <c r="M19" s="141" t="s">
        <v>287</v>
      </c>
      <c r="N19" t="s">
        <v>484</v>
      </c>
    </row>
    <row r="20" spans="1:16" customFormat="1" ht="41.25" customHeight="1">
      <c r="A20">
        <v>2</v>
      </c>
      <c r="B20" s="164" t="s">
        <v>443</v>
      </c>
      <c r="C20" s="67" t="s">
        <v>444</v>
      </c>
      <c r="D20" s="67" t="s">
        <v>445</v>
      </c>
      <c r="E20" s="245">
        <v>46030</v>
      </c>
      <c r="F20" s="193">
        <v>46034</v>
      </c>
      <c r="G20" s="232" t="s">
        <v>446</v>
      </c>
      <c r="H20" s="225" t="s">
        <v>447</v>
      </c>
      <c r="I20" s="225" t="s">
        <v>448</v>
      </c>
      <c r="J20" s="133" t="s">
        <v>83</v>
      </c>
      <c r="K20" s="67"/>
      <c r="L20" s="67"/>
      <c r="M20" s="141" t="s">
        <v>287</v>
      </c>
      <c r="N20" s="428"/>
      <c r="P20" s="4"/>
    </row>
    <row r="21" spans="1:16" customFormat="1" ht="41.25" customHeight="1">
      <c r="A21">
        <v>3</v>
      </c>
      <c r="B21" s="133" t="s">
        <v>468</v>
      </c>
      <c r="C21" s="67" t="s">
        <v>181</v>
      </c>
      <c r="D21" s="67" t="s">
        <v>182</v>
      </c>
      <c r="E21" s="161">
        <v>46028</v>
      </c>
      <c r="F21" s="191">
        <v>46034</v>
      </c>
      <c r="G21" s="351" t="s">
        <v>181</v>
      </c>
      <c r="H21" s="351" t="s">
        <v>469</v>
      </c>
      <c r="I21" s="164" t="s">
        <v>470</v>
      </c>
      <c r="J21" s="133" t="s">
        <v>83</v>
      </c>
      <c r="K21" s="532"/>
      <c r="M21" s="481" t="s">
        <v>287</v>
      </c>
      <c r="N21" s="428"/>
      <c r="P21" s="4"/>
    </row>
    <row r="22" spans="1:16" ht="56.25" customHeight="1">
      <c r="A22">
        <v>4</v>
      </c>
      <c r="B22" s="164" t="s">
        <v>485</v>
      </c>
      <c r="C22" s="67" t="s">
        <v>486</v>
      </c>
      <c r="D22" s="67" t="s">
        <v>487</v>
      </c>
      <c r="E22" s="245">
        <v>45663</v>
      </c>
      <c r="F22" s="193">
        <v>45669</v>
      </c>
      <c r="G22" s="232" t="s">
        <v>488</v>
      </c>
      <c r="H22" s="225" t="s">
        <v>448</v>
      </c>
      <c r="I22" s="225" t="s">
        <v>448</v>
      </c>
      <c r="J22" s="133" t="s">
        <v>83</v>
      </c>
      <c r="K22" s="67"/>
      <c r="L22" s="67" t="s">
        <v>489</v>
      </c>
      <c r="M22" s="481" t="s">
        <v>287</v>
      </c>
      <c r="N22" s="428"/>
      <c r="O22"/>
    </row>
    <row r="23" spans="1:16" ht="56.25" customHeight="1">
      <c r="A23">
        <v>5</v>
      </c>
      <c r="B23" s="133" t="s">
        <v>490</v>
      </c>
      <c r="C23" s="351" t="s">
        <v>491</v>
      </c>
      <c r="D23" s="67" t="s">
        <v>492</v>
      </c>
      <c r="E23" s="245">
        <v>46021</v>
      </c>
      <c r="F23" s="193">
        <v>46031</v>
      </c>
      <c r="G23" s="351" t="s">
        <v>491</v>
      </c>
      <c r="H23" s="351" t="s">
        <v>493</v>
      </c>
      <c r="I23" s="133" t="s">
        <v>494</v>
      </c>
      <c r="J23" s="133" t="s">
        <v>83</v>
      </c>
      <c r="K23" s="455"/>
      <c r="L23" s="458"/>
      <c r="M23" s="481" t="s">
        <v>287</v>
      </c>
      <c r="N23" s="428"/>
      <c r="O23"/>
    </row>
    <row r="24" spans="1:16" ht="56.25" customHeight="1">
      <c r="A24" s="310">
        <v>5</v>
      </c>
      <c r="B24" s="552" t="s">
        <v>416</v>
      </c>
      <c r="C24" s="161" t="s">
        <v>408</v>
      </c>
      <c r="D24" t="s">
        <v>417</v>
      </c>
      <c r="E24" s="549" t="s">
        <v>449</v>
      </c>
      <c r="F24" s="497">
        <v>46052</v>
      </c>
      <c r="G24" s="551" t="s">
        <v>408</v>
      </c>
      <c r="H24" s="110" t="s">
        <v>418</v>
      </c>
      <c r="I24" s="550" t="s">
        <v>419</v>
      </c>
      <c r="J24" s="550" t="s">
        <v>83</v>
      </c>
      <c r="K24" s="532"/>
      <c r="L24" s="458"/>
      <c r="M24" s="141" t="s">
        <v>287</v>
      </c>
      <c r="N24" s="428"/>
      <c r="O24"/>
    </row>
    <row r="25" spans="1:16" ht="14.45" customHeight="1">
      <c r="A25"/>
      <c r="B25" s="67"/>
      <c r="C25"/>
      <c r="D25"/>
      <c r="E25"/>
      <c r="F25"/>
      <c r="G25"/>
      <c r="H25"/>
      <c r="I25"/>
      <c r="J25"/>
      <c r="K25"/>
      <c r="L25"/>
      <c r="M25"/>
      <c r="N25"/>
      <c r="O25"/>
    </row>
    <row r="26" spans="1:16" ht="14.45" customHeight="1">
      <c r="A26"/>
      <c r="B26" s="67"/>
      <c r="C26"/>
      <c r="D26"/>
      <c r="E26"/>
      <c r="F26"/>
      <c r="G26"/>
      <c r="H26"/>
      <c r="I26"/>
      <c r="J26"/>
      <c r="K26"/>
      <c r="L26"/>
      <c r="M26"/>
      <c r="N26"/>
      <c r="O26"/>
    </row>
    <row r="27" spans="1:16" ht="50.25" customHeight="1">
      <c r="A27" s="701" t="s">
        <v>202</v>
      </c>
      <c r="B27" s="701"/>
      <c r="C27" s="701"/>
      <c r="D27" s="701"/>
      <c r="E27" s="701"/>
      <c r="F27" s="701"/>
      <c r="G27" s="701"/>
      <c r="H27" s="701"/>
      <c r="I27" s="701"/>
      <c r="J27" s="701"/>
      <c r="K27" s="701"/>
      <c r="L27" s="701"/>
      <c r="M27"/>
      <c r="N27"/>
      <c r="O27"/>
    </row>
    <row r="28" spans="1:16" ht="14.45" customHeight="1">
      <c r="A28" s="439" t="s">
        <v>166</v>
      </c>
      <c r="B28" s="439" t="s">
        <v>167</v>
      </c>
      <c r="C28" s="439" t="s">
        <v>168</v>
      </c>
      <c r="D28" s="439" t="s">
        <v>112</v>
      </c>
      <c r="E28" s="439" t="s">
        <v>11</v>
      </c>
      <c r="F28" s="439" t="s">
        <v>12</v>
      </c>
      <c r="G28" s="439" t="s">
        <v>72</v>
      </c>
      <c r="H28" s="439" t="s">
        <v>74</v>
      </c>
      <c r="I28" s="439" t="s">
        <v>75</v>
      </c>
      <c r="J28" s="439" t="s">
        <v>169</v>
      </c>
      <c r="K28" s="439" t="s">
        <v>170</v>
      </c>
      <c r="L28" s="439" t="s">
        <v>171</v>
      </c>
      <c r="M28" s="389" t="s">
        <v>203</v>
      </c>
      <c r="N28" s="389" t="s">
        <v>173</v>
      </c>
      <c r="O28" s="389" t="s">
        <v>495</v>
      </c>
    </row>
    <row r="29" spans="1:16" ht="43.5" customHeight="1">
      <c r="A29" s="360">
        <v>1</v>
      </c>
      <c r="B29" s="404" t="s">
        <v>450</v>
      </c>
      <c r="C29" s="166" t="s">
        <v>460</v>
      </c>
      <c r="D29" s="166" t="s">
        <v>452</v>
      </c>
      <c r="E29" s="166" t="s">
        <v>453</v>
      </c>
      <c r="F29" s="383">
        <v>46029</v>
      </c>
      <c r="G29" s="407" t="s">
        <v>454</v>
      </c>
      <c r="H29" s="166"/>
      <c r="I29" s="166"/>
      <c r="J29" s="404" t="s">
        <v>455</v>
      </c>
      <c r="K29" s="527" t="s">
        <v>456</v>
      </c>
      <c r="L29" s="481"/>
      <c r="M29" s="141" t="s">
        <v>287</v>
      </c>
      <c r="N29" s="364"/>
      <c r="O29" s="364"/>
    </row>
    <row r="30" spans="1:16" ht="71.25" customHeight="1">
      <c r="A30" s="360">
        <v>1</v>
      </c>
      <c r="B30" s="404" t="s">
        <v>412</v>
      </c>
      <c r="C30" s="166"/>
      <c r="D30" s="166"/>
      <c r="E30" s="380">
        <v>46030</v>
      </c>
      <c r="F30" s="383">
        <v>46043</v>
      </c>
      <c r="G30" s="407" t="s">
        <v>415</v>
      </c>
      <c r="H30" s="166"/>
      <c r="I30" s="166"/>
      <c r="J30" s="404" t="s">
        <v>127</v>
      </c>
      <c r="K30" s="527"/>
      <c r="L30" s="481"/>
      <c r="M30" s="476" t="s">
        <v>287</v>
      </c>
      <c r="N30" s="360"/>
      <c r="O30" s="360"/>
    </row>
    <row r="31" spans="1:16" ht="89.25" customHeight="1">
      <c r="A31" s="696">
        <v>2</v>
      </c>
      <c r="B31" s="404" t="s">
        <v>496</v>
      </c>
      <c r="C31" s="379" t="s">
        <v>497</v>
      </c>
      <c r="D31" s="379" t="s">
        <v>498</v>
      </c>
      <c r="E31" s="386">
        <v>46028</v>
      </c>
      <c r="F31" s="386">
        <v>46034</v>
      </c>
      <c r="G31" s="379" t="s">
        <v>497</v>
      </c>
      <c r="H31" s="379" t="s">
        <v>499</v>
      </c>
      <c r="I31" s="404" t="s">
        <v>378</v>
      </c>
      <c r="J31" s="404" t="s">
        <v>83</v>
      </c>
      <c r="K31" s="528"/>
      <c r="L31" s="481"/>
      <c r="M31" s="481" t="s">
        <v>287</v>
      </c>
      <c r="N31" s="480"/>
      <c r="O31" s="541"/>
      <c r="P31" s="429"/>
    </row>
    <row r="32" spans="1:16" s="429" customFormat="1" ht="78.75" customHeight="1">
      <c r="A32" s="696">
        <v>3</v>
      </c>
      <c r="B32" s="404" t="s">
        <v>500</v>
      </c>
      <c r="C32" s="379" t="s">
        <v>501</v>
      </c>
      <c r="D32" s="379" t="s">
        <v>502</v>
      </c>
      <c r="E32" s="386">
        <v>46028</v>
      </c>
      <c r="F32" s="386">
        <v>46034</v>
      </c>
      <c r="G32" s="379" t="s">
        <v>503</v>
      </c>
      <c r="H32" s="379" t="s">
        <v>504</v>
      </c>
      <c r="I32" s="407"/>
      <c r="J32" s="404" t="s">
        <v>83</v>
      </c>
      <c r="K32" s="528"/>
      <c r="L32" s="481"/>
      <c r="M32" s="481" t="s">
        <v>287</v>
      </c>
      <c r="N32" s="480"/>
      <c r="O32" s="541"/>
    </row>
    <row r="33" spans="1:15" s="429" customFormat="1" ht="129" customHeight="1">
      <c r="A33" s="696">
        <v>4</v>
      </c>
      <c r="B33" s="404" t="s">
        <v>462</v>
      </c>
      <c r="C33" s="379" t="s">
        <v>463</v>
      </c>
      <c r="D33" s="379" t="s">
        <v>464</v>
      </c>
      <c r="E33" s="386">
        <v>46028</v>
      </c>
      <c r="F33" s="386">
        <v>46034</v>
      </c>
      <c r="G33" s="379" t="s">
        <v>463</v>
      </c>
      <c r="H33" s="379" t="s">
        <v>465</v>
      </c>
      <c r="I33" s="407"/>
      <c r="J33" s="404" t="s">
        <v>83</v>
      </c>
      <c r="K33" s="528"/>
      <c r="L33" s="481"/>
      <c r="M33" s="481" t="s">
        <v>287</v>
      </c>
      <c r="N33" s="480"/>
      <c r="O33" s="541"/>
    </row>
    <row r="34" spans="1:15" s="429" customFormat="1" ht="129" customHeight="1">
      <c r="A34" s="697">
        <v>5</v>
      </c>
      <c r="B34" s="407" t="s">
        <v>505</v>
      </c>
      <c r="C34" s="405" t="s">
        <v>506</v>
      </c>
      <c r="D34" s="379" t="s">
        <v>507</v>
      </c>
      <c r="E34" s="386">
        <v>46028</v>
      </c>
      <c r="F34" s="387">
        <v>46034</v>
      </c>
      <c r="G34" s="405" t="s">
        <v>506</v>
      </c>
      <c r="H34" s="405" t="s">
        <v>504</v>
      </c>
      <c r="I34" s="404"/>
      <c r="J34" s="404" t="s">
        <v>83</v>
      </c>
      <c r="K34" s="529"/>
      <c r="L34" s="481"/>
      <c r="M34" s="481" t="s">
        <v>287</v>
      </c>
      <c r="N34" s="480"/>
      <c r="O34" s="541"/>
    </row>
    <row r="35" spans="1:15">
      <c r="A35" s="364"/>
      <c r="B35" s="432"/>
      <c r="C35" s="412"/>
      <c r="D35" s="433"/>
      <c r="E35" s="434"/>
      <c r="F35" s="435"/>
      <c r="G35" s="432"/>
      <c r="H35" s="436"/>
      <c r="I35" s="436"/>
      <c r="J35" s="133"/>
      <c r="K35" s="433"/>
      <c r="L35" s="141"/>
      <c r="M35" s="141"/>
      <c r="N35" s="166"/>
      <c r="O35" s="166"/>
    </row>
    <row r="36" spans="1:15">
      <c r="A36" s="360"/>
      <c r="B36" s="382"/>
      <c r="C36" s="379"/>
      <c r="D36" s="379"/>
      <c r="E36" s="380"/>
      <c r="F36" s="408"/>
      <c r="G36" s="409"/>
      <c r="H36" s="409"/>
      <c r="I36" s="166"/>
      <c r="J36" s="382"/>
      <c r="K36" s="379"/>
      <c r="L36" s="141"/>
      <c r="M36" s="141"/>
      <c r="N36" s="475"/>
      <c r="O36" s="401"/>
    </row>
  </sheetData>
  <mergeCells count="3">
    <mergeCell ref="A2:L2"/>
    <mergeCell ref="A15:L15"/>
    <mergeCell ref="A27:L27"/>
  </mergeCells>
  <conditionalFormatting sqref="B1:N1">
    <cfRule type="expression" dxfId="804" priority="49">
      <formula>OR($A1="CHANGE")</formula>
    </cfRule>
    <cfRule type="expression" dxfId="803" priority="50">
      <formula>OR($A1="ADD")</formula>
    </cfRule>
    <cfRule type="expression" dxfId="802" priority="51">
      <formula>OR($A1="REMOVE")</formula>
    </cfRule>
  </conditionalFormatting>
  <conditionalFormatting sqref="I3">
    <cfRule type="cellIs" dxfId="801" priority="53" operator="equal">
      <formula>"no"</formula>
    </cfRule>
    <cfRule type="cellIs" dxfId="800" priority="52" operator="equal">
      <formula>"yes"</formula>
    </cfRule>
  </conditionalFormatting>
  <conditionalFormatting sqref="L29:L30">
    <cfRule type="containsText" dxfId="799" priority="33" operator="containsText" text="Cooked and booked (Published)">
      <formula>NOT(ISERROR(SEARCH("Cooked and booked (Published)",L29)))</formula>
    </cfRule>
    <cfRule type="containsText" dxfId="798" priority="34" operator="containsText" text="In QC">
      <formula>NOT(ISERROR(SEARCH("In QC",L29)))</formula>
    </cfRule>
    <cfRule type="containsText" dxfId="797" priority="35" operator="containsText" text="Ready for booking">
      <formula>NOT(ISERROR(SEARCH("Ready for booking",L29)))</formula>
    </cfRule>
    <cfRule type="containsText" dxfId="796" priority="36" operator="containsText" text="Build is Cooking">
      <formula>NOT(ISERROR(SEARCH("Build is Cooking",L29)))</formula>
    </cfRule>
  </conditionalFormatting>
  <conditionalFormatting sqref="L35:L36">
    <cfRule type="containsText" dxfId="795" priority="22" operator="containsText" text="In QC">
      <formula>NOT(ISERROR(SEARCH("In QC",L35)))</formula>
    </cfRule>
    <cfRule type="containsText" dxfId="794" priority="23" operator="containsText" text="Ready for booking">
      <formula>NOT(ISERROR(SEARCH("Ready for booking",L35)))</formula>
    </cfRule>
    <cfRule type="containsText" dxfId="793" priority="21" operator="containsText" text="Cooked and booked (Published)">
      <formula>NOT(ISERROR(SEARCH("Cooked and booked (Published)",L35)))</formula>
    </cfRule>
    <cfRule type="containsText" dxfId="792" priority="24" operator="containsText" text="Build is Cooking">
      <formula>NOT(ISERROR(SEARCH("Build is Cooking",L35)))</formula>
    </cfRule>
  </conditionalFormatting>
  <conditionalFormatting sqref="M17:M24 M29:M30 L31:M34">
    <cfRule type="containsText" dxfId="791" priority="48" operator="containsText" text="Build is Cooking">
      <formula>NOT(ISERROR(SEARCH("Build is Cooking",L17)))</formula>
    </cfRule>
    <cfRule type="containsText" dxfId="790" priority="45" operator="containsText" text="Cooked and booked (Published)">
      <formula>NOT(ISERROR(SEARCH("Cooked and booked (Published)",L17)))</formula>
    </cfRule>
    <cfRule type="containsText" dxfId="789" priority="46" operator="containsText" text="In QC">
      <formula>NOT(ISERROR(SEARCH("In QC",L17)))</formula>
    </cfRule>
    <cfRule type="containsText" dxfId="788" priority="47" operator="containsText" text="Ready for booking">
      <formula>NOT(ISERROR(SEARCH("Ready for booking",L17)))</formula>
    </cfRule>
  </conditionalFormatting>
  <conditionalFormatting sqref="M35:M36">
    <cfRule type="containsText" dxfId="787" priority="13" operator="containsText" text="Cooked and booked (Published)">
      <formula>NOT(ISERROR(SEARCH("Cooked and booked (Published)",M35)))</formula>
    </cfRule>
    <cfRule type="containsText" dxfId="786" priority="14" operator="containsText" text="In QC">
      <formula>NOT(ISERROR(SEARCH("In QC",M35)))</formula>
    </cfRule>
    <cfRule type="containsText" dxfId="785" priority="15" operator="containsText" text="Ready for booking">
      <formula>NOT(ISERROR(SEARCH("Ready for booking",M35)))</formula>
    </cfRule>
    <cfRule type="containsText" dxfId="784" priority="16" operator="containsText" text="Build is Cooking">
      <formula>NOT(ISERROR(SEARCH("Build is Cooking",M35)))</formula>
    </cfRule>
  </conditionalFormatting>
  <conditionalFormatting sqref="O1:O34">
    <cfRule type="containsText" dxfId="783" priority="1" operator="containsText" text="Cooked and booked (Published)">
      <formula>NOT(ISERROR(SEARCH("Cooked and booked (Published)",O1)))</formula>
    </cfRule>
    <cfRule type="containsText" dxfId="782" priority="2" operator="containsText" text="In QC">
      <formula>NOT(ISERROR(SEARCH("In QC",O1)))</formula>
    </cfRule>
    <cfRule type="containsText" dxfId="781" priority="3" operator="containsText" text="Ready for booking">
      <formula>NOT(ISERROR(SEARCH("Ready for booking",O1)))</formula>
    </cfRule>
    <cfRule type="containsText" dxfId="780" priority="4" operator="containsText" text="Build is Cooking">
      <formula>NOT(ISERROR(SEARCH("Build is Cooking",O1)))</formula>
    </cfRule>
  </conditionalFormatting>
  <dataValidations count="2">
    <dataValidation type="list" allowBlank="1" showInputMessage="1" showErrorMessage="1" sqref="M17:M24 L29:M36 O25:O27 O1:O15" xr:uid="{369C5269-6794-465C-B2F1-1181F8C6D823}">
      <formula1>"Build is Cooking, Creative Cooked, In QC, Ready for booking, Cooked and booked (Published), Canceled"</formula1>
    </dataValidation>
    <dataValidation allowBlank="1" showInputMessage="1" showErrorMessage="1" sqref="C1:D1 F1:G1 F3:G3 C3:D3 O28:O34 O16:O24" xr:uid="{FD42E7E9-6B90-4416-8A15-6E2FCDA9453F}"/>
  </dataValidations>
  <hyperlinks>
    <hyperlink ref="B4" r:id="rId1" xr:uid="{88B14FB0-1CB8-41D9-8751-AEAF00008FB1}"/>
    <hyperlink ref="G4" r:id="rId2" xr:uid="{3E931517-6BD3-4C9E-8B52-C5FBF5709302}"/>
    <hyperlink ref="J4" r:id="rId3" xr:uid="{9739874E-51E4-4062-A9D9-956FC48A41AF}"/>
    <hyperlink ref="K4" r:id="rId4" xr:uid="{5B5C3EA8-FED5-4607-B5C4-519C8E755B28}"/>
    <hyperlink ref="B17" r:id="rId5" xr:uid="{1BA387ED-1E89-4330-8E26-3F6CB20E014A}"/>
    <hyperlink ref="G17" r:id="rId6" xr:uid="{67B46ED0-C081-4E07-A4B0-561D587600CE}"/>
    <hyperlink ref="J17" r:id="rId7" xr:uid="{ACC5224C-8C4D-4637-A6F9-37AE6DC934FE}"/>
    <hyperlink ref="K17" r:id="rId8" xr:uid="{48AFB8A0-4E3E-404F-8B6F-4C39B5B0065B}"/>
    <hyperlink ref="B29" r:id="rId9" xr:uid="{1A703E16-E825-4883-81EA-940722A1BA36}"/>
    <hyperlink ref="G29" r:id="rId10" xr:uid="{8D5289DE-2D5F-483D-99DB-7187B1AE607F}"/>
    <hyperlink ref="J29" r:id="rId11" xr:uid="{AD4ECF42-1006-4DC1-82E1-B2FFEBB4F829}"/>
    <hyperlink ref="K29" r:id="rId12" xr:uid="{49321180-88C1-48DB-A3F4-F7E7D0112EF2}"/>
    <hyperlink ref="J7" r:id="rId13" xr:uid="{D9BDE459-AEBC-4451-B7C0-2E16AA88C601}"/>
    <hyperlink ref="I7" r:id="rId14" xr:uid="{E99B7F89-B281-4C63-BF29-D08A9A0DCA25}"/>
    <hyperlink ref="B7" r:id="rId15" xr:uid="{9AFA26B8-0EF6-4161-BEB4-0E4E93FAEADD}"/>
    <hyperlink ref="B6" r:id="rId16" xr:uid="{6670CCAD-BEFC-4C3C-9597-2438D962DFB0}"/>
    <hyperlink ref="B8" r:id="rId17" xr:uid="{4C447FAB-A119-4118-82BB-BA3E7703A3C2}"/>
    <hyperlink ref="B9" r:id="rId18" xr:uid="{A1DBDD70-75AE-4A34-8D6C-600426951433}"/>
    <hyperlink ref="B20" r:id="rId19" display="Plan of Record 14213 Apex Legends S27 - Winter Blitz Events" xr:uid="{34043032-AD3B-4222-B6D2-B2DB85414E6F}"/>
    <hyperlink ref="B22" r:id="rId20" display="Plan of Record 13881 Battlefield 6 | REDSEC - Winter Offensive Event" xr:uid="{8A8FAAAC-F3D7-4F2B-AB10-8151BBA42F0B}"/>
    <hyperlink ref="J22" r:id="rId21" xr:uid="{A1CA9A2A-11DA-4456-9D30-DBA97C0E8E14}"/>
    <hyperlink ref="B31" r:id="rId22" display="Plan of Record 14184 Forza Motorsport - Nemesis Tour | Game Update - 1-02-2026" xr:uid="{1501A788-1D6C-42D9-A5A7-FD0C8D19CE56}"/>
    <hyperlink ref="B32" r:id="rId23" display="Plan of Record 8932 LEGO Batman (Project Dinner) - pre-order begins" xr:uid="{EB5EA447-C318-4D64-BB97-8F41DACB4553}"/>
    <hyperlink ref="B34" r:id="rId24" display="Plan of Record 14168 Resident Evil Requiem Pre-Order - RE showcase targeting" xr:uid="{DFB5FD74-AC43-41DB-9E09-FCE9DDBA3558}"/>
    <hyperlink ref="J8" r:id="rId25" xr:uid="{82C4308E-12B7-4A64-A51C-BD9A066B42E5}"/>
    <hyperlink ref="G9" r:id="rId26" xr:uid="{5715F37F-9A1B-4158-97F6-7CB877C47551}"/>
    <hyperlink ref="B18" r:id="rId27" xr:uid="{FD07AC7C-70F4-4C60-80CB-C65A39934E7F}"/>
    <hyperlink ref="B30" r:id="rId28" xr:uid="{A69F2AC0-BAC8-42D2-8A7F-51E1AA1AEBBF}"/>
    <hyperlink ref="G30" r:id="rId29" xr:uid="{0FC90E6B-3D24-4879-A5D5-E181508E2947}"/>
    <hyperlink ref="B33" r:id="rId30" xr:uid="{B5D98FC9-2A45-40DB-B35E-59A9A02D2C14}"/>
    <hyperlink ref="J30" r:id="rId31" xr:uid="{84948AEC-9AA7-4004-880D-994098BD2B4A}"/>
    <hyperlink ref="B10" r:id="rId32" xr:uid="{555C2E36-D2B2-4774-B5F8-3C3610BFCE79}"/>
    <hyperlink ref="G10" r:id="rId33" xr:uid="{C69645C9-0797-4BAE-9DBC-252F5E2FC024}"/>
    <hyperlink ref="J10" r:id="rId34" xr:uid="{0D0C9D2D-3015-48D9-BDE7-9F4F6E109A62}"/>
    <hyperlink ref="J6" r:id="rId35" xr:uid="{9A56E1BC-3525-4045-B6EC-A4C5FE0B1E99}"/>
    <hyperlink ref="J31" r:id="rId36" xr:uid="{38B10BB2-26B4-4C00-BD16-56233F8D4E8A}"/>
    <hyperlink ref="J32" r:id="rId37" xr:uid="{8043BE36-E313-40D6-B0BB-86C4097DAD57}"/>
    <hyperlink ref="J33" r:id="rId38" xr:uid="{F7A77F66-F880-4992-BC8F-4E2CE9E9C55C}"/>
    <hyperlink ref="J18" r:id="rId39" xr:uid="{A5211626-2EA5-4DBD-856F-D4BF6C07D5BA}"/>
    <hyperlink ref="J34" r:id="rId40" xr:uid="{03EA933F-065C-4AA6-98A2-10D600F0339E}"/>
    <hyperlink ref="J9" r:id="rId41" xr:uid="{69CE7C2B-6875-4C55-8D2D-D5C03C0C1C9F}"/>
    <hyperlink ref="I18" r:id="rId42" xr:uid="{6B3E8A0E-B365-408E-8EAB-28E1595CF84F}"/>
    <hyperlink ref="I31" r:id="rId43" xr:uid="{930917DD-E757-49F8-BE5F-2F2FC233609E}"/>
    <hyperlink ref="J20" r:id="rId44" xr:uid="{B3289075-637B-48C3-BE5B-F2432EE40FFD}"/>
    <hyperlink ref="H10" r:id="rId45" xr:uid="{B412093E-3808-4D97-A642-F05DB617EE96}"/>
    <hyperlink ref="J21" r:id="rId46" xr:uid="{38A10626-EF28-4110-85CB-C364DC689558}"/>
    <hyperlink ref="I21" r:id="rId47" xr:uid="{1133B586-BCD7-4AD1-8A6A-D252B5E1F3A7}"/>
    <hyperlink ref="B21" r:id="rId48" xr:uid="{D068E519-84CB-49C7-822B-6A1C16D518E8}"/>
    <hyperlink ref="B11" r:id="rId49" xr:uid="{9D561402-2D18-4F06-B680-DDAFE65435C5}"/>
    <hyperlink ref="J11" r:id="rId50" xr:uid="{1CF49D89-3443-4FD2-A6A6-83C951B1AF3F}"/>
    <hyperlink ref="I11" r:id="rId51" xr:uid="{2023866F-4B2C-4392-B259-4CAC4DC4B059}"/>
    <hyperlink ref="B23" r:id="rId52" xr:uid="{49BFC8A0-078A-4A0B-8BFB-92A6694A61DA}"/>
    <hyperlink ref="J23" r:id="rId53" xr:uid="{6BCD4297-B82A-4017-B379-AF48C05738A8}"/>
    <hyperlink ref="I23" r:id="rId54" xr:uid="{BA0377EF-5319-4B53-9B60-7E90F380E919}"/>
    <hyperlink ref="B24" r:id="rId55" xr:uid="{DA54AFFF-C982-483C-8B2D-F4C006C6BA27}"/>
    <hyperlink ref="J24" r:id="rId56" xr:uid="{102E54B3-CF85-40EF-9DB3-AD572F5BC515}"/>
    <hyperlink ref="I24" r:id="rId57" xr:uid="{9667B9B1-AE11-45CC-B4EC-0CED2D410708}"/>
  </hyperlinks>
  <pageMargins left="0.7" right="0.7" top="0.75" bottom="0.75" header="0.3" footer="0.3"/>
  <headerFooter>
    <oddFooter>&amp;L_x000D_&amp;1#&amp;"Aptos"&amp;10&amp;K000000 Classified as Microsoft Confidential</oddFooter>
  </headerFooter>
  <legacyDrawing r:id="rId58"/>
  <tableParts count="3">
    <tablePart r:id="rId59"/>
    <tablePart r:id="rId60"/>
    <tablePart r:id="rId61"/>
  </tableParts>
  <extLst>
    <ext xmlns:x14="http://schemas.microsoft.com/office/spreadsheetml/2009/9/main" uri="{CCE6A557-97BC-4b89-ADB6-D9C93CAAB3DF}">
      <x14:dataValidations xmlns:xm="http://schemas.microsoft.com/office/excel/2006/main" count="2">
        <x14:dataValidation type="list" allowBlank="1" showInputMessage="1" showErrorMessage="1" xr:uid="{BE2B2DA0-8243-4B3C-80CA-DC62EB932217}">
          <x14:formula1>
            <xm:f>'Column Values (HIDE)'!$A$3:$A$6</xm:f>
          </x14:formula1>
          <xm:sqref>A3:B3 A37:B1048576</xm:sqref>
        </x14:dataValidation>
        <x14:dataValidation type="list" allowBlank="1" showInputMessage="1" showErrorMessage="1" xr:uid="{F22BBC3A-B118-4160-A444-25B289AA563C}">
          <x14:formula1>
            <xm:f>'Column Values (HIDE)'!$C$3:$C$12</xm:f>
          </x14:formula1>
          <xm:sqref>E3 B1 E1 E37:E1048576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7FE4D-244A-4337-B4DF-B77AA5D90DFD}">
  <sheetPr>
    <tabColor theme="9" tint="0.39997558519241921"/>
  </sheetPr>
  <dimension ref="A1:U34"/>
  <sheetViews>
    <sheetView zoomScale="90" zoomScaleNormal="90" workbookViewId="0">
      <pane ySplit="1" topLeftCell="A31" activePane="bottomLeft" state="frozen"/>
      <selection pane="bottomLeft" activeCell="D28" sqref="D28:D34"/>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26.28515625" style="4" bestFit="1" customWidth="1"/>
    <col min="17" max="18" width="9.140625" style="4"/>
    <col min="19" max="19" width="21.5703125" style="4" bestFit="1" customWidth="1"/>
    <col min="20" max="20" width="19" style="4" bestFit="1" customWidth="1"/>
    <col min="21" max="21" width="18.28515625" style="4" bestFit="1" customWidth="1"/>
    <col min="22" max="16384" width="9.140625" style="4"/>
  </cols>
  <sheetData>
    <row r="1" spans="1:21" ht="15.6" customHeight="1">
      <c r="A1" s="173">
        <v>7</v>
      </c>
      <c r="B1" s="117" t="s">
        <v>108</v>
      </c>
      <c r="C1" s="174"/>
      <c r="D1" s="174"/>
      <c r="E1" s="174"/>
      <c r="F1" s="174"/>
      <c r="G1" s="174"/>
      <c r="H1" s="175"/>
      <c r="I1" s="175"/>
      <c r="J1" s="174"/>
      <c r="K1" s="174"/>
      <c r="L1" s="174"/>
      <c r="M1" s="174"/>
      <c r="N1" s="174"/>
    </row>
    <row r="2" spans="1:21" ht="15.6" customHeight="1">
      <c r="A2" s="700" t="s">
        <v>109</v>
      </c>
      <c r="B2" s="700"/>
      <c r="C2" s="700"/>
      <c r="D2" s="700"/>
      <c r="E2" s="700"/>
      <c r="F2" s="700"/>
      <c r="G2" s="700"/>
      <c r="H2" s="700"/>
      <c r="I2" s="700"/>
      <c r="J2" s="700"/>
      <c r="K2" s="700"/>
      <c r="L2" s="700"/>
      <c r="M2" s="182"/>
      <c r="N2" s="182"/>
    </row>
    <row r="3" spans="1:21"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c r="S3" s="4" t="s">
        <v>508</v>
      </c>
      <c r="T3" s="4" t="s">
        <v>509</v>
      </c>
    </row>
    <row r="4" spans="1:21" ht="79.5" customHeight="1">
      <c r="A4">
        <f>ROW() - ROW(Table19019319519719920120320520720921121321521721922122322522722923123323723924124324524724925125325525735674891012111315141617181920212223242527263035[[#Headers],[Priority]])</f>
        <v>1</v>
      </c>
      <c r="B4" s="133" t="s">
        <v>450</v>
      </c>
      <c r="C4" s="4" t="s">
        <v>451</v>
      </c>
      <c r="D4" s="4" t="s">
        <v>452</v>
      </c>
      <c r="E4" s="4" t="s">
        <v>453</v>
      </c>
      <c r="F4" s="375">
        <v>46029</v>
      </c>
      <c r="G4" s="164" t="s">
        <v>454</v>
      </c>
      <c r="H4" s="4"/>
      <c r="I4" s="4"/>
      <c r="J4" s="133" t="s">
        <v>455</v>
      </c>
      <c r="K4" s="164" t="s">
        <v>456</v>
      </c>
      <c r="L4" s="67" t="s">
        <v>457</v>
      </c>
      <c r="M4" s="4" t="s">
        <v>458</v>
      </c>
      <c r="O4" s="292" t="s">
        <v>287</v>
      </c>
    </row>
    <row r="5" spans="1:21" ht="79.5" customHeight="1">
      <c r="A5">
        <f>ROW() - ROW(Table19019319519719920120320520720921121321521721922122322522722923123323723924124324524724925125325525735674891012111315141617181920212223242527263035[[#Headers],[Priority]])</f>
        <v>2</v>
      </c>
      <c r="B5" s="67" t="s">
        <v>459</v>
      </c>
      <c r="C5" t="s">
        <v>460</v>
      </c>
      <c r="D5"/>
      <c r="E5" s="4" t="s">
        <v>461</v>
      </c>
      <c r="F5" s="375">
        <v>46029</v>
      </c>
      <c r="G5" s="426"/>
      <c r="H5" s="4"/>
      <c r="I5" s="4"/>
      <c r="J5" s="133"/>
      <c r="K5" s="164"/>
      <c r="L5" s="67"/>
      <c r="M5" s="67" t="s">
        <v>458</v>
      </c>
      <c r="N5" s="67"/>
      <c r="O5" s="292" t="s">
        <v>287</v>
      </c>
    </row>
    <row r="6" spans="1:21" ht="79.5" customHeight="1">
      <c r="A6">
        <f>ROW() - ROW(Table19019319519719920120320520720921121321521721922122322522722923123323723924124324524724925125325525735674891012111315141617181920212223242527263035[[#Headers],[Priority]])</f>
        <v>3</v>
      </c>
      <c r="B6" s="133" t="s">
        <v>510</v>
      </c>
      <c r="C6" s="67" t="s">
        <v>425</v>
      </c>
      <c r="D6" s="67" t="s">
        <v>426</v>
      </c>
      <c r="E6" s="161">
        <v>46009</v>
      </c>
      <c r="F6" s="462">
        <v>46022</v>
      </c>
      <c r="G6" s="67" t="s">
        <v>425</v>
      </c>
      <c r="H6" s="67" t="s">
        <v>511</v>
      </c>
      <c r="I6" s="164" t="s">
        <v>512</v>
      </c>
      <c r="J6" s="133" t="s">
        <v>83</v>
      </c>
      <c r="K6" s="333" t="s">
        <v>513</v>
      </c>
      <c r="L6" s="67" t="s">
        <v>223</v>
      </c>
      <c r="M6" s="67" t="s">
        <v>514</v>
      </c>
      <c r="N6" s="67"/>
      <c r="O6" s="292" t="s">
        <v>287</v>
      </c>
      <c r="S6" s="487"/>
      <c r="U6" s="4" t="s">
        <v>515</v>
      </c>
    </row>
    <row r="7" spans="1:21" ht="79.5" customHeight="1">
      <c r="A7">
        <f>ROW() - ROW(Table19019319519719920120320520720921121321521721922122322522722923123323723924124324524724925125325525735674891012111315141617181920212223242527263035[[#Headers],[Priority]])</f>
        <v>4</v>
      </c>
      <c r="B7" s="133" t="s">
        <v>516</v>
      </c>
      <c r="C7" s="67" t="s">
        <v>517</v>
      </c>
      <c r="D7" s="67" t="s">
        <v>518</v>
      </c>
      <c r="E7" s="245">
        <v>46021</v>
      </c>
      <c r="F7" s="193">
        <v>46027</v>
      </c>
      <c r="G7" s="225" t="s">
        <v>519</v>
      </c>
      <c r="H7" s="225" t="s">
        <v>520</v>
      </c>
      <c r="I7" s="4" t="s">
        <v>521</v>
      </c>
      <c r="J7" s="133" t="s">
        <v>83</v>
      </c>
      <c r="K7" s="333" t="s">
        <v>513</v>
      </c>
      <c r="L7" s="67" t="s">
        <v>431</v>
      </c>
      <c r="M7" s="67" t="s">
        <v>458</v>
      </c>
      <c r="N7" s="67"/>
      <c r="O7" s="292" t="s">
        <v>287</v>
      </c>
      <c r="P7" s="477"/>
      <c r="S7" s="488" t="s">
        <v>522</v>
      </c>
      <c r="T7" s="488" t="s">
        <v>523</v>
      </c>
      <c r="U7" s="4" t="s">
        <v>515</v>
      </c>
    </row>
    <row r="8" spans="1:21" ht="79.5" customHeight="1">
      <c r="A8">
        <f>ROW() - ROW(Table19019319519719920120320520720921121321521721922122322522722923123323723924124324524724925125325525735674891012111315141617181920212223242527263035[[#Headers],[Priority]])</f>
        <v>5</v>
      </c>
      <c r="B8" s="133" t="s">
        <v>524</v>
      </c>
      <c r="C8" s="67" t="s">
        <v>408</v>
      </c>
      <c r="D8" s="67" t="s">
        <v>417</v>
      </c>
      <c r="E8" s="161">
        <v>46021</v>
      </c>
      <c r="F8" s="191">
        <v>46027</v>
      </c>
      <c r="G8" s="351" t="s">
        <v>408</v>
      </c>
      <c r="H8" s="351" t="s">
        <v>525</v>
      </c>
      <c r="I8" s="133" t="s">
        <v>526</v>
      </c>
      <c r="J8" s="133" t="s">
        <v>83</v>
      </c>
      <c r="K8" s="333" t="s">
        <v>527</v>
      </c>
      <c r="L8" s="67" t="s">
        <v>223</v>
      </c>
      <c r="M8" s="67"/>
      <c r="N8" s="67"/>
      <c r="O8" s="292" t="s">
        <v>287</v>
      </c>
      <c r="S8" s="488" t="s">
        <v>522</v>
      </c>
      <c r="T8" s="488" t="s">
        <v>523</v>
      </c>
    </row>
    <row r="9" spans="1:21" ht="79.5" customHeight="1">
      <c r="A9">
        <f>ROW() - ROW(Table19019319519719920120320520720921121321521721922122322522722923123323723924124324524724925125325525735674891012111315141617181920212223242527263035[[#Headers],[Priority]])</f>
        <v>6</v>
      </c>
      <c r="B9" s="164" t="s">
        <v>528</v>
      </c>
      <c r="C9" s="351" t="s">
        <v>529</v>
      </c>
      <c r="D9" s="67" t="s">
        <v>530</v>
      </c>
      <c r="E9" s="245">
        <v>46021</v>
      </c>
      <c r="F9" s="193">
        <v>46027</v>
      </c>
      <c r="G9" s="164" t="s">
        <v>531</v>
      </c>
      <c r="H9" s="225"/>
      <c r="I9" s="225"/>
      <c r="J9" s="133" t="s">
        <v>127</v>
      </c>
      <c r="K9" s="67" t="s">
        <v>286</v>
      </c>
      <c r="L9" s="67" t="s">
        <v>223</v>
      </c>
      <c r="M9" s="67"/>
      <c r="N9" s="67" t="s">
        <v>458</v>
      </c>
      <c r="O9" s="292" t="s">
        <v>287</v>
      </c>
      <c r="S9" s="488" t="s">
        <v>522</v>
      </c>
      <c r="T9" s="488" t="s">
        <v>523</v>
      </c>
      <c r="U9" s="4" t="s">
        <v>532</v>
      </c>
    </row>
    <row r="10" spans="1:21" ht="79.5" customHeight="1">
      <c r="A10">
        <f>ROW() - ROW(Table19019319519719920120320520720921121321521721922122322522722923123323723924124324524724925125325525735674891012111315141617181920212223242527263035[[#Headers],[Priority]])</f>
        <v>7</v>
      </c>
      <c r="B10" s="444" t="s">
        <v>533</v>
      </c>
      <c r="C10" t="s">
        <v>463</v>
      </c>
      <c r="D10" t="s">
        <v>464</v>
      </c>
      <c r="E10" s="161">
        <v>46021</v>
      </c>
      <c r="F10" s="161">
        <v>46027</v>
      </c>
      <c r="G10" s="351" t="s">
        <v>463</v>
      </c>
      <c r="H10" s="67" t="s">
        <v>534</v>
      </c>
      <c r="I10" s="444"/>
      <c r="J10" s="133" t="s">
        <v>83</v>
      </c>
      <c r="K10" s="450" t="s">
        <v>286</v>
      </c>
      <c r="L10" s="67" t="s">
        <v>223</v>
      </c>
      <c r="M10" s="67"/>
      <c r="N10" s="67"/>
      <c r="O10" s="292" t="s">
        <v>287</v>
      </c>
      <c r="S10" s="488" t="s">
        <v>522</v>
      </c>
      <c r="T10" s="488" t="s">
        <v>523</v>
      </c>
    </row>
    <row r="11" spans="1:21" ht="79.5" customHeight="1">
      <c r="A11">
        <f>ROW() - ROW(Table19019319519719920120320520720921121321521721922122322522722923123323723924124324524724925125325525735674891012111315141617181920212223242527263035[[#Headers],[Priority]])</f>
        <v>8</v>
      </c>
      <c r="B11" s="454"/>
      <c r="D11" s="3"/>
      <c r="E11" s="245"/>
      <c r="F11" s="245"/>
      <c r="G11" s="193"/>
      <c r="H11" s="3"/>
      <c r="I11" s="4"/>
      <c r="J11" s="453"/>
      <c r="K11" s="455"/>
      <c r="L11" s="67"/>
      <c r="M11" s="67"/>
      <c r="N11" s="67"/>
      <c r="O11" s="292"/>
    </row>
    <row r="12" spans="1:21" ht="79.5" customHeight="1">
      <c r="A12">
        <f>ROW() - ROW(Table19019319519719920120320520720921121321521721922122322522722923123323723924124324524724925125325525735674891012111315141617181920212223242527263035[[#Headers],[Priority]])</f>
        <v>9</v>
      </c>
      <c r="B12" s="454"/>
      <c r="C12" s="67"/>
      <c r="D12" s="67"/>
      <c r="E12" s="245"/>
      <c r="F12" s="193"/>
      <c r="G12" s="454"/>
      <c r="H12" s="225"/>
      <c r="I12" s="225"/>
      <c r="J12" s="453"/>
      <c r="K12" s="67"/>
      <c r="L12" s="67"/>
      <c r="M12" s="67"/>
      <c r="N12" s="67"/>
      <c r="O12" s="292"/>
    </row>
    <row r="13" spans="1:21" ht="79.5" customHeight="1">
      <c r="A13">
        <f>ROW() - ROW(Table19019319519719920120320520720921121321521721922122322522722923123323723924124324524724925125325525735674891012111315141617181920212223242527263035[[#Headers],[Priority]])</f>
        <v>10</v>
      </c>
      <c r="B13" s="453"/>
      <c r="C13" s="67"/>
      <c r="D13" s="67"/>
      <c r="E13" s="245"/>
      <c r="F13" s="193"/>
      <c r="G13" s="225"/>
      <c r="H13" s="225"/>
      <c r="I13" s="454"/>
      <c r="J13" s="453"/>
      <c r="K13" s="67"/>
      <c r="L13" s="67"/>
      <c r="M13" s="67"/>
      <c r="N13" s="67"/>
      <c r="O13" s="292"/>
    </row>
    <row r="14" spans="1:21" ht="14.45" customHeight="1">
      <c r="A14"/>
      <c r="B14" s="67"/>
      <c r="C14"/>
      <c r="D14"/>
      <c r="E14"/>
      <c r="F14"/>
      <c r="G14" s="161"/>
      <c r="H14"/>
      <c r="I14"/>
      <c r="J14"/>
      <c r="K14"/>
      <c r="L14"/>
      <c r="M14" s="67" t="e">
        <f>COUNTIF(#REF!, "yes")</f>
        <v>#REF!</v>
      </c>
      <c r="N14" s="67" t="e">
        <f>COUNTIF(#REF!, "yes")</f>
        <v>#REF!</v>
      </c>
      <c r="O14" s="197"/>
    </row>
    <row r="15" spans="1:21" ht="14.45" customHeight="1">
      <c r="A15"/>
      <c r="B15" s="67"/>
      <c r="C15"/>
      <c r="D15"/>
      <c r="E15"/>
      <c r="F15"/>
      <c r="G15"/>
      <c r="H15"/>
      <c r="I15"/>
      <c r="J15"/>
      <c r="K15"/>
      <c r="L15"/>
      <c r="M15"/>
      <c r="N15"/>
      <c r="O15" s="292"/>
    </row>
    <row r="16" spans="1:21" ht="14.45" customHeight="1">
      <c r="A16"/>
      <c r="B16" s="67"/>
      <c r="C16"/>
      <c r="D16"/>
      <c r="E16"/>
      <c r="F16"/>
      <c r="G16"/>
      <c r="H16"/>
      <c r="I16"/>
      <c r="J16"/>
      <c r="K16"/>
      <c r="L16"/>
      <c r="M16"/>
      <c r="N16"/>
      <c r="O16" s="292"/>
    </row>
    <row r="17" spans="1:15" ht="66.75" customHeight="1">
      <c r="A17" s="701" t="s">
        <v>165</v>
      </c>
      <c r="B17" s="701"/>
      <c r="C17" s="701"/>
      <c r="D17" s="701"/>
      <c r="E17" s="701"/>
      <c r="F17" s="701"/>
      <c r="G17" s="701"/>
      <c r="H17" s="701"/>
      <c r="I17" s="701"/>
      <c r="J17" s="701"/>
      <c r="K17" s="701"/>
      <c r="L17" s="701"/>
      <c r="M17"/>
      <c r="N17"/>
      <c r="O17"/>
    </row>
    <row r="18" spans="1:15" ht="14.45" customHeight="1">
      <c r="A18" s="439" t="s">
        <v>166</v>
      </c>
      <c r="B18" s="439" t="s">
        <v>167</v>
      </c>
      <c r="C18" s="439" t="s">
        <v>168</v>
      </c>
      <c r="D18" s="439" t="s">
        <v>112</v>
      </c>
      <c r="E18" s="439" t="s">
        <v>11</v>
      </c>
      <c r="F18" s="439" t="s">
        <v>12</v>
      </c>
      <c r="G18" s="439" t="s">
        <v>72</v>
      </c>
      <c r="H18" s="439" t="s">
        <v>74</v>
      </c>
      <c r="I18" s="439" t="s">
        <v>75</v>
      </c>
      <c r="J18" s="439" t="s">
        <v>169</v>
      </c>
      <c r="K18" s="439" t="s">
        <v>170</v>
      </c>
      <c r="L18" s="439" t="s">
        <v>171</v>
      </c>
      <c r="M18" s="389" t="s">
        <v>535</v>
      </c>
      <c r="N18" s="389" t="s">
        <v>536</v>
      </c>
      <c r="O18" s="389" t="s">
        <v>537</v>
      </c>
    </row>
    <row r="19" spans="1:15" ht="37.5" customHeight="1">
      <c r="A19">
        <f>ROW() - ROW(Table303336[[#Headers],[Slot]])</f>
        <v>1</v>
      </c>
      <c r="B19" s="444" t="s">
        <v>450</v>
      </c>
      <c r="C19" s="4" t="s">
        <v>460</v>
      </c>
      <c r="D19" s="4" t="s">
        <v>452</v>
      </c>
      <c r="E19" s="445" t="s">
        <v>453</v>
      </c>
      <c r="F19" s="375">
        <v>46029</v>
      </c>
      <c r="G19" s="444" t="s">
        <v>454</v>
      </c>
      <c r="H19" s="4"/>
      <c r="I19" s="4"/>
      <c r="J19" s="444" t="s">
        <v>455</v>
      </c>
      <c r="K19" s="444" t="s">
        <v>456</v>
      </c>
      <c r="L19"/>
      <c r="M19" t="s">
        <v>482</v>
      </c>
      <c r="O19" s="292" t="s">
        <v>287</v>
      </c>
    </row>
    <row r="20" spans="1:15" customFormat="1" ht="41.25" customHeight="1">
      <c r="A20">
        <f>ROW() - ROW(Table303336[[#Headers],[Slot]])</f>
        <v>2</v>
      </c>
      <c r="B20" t="s">
        <v>459</v>
      </c>
      <c r="C20" t="s">
        <v>460</v>
      </c>
      <c r="E20" t="s">
        <v>461</v>
      </c>
      <c r="F20" s="375">
        <v>46029</v>
      </c>
      <c r="M20" t="s">
        <v>484</v>
      </c>
      <c r="N20" s="4"/>
      <c r="O20" s="292" t="s">
        <v>287</v>
      </c>
    </row>
    <row r="21" spans="1:15" ht="76.5" customHeight="1">
      <c r="A21">
        <f>ROW() - ROW(Table303336[[#Headers],[Slot]])</f>
        <v>3</v>
      </c>
      <c r="B21" s="133" t="s">
        <v>490</v>
      </c>
      <c r="C21" s="351" t="s">
        <v>491</v>
      </c>
      <c r="D21" s="67" t="s">
        <v>492</v>
      </c>
      <c r="E21" s="245">
        <v>46021</v>
      </c>
      <c r="F21" s="193">
        <v>46027</v>
      </c>
      <c r="G21" s="351" t="s">
        <v>491</v>
      </c>
      <c r="H21" s="351" t="s">
        <v>493</v>
      </c>
      <c r="I21" s="133" t="s">
        <v>494</v>
      </c>
      <c r="J21" s="133" t="s">
        <v>83</v>
      </c>
      <c r="K21" s="455"/>
      <c r="L21"/>
      <c r="M21" t="s">
        <v>538</v>
      </c>
      <c r="N21" s="3"/>
      <c r="O21" s="292" t="s">
        <v>287</v>
      </c>
    </row>
    <row r="22" spans="1:15" ht="84" customHeight="1">
      <c r="A22">
        <f>ROW() - ROW(Table303336[[#Headers],[Slot]])</f>
        <v>4</v>
      </c>
      <c r="B22" s="133" t="s">
        <v>539</v>
      </c>
      <c r="C22" s="67" t="s">
        <v>540</v>
      </c>
      <c r="D22" s="67" t="s">
        <v>541</v>
      </c>
      <c r="E22" s="245">
        <v>46021</v>
      </c>
      <c r="F22" s="193">
        <v>46027</v>
      </c>
      <c r="G22" s="225" t="s">
        <v>542</v>
      </c>
      <c r="H22" s="225" t="s">
        <v>543</v>
      </c>
      <c r="I22" s="133" t="s">
        <v>494</v>
      </c>
      <c r="J22" s="133" t="s">
        <v>83</v>
      </c>
      <c r="K22" s="455"/>
      <c r="L22" s="456"/>
      <c r="M22" t="s">
        <v>544</v>
      </c>
      <c r="N22" s="3"/>
      <c r="O22" s="292" t="s">
        <v>287</v>
      </c>
    </row>
    <row r="23" spans="1:15" ht="90" customHeight="1">
      <c r="A23">
        <f>ROW() - ROW(Table303336[[#Headers],[Slot]])</f>
        <v>5</v>
      </c>
      <c r="B23" s="133" t="s">
        <v>545</v>
      </c>
      <c r="C23" s="67" t="s">
        <v>546</v>
      </c>
      <c r="D23" s="67" t="s">
        <v>245</v>
      </c>
      <c r="E23" s="161">
        <v>46021</v>
      </c>
      <c r="F23" s="191">
        <v>46027</v>
      </c>
      <c r="G23" s="351" t="s">
        <v>546</v>
      </c>
      <c r="H23" s="351" t="s">
        <v>547</v>
      </c>
      <c r="I23" s="133" t="s">
        <v>526</v>
      </c>
      <c r="J23" s="133" t="s">
        <v>83</v>
      </c>
      <c r="K23" s="455"/>
      <c r="L23" s="458"/>
      <c r="M23" t="s">
        <v>209</v>
      </c>
      <c r="N23" s="3"/>
      <c r="O23" s="292" t="s">
        <v>287</v>
      </c>
    </row>
    <row r="24" spans="1:15" ht="14.45" customHeight="1">
      <c r="A24"/>
      <c r="B24" s="67"/>
      <c r="C24"/>
      <c r="D24"/>
      <c r="E24"/>
      <c r="F24"/>
      <c r="G24"/>
      <c r="H24"/>
      <c r="I24"/>
      <c r="J24"/>
      <c r="K24"/>
      <c r="L24"/>
      <c r="M24"/>
      <c r="N24"/>
      <c r="O24"/>
    </row>
    <row r="25" spans="1:15" ht="14.45" customHeight="1">
      <c r="A25"/>
      <c r="B25" s="67"/>
      <c r="C25"/>
      <c r="D25"/>
      <c r="E25"/>
      <c r="F25"/>
      <c r="G25"/>
      <c r="H25"/>
      <c r="I25"/>
      <c r="J25"/>
      <c r="K25"/>
      <c r="L25"/>
      <c r="M25"/>
      <c r="N25"/>
      <c r="O25"/>
    </row>
    <row r="26" spans="1:15" ht="50.25" customHeight="1">
      <c r="A26" s="701" t="s">
        <v>202</v>
      </c>
      <c r="B26" s="701"/>
      <c r="C26" s="701"/>
      <c r="D26" s="701"/>
      <c r="E26" s="701"/>
      <c r="F26" s="701"/>
      <c r="G26" s="701"/>
      <c r="H26" s="701"/>
      <c r="I26" s="701"/>
      <c r="J26" s="701"/>
      <c r="K26" s="701"/>
      <c r="L26" s="701"/>
      <c r="M26"/>
      <c r="N26"/>
      <c r="O26"/>
    </row>
    <row r="27" spans="1:15" ht="14.45" customHeight="1">
      <c r="A27" s="439" t="s">
        <v>166</v>
      </c>
      <c r="B27" s="439" t="s">
        <v>167</v>
      </c>
      <c r="C27" s="439" t="s">
        <v>168</v>
      </c>
      <c r="D27" s="439" t="s">
        <v>112</v>
      </c>
      <c r="E27" s="439" t="s">
        <v>11</v>
      </c>
      <c r="F27" s="439" t="s">
        <v>12</v>
      </c>
      <c r="G27" s="439" t="s">
        <v>72</v>
      </c>
      <c r="H27" s="439" t="s">
        <v>74</v>
      </c>
      <c r="I27" s="439" t="s">
        <v>75</v>
      </c>
      <c r="J27" s="439" t="s">
        <v>169</v>
      </c>
      <c r="K27" s="439" t="s">
        <v>170</v>
      </c>
      <c r="L27" s="439" t="s">
        <v>171</v>
      </c>
      <c r="M27" s="389" t="s">
        <v>203</v>
      </c>
      <c r="N27" s="389" t="s">
        <v>535</v>
      </c>
      <c r="O27"/>
    </row>
    <row r="28" spans="1:15" ht="43.5" customHeight="1">
      <c r="A28" s="360">
        <v>1</v>
      </c>
      <c r="B28" s="404" t="s">
        <v>450</v>
      </c>
      <c r="C28" s="166" t="s">
        <v>460</v>
      </c>
      <c r="D28" s="166" t="s">
        <v>452</v>
      </c>
      <c r="E28" s="166" t="s">
        <v>453</v>
      </c>
      <c r="F28" s="383">
        <v>46029</v>
      </c>
      <c r="G28" s="407" t="s">
        <v>454</v>
      </c>
      <c r="H28" s="166"/>
      <c r="I28" s="166"/>
      <c r="J28" s="404" t="s">
        <v>455</v>
      </c>
      <c r="K28" s="407" t="s">
        <v>456</v>
      </c>
      <c r="L28" s="141"/>
      <c r="M28" s="141" t="s">
        <v>287</v>
      </c>
      <c r="N28" s="364" t="s">
        <v>482</v>
      </c>
      <c r="O28"/>
    </row>
    <row r="29" spans="1:15" ht="89.25" customHeight="1">
      <c r="A29" s="367">
        <v>2</v>
      </c>
      <c r="B29" s="400" t="s">
        <v>548</v>
      </c>
      <c r="C29" s="391" t="s">
        <v>549</v>
      </c>
      <c r="D29" s="391" t="s">
        <v>550</v>
      </c>
      <c r="E29" s="402">
        <v>46021</v>
      </c>
      <c r="F29" s="427">
        <v>46027</v>
      </c>
      <c r="G29" s="400" t="s">
        <v>551</v>
      </c>
      <c r="H29" s="401"/>
      <c r="I29" s="401"/>
      <c r="J29" s="390" t="s">
        <v>552</v>
      </c>
      <c r="K29" s="391" t="s">
        <v>553</v>
      </c>
      <c r="L29" s="141"/>
      <c r="M29" s="141" t="s">
        <v>287</v>
      </c>
      <c r="N29" s="360" t="s">
        <v>554</v>
      </c>
      <c r="O29"/>
    </row>
    <row r="30" spans="1:15" s="429" customFormat="1" ht="156.75" customHeight="1">
      <c r="A30" s="696" t="s">
        <v>555</v>
      </c>
      <c r="B30" s="459" t="s">
        <v>556</v>
      </c>
      <c r="C30" s="478" t="s">
        <v>557</v>
      </c>
      <c r="D30" s="67" t="s">
        <v>558</v>
      </c>
      <c r="E30" s="479">
        <v>46021</v>
      </c>
      <c r="F30" s="479">
        <v>45662</v>
      </c>
      <c r="G30" s="407" t="s">
        <v>559</v>
      </c>
      <c r="H30" s="457"/>
      <c r="I30" s="457"/>
      <c r="J30" s="404" t="s">
        <v>560</v>
      </c>
      <c r="K30" s="379" t="s">
        <v>561</v>
      </c>
      <c r="L30" s="476"/>
      <c r="M30" s="476" t="s">
        <v>287</v>
      </c>
      <c r="N30" s="361" t="s">
        <v>562</v>
      </c>
      <c r="O30" s="428"/>
    </row>
    <row r="31" spans="1:15" s="429" customFormat="1" ht="129" customHeight="1">
      <c r="A31" s="696">
        <v>3</v>
      </c>
      <c r="B31" s="482" t="s">
        <v>556</v>
      </c>
      <c r="C31" s="483" t="s">
        <v>563</v>
      </c>
      <c r="D31" s="484" t="s">
        <v>564</v>
      </c>
      <c r="E31" s="485">
        <v>46021</v>
      </c>
      <c r="F31" s="485">
        <v>45662</v>
      </c>
      <c r="G31" s="483" t="s">
        <v>563</v>
      </c>
      <c r="H31" s="483" t="s">
        <v>565</v>
      </c>
      <c r="I31" s="425" t="s">
        <v>566</v>
      </c>
      <c r="J31" s="425" t="s">
        <v>567</v>
      </c>
      <c r="K31" s="391" t="s">
        <v>568</v>
      </c>
      <c r="L31" s="476"/>
      <c r="M31" s="476" t="s">
        <v>287</v>
      </c>
      <c r="N31" s="361" t="s">
        <v>562</v>
      </c>
      <c r="O31" s="428"/>
    </row>
    <row r="32" spans="1:15" s="429" customFormat="1" ht="129" customHeight="1">
      <c r="A32" s="698" t="s">
        <v>569</v>
      </c>
      <c r="B32" s="404" t="s">
        <v>524</v>
      </c>
      <c r="C32" s="379" t="s">
        <v>408</v>
      </c>
      <c r="D32" s="379" t="s">
        <v>417</v>
      </c>
      <c r="E32" s="386">
        <v>46021</v>
      </c>
      <c r="F32" s="387">
        <v>46027</v>
      </c>
      <c r="G32" s="405" t="s">
        <v>408</v>
      </c>
      <c r="H32" s="405" t="s">
        <v>525</v>
      </c>
      <c r="I32" s="404" t="s">
        <v>526</v>
      </c>
      <c r="J32" s="404" t="s">
        <v>83</v>
      </c>
      <c r="K32" s="406" t="s">
        <v>527</v>
      </c>
      <c r="L32" s="481"/>
      <c r="M32" s="476" t="s">
        <v>287</v>
      </c>
      <c r="N32" s="361" t="s">
        <v>562</v>
      </c>
      <c r="O32" s="428"/>
    </row>
    <row r="33" spans="1:14" ht="151.5" customHeight="1">
      <c r="A33" s="364">
        <v>4</v>
      </c>
      <c r="B33" s="432" t="s">
        <v>528</v>
      </c>
      <c r="C33" s="412" t="s">
        <v>529</v>
      </c>
      <c r="D33" s="433" t="s">
        <v>530</v>
      </c>
      <c r="E33" s="434">
        <v>46021</v>
      </c>
      <c r="F33" s="435">
        <v>46027</v>
      </c>
      <c r="G33" s="432" t="s">
        <v>531</v>
      </c>
      <c r="H33" s="436"/>
      <c r="I33" s="436"/>
      <c r="J33" s="133" t="s">
        <v>127</v>
      </c>
      <c r="K33" s="433" t="s">
        <v>286</v>
      </c>
      <c r="L33" s="141"/>
      <c r="M33" s="141" t="s">
        <v>287</v>
      </c>
      <c r="N33" s="166" t="s">
        <v>570</v>
      </c>
    </row>
    <row r="34" spans="1:14" ht="153.75" customHeight="1">
      <c r="A34" s="360">
        <v>5</v>
      </c>
      <c r="B34" s="382" t="s">
        <v>516</v>
      </c>
      <c r="C34" s="379" t="s">
        <v>517</v>
      </c>
      <c r="D34" s="379" t="s">
        <v>518</v>
      </c>
      <c r="E34" s="380">
        <v>46021</v>
      </c>
      <c r="F34" s="408">
        <v>46027</v>
      </c>
      <c r="G34" s="409" t="s">
        <v>519</v>
      </c>
      <c r="H34" s="409" t="s">
        <v>520</v>
      </c>
      <c r="I34" s="166" t="s">
        <v>521</v>
      </c>
      <c r="J34" s="382" t="s">
        <v>83</v>
      </c>
      <c r="K34" s="379"/>
      <c r="L34" s="141"/>
      <c r="M34" s="141" t="s">
        <v>287</v>
      </c>
      <c r="N34" s="475" t="s">
        <v>571</v>
      </c>
    </row>
  </sheetData>
  <mergeCells count="3">
    <mergeCell ref="A2:L2"/>
    <mergeCell ref="A17:L17"/>
    <mergeCell ref="A26:L26"/>
  </mergeCells>
  <conditionalFormatting sqref="B1:N1">
    <cfRule type="expression" dxfId="779" priority="51">
      <formula>OR($A1="REMOVE")</formula>
    </cfRule>
    <cfRule type="expression" dxfId="778" priority="50">
      <formula>OR($A1="ADD")</formula>
    </cfRule>
    <cfRule type="expression" dxfId="777" priority="49">
      <formula>OR($A1="CHANGE")</formula>
    </cfRule>
  </conditionalFormatting>
  <conditionalFormatting sqref="I3">
    <cfRule type="cellIs" dxfId="776" priority="53" operator="equal">
      <formula>"no"</formula>
    </cfRule>
    <cfRule type="cellIs" dxfId="775" priority="52" operator="equal">
      <formula>"yes"</formula>
    </cfRule>
  </conditionalFormatting>
  <conditionalFormatting sqref="L28:L34">
    <cfRule type="containsText" dxfId="774" priority="17" operator="containsText" text="Cooked and booked (Published)">
      <formula>NOT(ISERROR(SEARCH("Cooked and booked (Published)",L28)))</formula>
    </cfRule>
    <cfRule type="containsText" dxfId="773" priority="18" operator="containsText" text="In QC">
      <formula>NOT(ISERROR(SEARCH("In QC",L28)))</formula>
    </cfRule>
    <cfRule type="containsText" dxfId="772" priority="19" operator="containsText" text="Ready for booking">
      <formula>NOT(ISERROR(SEARCH("Ready for booking",L28)))</formula>
    </cfRule>
    <cfRule type="containsText" dxfId="771" priority="20" operator="containsText" text="Build is Cooking">
      <formula>NOT(ISERROR(SEARCH("Build is Cooking",L28)))</formula>
    </cfRule>
  </conditionalFormatting>
  <conditionalFormatting sqref="M28:M34">
    <cfRule type="containsText" dxfId="770" priority="5" operator="containsText" text="Cooked and booked (Published)">
      <formula>NOT(ISERROR(SEARCH("Cooked and booked (Published)",M28)))</formula>
    </cfRule>
    <cfRule type="containsText" dxfId="769" priority="6" operator="containsText" text="In QC">
      <formula>NOT(ISERROR(SEARCH("In QC",M28)))</formula>
    </cfRule>
    <cfRule type="containsText" dxfId="768" priority="7" operator="containsText" text="Ready for booking">
      <formula>NOT(ISERROR(SEARCH("Ready for booking",M28)))</formula>
    </cfRule>
    <cfRule type="containsText" dxfId="767" priority="8" operator="containsText" text="Build is Cooking">
      <formula>NOT(ISERROR(SEARCH("Build is Cooking",M28)))</formula>
    </cfRule>
  </conditionalFormatting>
  <conditionalFormatting sqref="O1:O17">
    <cfRule type="containsText" dxfId="766" priority="43" operator="containsText" text="Ready for booking">
      <formula>NOT(ISERROR(SEARCH("Ready for booking",O1)))</formula>
    </cfRule>
    <cfRule type="containsText" dxfId="765" priority="42" operator="containsText" text="In QC">
      <formula>NOT(ISERROR(SEARCH("In QC",O1)))</formula>
    </cfRule>
    <cfRule type="containsText" dxfId="764" priority="41" operator="containsText" text="Cooked and booked (Published)">
      <formula>NOT(ISERROR(SEARCH("Cooked and booked (Published)",O1)))</formula>
    </cfRule>
    <cfRule type="containsText" dxfId="763" priority="44" operator="containsText" text="Build is Cooking">
      <formula>NOT(ISERROR(SEARCH("Build is Cooking",O1)))</formula>
    </cfRule>
  </conditionalFormatting>
  <conditionalFormatting sqref="O19:O23">
    <cfRule type="containsText" dxfId="762" priority="2" operator="containsText" text="In QC">
      <formula>NOT(ISERROR(SEARCH("In QC",O19)))</formula>
    </cfRule>
    <cfRule type="containsText" dxfId="761" priority="3" operator="containsText" text="Ready for booking">
      <formula>NOT(ISERROR(SEARCH("Ready for booking",O19)))</formula>
    </cfRule>
    <cfRule type="containsText" dxfId="760" priority="4" operator="containsText" text="Build is Cooking">
      <formula>NOT(ISERROR(SEARCH("Build is Cooking",O19)))</formula>
    </cfRule>
    <cfRule type="containsText" dxfId="759" priority="1" operator="containsText" text="Cooked and booked (Published)">
      <formula>NOT(ISERROR(SEARCH("Cooked and booked (Published)",O19)))</formula>
    </cfRule>
  </conditionalFormatting>
  <conditionalFormatting sqref="O24:O32">
    <cfRule type="containsText" dxfId="758" priority="45" operator="containsText" text="Cooked and booked (Published)">
      <formula>NOT(ISERROR(SEARCH("Cooked and booked (Published)",O24)))</formula>
    </cfRule>
    <cfRule type="containsText" dxfId="757" priority="46" operator="containsText" text="In QC">
      <formula>NOT(ISERROR(SEARCH("In QC",O24)))</formula>
    </cfRule>
    <cfRule type="containsText" dxfId="756" priority="47" operator="containsText" text="Ready for booking">
      <formula>NOT(ISERROR(SEARCH("Ready for booking",O24)))</formula>
    </cfRule>
    <cfRule type="containsText" dxfId="755" priority="48" operator="containsText" text="Build is Cooking">
      <formula>NOT(ISERROR(SEARCH("Build is Cooking",O24)))</formula>
    </cfRule>
  </conditionalFormatting>
  <dataValidations count="2">
    <dataValidation allowBlank="1" showInputMessage="1" showErrorMessage="1" sqref="C1:D1 F1:G1 F3:G3 C3:D3" xr:uid="{F25C06AA-7AC6-40E2-8BF5-1C5D45ED1C2D}"/>
    <dataValidation type="list" allowBlank="1" showInputMessage="1" showErrorMessage="1" sqref="L28:M34 O1:O17 O19:O32" xr:uid="{ABE1DEDF-80C6-4998-A5B0-6BB84A1D05AC}">
      <formula1>"Build is Cooking, Creative Cooked, In QC, Ready for booking, Cooked and booked (Published), Canceled"</formula1>
    </dataValidation>
  </dataValidations>
  <hyperlinks>
    <hyperlink ref="B4" r:id="rId1" xr:uid="{A48BA319-3329-40CE-8318-BB917B15ABB9}"/>
    <hyperlink ref="G4" r:id="rId2" xr:uid="{1AC19828-4B21-46E2-BF69-8C1C34759EF8}"/>
    <hyperlink ref="J4" r:id="rId3" xr:uid="{5325790C-4375-491A-BF16-34C007842F99}"/>
    <hyperlink ref="K4" r:id="rId4" xr:uid="{DD5872BB-DA3D-4D88-A0C1-A79AB950E74B}"/>
    <hyperlink ref="B19" r:id="rId5" xr:uid="{F1915402-EFE9-485D-B191-822A0F6AEFB8}"/>
    <hyperlink ref="G19" r:id="rId6" xr:uid="{68398713-B585-4044-A684-3FA2CC7436D4}"/>
    <hyperlink ref="J19" r:id="rId7" xr:uid="{A113E37A-9D08-4081-A97E-002F92DB0EA0}"/>
    <hyperlink ref="K19" r:id="rId8" xr:uid="{C025E908-2DA1-4452-B8C3-EC7E898DFA64}"/>
    <hyperlink ref="B28" r:id="rId9" xr:uid="{F96EAA87-A02F-47A2-A474-D1A5BB5B9DF5}"/>
    <hyperlink ref="G28" r:id="rId10" xr:uid="{04E85223-6B7B-4DB6-8CA9-4DD67FE0427C}"/>
    <hyperlink ref="J28" r:id="rId11" xr:uid="{93CEEA1B-DA5F-4F99-89A1-C20383062D1D}"/>
    <hyperlink ref="K28" r:id="rId12" xr:uid="{E717F67C-7979-4703-8926-B0D62F8A62ED}"/>
    <hyperlink ref="G29" r:id="rId13" xr:uid="{21145B1A-530C-46CA-9BEB-2C6A278258CB}"/>
    <hyperlink ref="J29" r:id="rId14" xr:uid="{73BC37BD-ADB2-4103-85CB-B769A5A93011}"/>
    <hyperlink ref="B21" r:id="rId15" xr:uid="{AE4FC8D7-680F-4AA2-A5AC-9998C10D57FF}"/>
    <hyperlink ref="J21" r:id="rId16" xr:uid="{5CDDF270-DF39-49E2-9D8A-974FB56A6817}"/>
    <hyperlink ref="B22" r:id="rId17" xr:uid="{51CFC55D-6DBE-4ACB-892D-15C9F57D64A2}"/>
    <hyperlink ref="J22" r:id="rId18" xr:uid="{08EFA318-86AB-46F5-AD4F-33CD32F24570}"/>
    <hyperlink ref="J34" r:id="rId19" xr:uid="{71826D8E-E977-45C0-AEAA-CA56D8ADB029}"/>
    <hyperlink ref="B34" r:id="rId20" display="Plan of Record 13918 Fortnite OG | Chapter 1 Season 7 Launch" xr:uid="{C9A6126E-AB19-4268-AB8B-57408C77EB47}"/>
    <hyperlink ref="B30" r:id="rId21" xr:uid="{D9914401-0DCA-4D30-8F40-42BE3E5F5D4F}"/>
    <hyperlink ref="B33" r:id="rId22" xr:uid="{DD16CF92-D2D4-42B1-82EA-E4F7952A7F8E}"/>
    <hyperlink ref="G33" r:id="rId23" xr:uid="{AB815838-6443-4969-9F8C-1F66C240E682}"/>
    <hyperlink ref="B23" r:id="rId24" display="Plan of Record 13844 Madden NFL 26 - MUT Zero Chill" xr:uid="{89A8E9D2-3970-4FD6-9E22-1EB70E8D4EEF}"/>
    <hyperlink ref="J33" r:id="rId25" xr:uid="{2DC3344B-1238-40EE-9CBB-DA86D9118C5D}"/>
    <hyperlink ref="I22" r:id="rId26" xr:uid="{9B54E4A4-63C6-487A-8BAF-2C37360F0C0B}"/>
    <hyperlink ref="I21" r:id="rId27" xr:uid="{F2480233-8DF9-4CBC-B00C-CBE3D0684EAC}"/>
    <hyperlink ref="J23" r:id="rId28" xr:uid="{1BD65A22-DBF9-4AC0-8E87-CEA38281F7F8}"/>
    <hyperlink ref="I23" r:id="rId29" xr:uid="{62AF8CE5-DE79-4947-9DD4-AF7B18464FFA}"/>
    <hyperlink ref="B31" r:id="rId30" xr:uid="{48F7E0D2-8E63-44A4-98D2-5D1EFBB4D52B}"/>
    <hyperlink ref="J30" r:id="rId31" xr:uid="{404B2331-2740-41B3-A03D-5F53DFA5B5CA}"/>
    <hyperlink ref="G30" r:id="rId32" xr:uid="{02C222D4-6989-47C9-A247-B4B81C6E7A7E}"/>
    <hyperlink ref="J31" r:id="rId33" xr:uid="{CEDA7669-B6AC-4A0E-8CFC-C213CCF3547D}"/>
    <hyperlink ref="I31" r:id="rId34" xr:uid="{363C0B31-3731-4513-BA29-2866FC5CE004}"/>
    <hyperlink ref="B32" r:id="rId35" xr:uid="{7B3B3C3D-C386-4C95-8781-4D86AECC331C}"/>
    <hyperlink ref="J32" r:id="rId36" xr:uid="{CBEC57B6-8B51-40FE-81EC-C9CD3AB5A145}"/>
    <hyperlink ref="I32" r:id="rId37" xr:uid="{19C75A20-1CBD-409A-9178-AC524A1BB384}"/>
    <hyperlink ref="I8" r:id="rId38" xr:uid="{4B6BEBA7-7C37-4D7E-A8F6-273C14E184F3}"/>
    <hyperlink ref="J10" r:id="rId39" xr:uid="{C4D4B7AB-DA09-4DE0-9000-ACE6BA9789C9}"/>
    <hyperlink ref="B10" r:id="rId40" xr:uid="{64B2609A-B0EC-4210-B666-CDD5B68C0D0A}"/>
    <hyperlink ref="J8" r:id="rId41" xr:uid="{3AD67B5C-2767-445D-9429-82704E908814}"/>
    <hyperlink ref="J9" r:id="rId42" xr:uid="{E1E75273-9AE5-4037-A0E6-B2B2323EC5C1}"/>
    <hyperlink ref="G9" r:id="rId43" xr:uid="{70DB77F4-0BAB-4602-BB90-8B359B9D04E1}"/>
    <hyperlink ref="B9" r:id="rId44" xr:uid="{51DAE201-4A5E-4AB6-BE80-79FA6FCA1FD3}"/>
    <hyperlink ref="B8" r:id="rId45" xr:uid="{1CC844F5-F7E3-4149-AFF5-9C263CE535C0}"/>
    <hyperlink ref="B7" r:id="rId46" display="Plan of Record 13918 Fortnite OG | Chapter 1 Season 7 Launch" xr:uid="{B906B090-6D45-4DEA-9DE4-07EB7A7094C0}"/>
    <hyperlink ref="J7" r:id="rId47" xr:uid="{DA79FB32-50E9-4C10-A8CA-222C68C13B9F}"/>
    <hyperlink ref="J6" r:id="rId48" xr:uid="{B7B2A021-6A40-447F-B3FC-B49A55A7CB27}"/>
    <hyperlink ref="I6" r:id="rId49" xr:uid="{AEADC58C-DD6E-414E-89D2-E4ED05BA0499}"/>
    <hyperlink ref="B6" r:id="rId50" display="Plan of Record 13669 Fortnite | Winterfest Launch" xr:uid="{EAEFADEF-682F-4615-AD9E-3BDF4F51A9A1}"/>
  </hyperlinks>
  <pageMargins left="0.7" right="0.7" top="0.75" bottom="0.75" header="0.3" footer="0.3"/>
  <headerFooter>
    <oddFooter>&amp;L_x000D_&amp;1#&amp;"Aptos"&amp;10&amp;K000000 Classified as Microsoft Confidential</oddFooter>
  </headerFooter>
  <drawing r:id="rId51"/>
  <tableParts count="3">
    <tablePart r:id="rId52"/>
    <tablePart r:id="rId53"/>
    <tablePart r:id="rId54"/>
  </tableParts>
  <extLst>
    <ext xmlns:x14="http://schemas.microsoft.com/office/spreadsheetml/2009/9/main" uri="{CCE6A557-97BC-4b89-ADB6-D9C93CAAB3DF}">
      <x14:dataValidations xmlns:xm="http://schemas.microsoft.com/office/excel/2006/main" count="2">
        <x14:dataValidation type="list" allowBlank="1" showInputMessage="1" showErrorMessage="1" xr:uid="{B6B99DDA-A9EF-41BB-8D61-1010889DC560}">
          <x14:formula1>
            <xm:f>'Column Values (HIDE)'!$C$3:$C$12</xm:f>
          </x14:formula1>
          <xm:sqref>E3 B1 E1 E35:E1048576</xm:sqref>
        </x14:dataValidation>
        <x14:dataValidation type="list" allowBlank="1" showInputMessage="1" showErrorMessage="1" xr:uid="{D6A83F1B-EA23-4102-884E-C8020DEE037C}">
          <x14:formula1>
            <xm:f>'Column Values (HIDE)'!$A$3:$A$6</xm:f>
          </x14:formula1>
          <xm:sqref>A3:B3 A35:B1048576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667B6-AF91-4E23-B22F-0040D17B21CC}">
  <sheetPr>
    <tabColor theme="9" tint="0.39997558519241921"/>
  </sheetPr>
  <dimension ref="A1:P35"/>
  <sheetViews>
    <sheetView zoomScale="90" zoomScaleNormal="90" workbookViewId="0">
      <pane ySplit="1" topLeftCell="A7" activePane="bottomLeft" state="frozen"/>
      <selection pane="bottomLeft" activeCell="O4" sqref="O4"/>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12.85546875" style="4" bestFit="1" customWidth="1"/>
    <col min="17" max="16384" width="9.140625" style="4"/>
  </cols>
  <sheetData>
    <row r="1" spans="1:16" ht="15.6" customHeight="1">
      <c r="A1" s="173">
        <v>7</v>
      </c>
      <c r="B1" s="117" t="s">
        <v>108</v>
      </c>
      <c r="C1" s="174"/>
      <c r="D1" s="174"/>
      <c r="E1" s="174"/>
      <c r="F1" s="174"/>
      <c r="G1" s="174"/>
      <c r="H1" s="175"/>
      <c r="I1" s="175"/>
      <c r="J1" s="174"/>
      <c r="K1" s="174"/>
      <c r="L1" s="174"/>
      <c r="M1" s="174"/>
      <c r="N1" s="174"/>
    </row>
    <row r="2" spans="1:16" ht="15.6" customHeight="1">
      <c r="A2" s="700" t="s">
        <v>109</v>
      </c>
      <c r="B2" s="700"/>
      <c r="C2" s="700"/>
      <c r="D2" s="700"/>
      <c r="E2" s="700"/>
      <c r="F2" s="700"/>
      <c r="G2" s="700"/>
      <c r="H2" s="700"/>
      <c r="I2" s="700"/>
      <c r="J2" s="700"/>
      <c r="K2" s="700"/>
      <c r="L2" s="700"/>
      <c r="M2" s="182"/>
      <c r="N2" s="182"/>
    </row>
    <row r="3" spans="1:16"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row>
    <row r="4" spans="1:16" ht="79.5" customHeight="1">
      <c r="A4">
        <f>ROW() - ROW(Table1901931951971992012032052072092112132152172192212232252272292312332372392412432452472492512532552573567489101211131514161718192021222324252726[[#Headers],[Priority]])</f>
        <v>1</v>
      </c>
      <c r="B4" s="133" t="s">
        <v>450</v>
      </c>
      <c r="C4" s="4" t="s">
        <v>451</v>
      </c>
      <c r="D4" s="4" t="s">
        <v>452</v>
      </c>
      <c r="E4" s="4" t="s">
        <v>453</v>
      </c>
      <c r="F4" s="375">
        <v>46029</v>
      </c>
      <c r="G4" s="164" t="s">
        <v>454</v>
      </c>
      <c r="H4" s="4"/>
      <c r="I4" s="4"/>
      <c r="J4" s="133" t="s">
        <v>455</v>
      </c>
      <c r="K4" s="164" t="s">
        <v>456</v>
      </c>
      <c r="L4" s="67" t="s">
        <v>457</v>
      </c>
      <c r="M4" s="4" t="s">
        <v>458</v>
      </c>
      <c r="O4" s="292" t="s">
        <v>287</v>
      </c>
    </row>
    <row r="5" spans="1:16" ht="79.5" customHeight="1">
      <c r="A5" s="467">
        <f>ROW() - ROW(Table1901931951971992012032052072092112132152172192212232252272292312332372392412432452472492512532552573567489101211131514161718192021222324252726[[#Headers],[Priority]])</f>
        <v>2</v>
      </c>
      <c r="B5" s="468" t="s">
        <v>459</v>
      </c>
      <c r="C5" s="467" t="s">
        <v>460</v>
      </c>
      <c r="D5" s="467"/>
      <c r="E5" s="469" t="s">
        <v>461</v>
      </c>
      <c r="F5" s="470">
        <v>46029</v>
      </c>
      <c r="G5" s="471"/>
      <c r="H5" s="469"/>
      <c r="I5" s="469"/>
      <c r="J5" s="472"/>
      <c r="K5" s="473"/>
      <c r="L5" s="468"/>
      <c r="M5" s="468"/>
      <c r="N5" s="468"/>
      <c r="O5" s="474" t="s">
        <v>287</v>
      </c>
      <c r="P5" s="466"/>
    </row>
    <row r="6" spans="1:16" ht="79.5" customHeight="1">
      <c r="A6">
        <f>ROW() - ROW(Table1901931951971992012032052072092112132152172192212232252272292312332372392412432452472492512532552573567489101211131514161718192021222324252726[[#Headers],[Priority]])</f>
        <v>3</v>
      </c>
      <c r="B6" s="133" t="s">
        <v>510</v>
      </c>
      <c r="C6" s="67" t="s">
        <v>425</v>
      </c>
      <c r="D6" s="67" t="s">
        <v>426</v>
      </c>
      <c r="E6" s="161">
        <v>46009</v>
      </c>
      <c r="F6" s="191">
        <v>46022</v>
      </c>
      <c r="G6" s="67" t="s">
        <v>425</v>
      </c>
      <c r="H6" s="67" t="s">
        <v>511</v>
      </c>
      <c r="I6" s="133" t="s">
        <v>494</v>
      </c>
      <c r="J6" s="133" t="s">
        <v>83</v>
      </c>
      <c r="K6" s="333" t="s">
        <v>513</v>
      </c>
      <c r="L6" s="67" t="s">
        <v>223</v>
      </c>
      <c r="M6" s="67"/>
      <c r="N6" s="67"/>
      <c r="O6" s="292" t="s">
        <v>287</v>
      </c>
    </row>
    <row r="7" spans="1:16" ht="79.5" customHeight="1">
      <c r="A7">
        <f>ROW() - ROW(Table1901931951971992012032052072092112132152172192212232252272292312332372392412432452472492512532552573567489101211131514161718192021222324252726[[#Headers],[Priority]])</f>
        <v>4</v>
      </c>
      <c r="B7" s="133" t="s">
        <v>572</v>
      </c>
      <c r="C7" s="67" t="s">
        <v>181</v>
      </c>
      <c r="D7" s="67" t="s">
        <v>182</v>
      </c>
      <c r="E7" s="161">
        <v>46009</v>
      </c>
      <c r="F7" s="191">
        <v>46013</v>
      </c>
      <c r="G7" s="351" t="s">
        <v>181</v>
      </c>
      <c r="H7" s="351" t="s">
        <v>469</v>
      </c>
      <c r="I7" s="444" t="s">
        <v>470</v>
      </c>
      <c r="J7" s="133" t="s">
        <v>83</v>
      </c>
      <c r="K7" s="333" t="s">
        <v>286</v>
      </c>
      <c r="L7" s="67" t="s">
        <v>573</v>
      </c>
      <c r="M7" s="67"/>
      <c r="N7" s="67"/>
      <c r="O7" s="292" t="s">
        <v>287</v>
      </c>
    </row>
    <row r="8" spans="1:16" ht="79.5" customHeight="1">
      <c r="A8">
        <f>ROW() - ROW(Table1901931951971992012032052072092112132152172192212232252272292312332372392412432452472492512532552573567489101211131514161718192021222324252726[[#Headers],[Priority]])</f>
        <v>5</v>
      </c>
      <c r="B8" s="164" t="s">
        <v>574</v>
      </c>
      <c r="C8" s="67" t="s">
        <v>575</v>
      </c>
      <c r="D8" s="67" t="s">
        <v>576</v>
      </c>
      <c r="E8" s="161">
        <v>46014</v>
      </c>
      <c r="F8" s="191">
        <v>46020</v>
      </c>
      <c r="G8" s="351" t="s">
        <v>575</v>
      </c>
      <c r="H8" s="351" t="s">
        <v>577</v>
      </c>
      <c r="I8" s="444" t="s">
        <v>470</v>
      </c>
      <c r="J8" s="133" t="s">
        <v>83</v>
      </c>
      <c r="K8" s="333" t="s">
        <v>286</v>
      </c>
      <c r="L8" s="67" t="s">
        <v>223</v>
      </c>
      <c r="M8" s="67"/>
      <c r="N8" s="67"/>
      <c r="O8" s="292" t="s">
        <v>287</v>
      </c>
    </row>
    <row r="9" spans="1:16" ht="79.5" customHeight="1">
      <c r="A9">
        <f>ROW() - ROW(Table1901931951971992012032052072092112132152172192212232252272292312332372392412432452472492512532552573567489101211131514161718192021222324252726[[#Headers],[Priority]])</f>
        <v>6</v>
      </c>
      <c r="B9" s="133" t="s">
        <v>490</v>
      </c>
      <c r="C9" s="351" t="s">
        <v>491</v>
      </c>
      <c r="D9" s="67" t="s">
        <v>492</v>
      </c>
      <c r="E9" s="161">
        <v>46014</v>
      </c>
      <c r="F9" s="191">
        <v>46020</v>
      </c>
      <c r="G9" s="351" t="s">
        <v>491</v>
      </c>
      <c r="H9" s="351" t="s">
        <v>493</v>
      </c>
      <c r="I9" s="133" t="s">
        <v>494</v>
      </c>
      <c r="J9" s="133" t="s">
        <v>83</v>
      </c>
      <c r="K9" s="333" t="s">
        <v>578</v>
      </c>
      <c r="L9" s="67" t="s">
        <v>223</v>
      </c>
      <c r="M9" s="67"/>
      <c r="N9" s="67"/>
      <c r="O9" s="292" t="s">
        <v>287</v>
      </c>
    </row>
    <row r="10" spans="1:16" ht="79.5" customHeight="1">
      <c r="A10">
        <f>ROW() - ROW(Table1901931951971992012032052072092112132152172192212232252272292312332372392412432452472492512532552573567489101211131514161718192021222324252726[[#Headers],[Priority]])</f>
        <v>7</v>
      </c>
      <c r="B10" s="164" t="s">
        <v>579</v>
      </c>
      <c r="C10" s="67" t="s">
        <v>580</v>
      </c>
      <c r="D10" s="67" t="s">
        <v>581</v>
      </c>
      <c r="E10" s="161">
        <v>46010</v>
      </c>
      <c r="F10" s="191">
        <v>46020</v>
      </c>
      <c r="G10" s="351" t="s">
        <v>580</v>
      </c>
      <c r="H10" s="351" t="s">
        <v>582</v>
      </c>
      <c r="I10" s="444" t="s">
        <v>470</v>
      </c>
      <c r="J10" s="133" t="s">
        <v>83</v>
      </c>
      <c r="K10" s="333" t="s">
        <v>583</v>
      </c>
      <c r="L10" s="67" t="s">
        <v>223</v>
      </c>
      <c r="M10" s="67"/>
      <c r="N10" s="67"/>
      <c r="O10" s="292" t="s">
        <v>287</v>
      </c>
    </row>
    <row r="11" spans="1:16" ht="79.5" customHeight="1">
      <c r="A11">
        <f>ROW() - ROW(Table1901931951971992012032052072092112132152172192212232252272292312332372392412432452472492512532552573567489101211131514161718192021222324252726[[#Headers],[Priority]])</f>
        <v>8</v>
      </c>
      <c r="B11" s="164" t="s">
        <v>584</v>
      </c>
      <c r="C11" s="4" t="s">
        <v>585</v>
      </c>
      <c r="D11" s="3" t="s">
        <v>586</v>
      </c>
      <c r="E11" s="245">
        <v>46014</v>
      </c>
      <c r="F11" s="245">
        <v>46020</v>
      </c>
      <c r="G11" s="193" t="s">
        <v>587</v>
      </c>
      <c r="H11" s="3" t="s">
        <v>588</v>
      </c>
      <c r="I11" s="4"/>
      <c r="J11" s="133" t="s">
        <v>83</v>
      </c>
      <c r="K11" s="333" t="s">
        <v>286</v>
      </c>
      <c r="L11" s="67" t="s">
        <v>223</v>
      </c>
      <c r="M11" s="67"/>
      <c r="N11" s="67"/>
      <c r="O11" s="292" t="s">
        <v>287</v>
      </c>
    </row>
    <row r="12" spans="1:16" ht="79.5" customHeight="1">
      <c r="A12">
        <f>ROW() - ROW(Table1901931951971992012032052072092112132152172192212232252272292312332372392412432452472492512532552573567489101211131514161718192021222324252726[[#Headers],[Priority]])</f>
        <v>9</v>
      </c>
      <c r="B12" s="164" t="s">
        <v>589</v>
      </c>
      <c r="C12" s="67" t="s">
        <v>590</v>
      </c>
      <c r="D12" s="67" t="s">
        <v>530</v>
      </c>
      <c r="E12" s="245">
        <v>46014</v>
      </c>
      <c r="F12" s="193">
        <v>46020</v>
      </c>
      <c r="G12" s="164" t="s">
        <v>591</v>
      </c>
      <c r="H12" s="225"/>
      <c r="I12" s="225"/>
      <c r="J12" s="133" t="s">
        <v>127</v>
      </c>
      <c r="K12" s="67" t="s">
        <v>286</v>
      </c>
      <c r="L12" s="67" t="s">
        <v>223</v>
      </c>
      <c r="M12" s="67"/>
      <c r="N12" s="67"/>
      <c r="O12" s="292" t="s">
        <v>287</v>
      </c>
      <c r="P12" s="4" t="s">
        <v>592</v>
      </c>
    </row>
    <row r="13" spans="1:16" ht="79.5" customHeight="1">
      <c r="A13">
        <f>ROW() - ROW(Table1901931951971992012032052072092112132152172192212232252272292312332372392412432452472492512532552573567489101211131514161718192021222324252726[[#Headers],[Priority]])</f>
        <v>10</v>
      </c>
      <c r="B13" s="133" t="s">
        <v>539</v>
      </c>
      <c r="C13" s="67" t="s">
        <v>540</v>
      </c>
      <c r="D13" s="67" t="s">
        <v>541</v>
      </c>
      <c r="E13" s="245">
        <v>46014</v>
      </c>
      <c r="F13" s="193">
        <v>46020</v>
      </c>
      <c r="G13" s="225" t="s">
        <v>542</v>
      </c>
      <c r="H13" s="225" t="s">
        <v>543</v>
      </c>
      <c r="I13" s="133" t="s">
        <v>494</v>
      </c>
      <c r="J13" s="133" t="s">
        <v>83</v>
      </c>
      <c r="K13" s="67" t="s">
        <v>593</v>
      </c>
      <c r="L13" s="67" t="s">
        <v>223</v>
      </c>
      <c r="M13" s="67"/>
      <c r="N13" s="67"/>
      <c r="O13" s="292" t="s">
        <v>287</v>
      </c>
    </row>
    <row r="14" spans="1:16" ht="14.45" customHeight="1">
      <c r="A14"/>
      <c r="B14" s="67"/>
      <c r="C14"/>
      <c r="D14"/>
      <c r="E14"/>
      <c r="F14"/>
      <c r="G14" s="161"/>
      <c r="H14"/>
      <c r="I14"/>
      <c r="J14"/>
      <c r="K14"/>
      <c r="L14"/>
      <c r="M14" s="67" t="e">
        <f>COUNTIF(#REF!, "yes")</f>
        <v>#REF!</v>
      </c>
      <c r="N14" s="67" t="e">
        <f>COUNTIF(#REF!, "yes")</f>
        <v>#REF!</v>
      </c>
      <c r="O14" s="197"/>
    </row>
    <row r="15" spans="1:16" ht="14.45" customHeight="1">
      <c r="A15"/>
      <c r="B15" s="67"/>
      <c r="C15"/>
      <c r="D15"/>
      <c r="E15"/>
      <c r="F15"/>
      <c r="G15"/>
      <c r="H15"/>
      <c r="I15"/>
      <c r="J15"/>
      <c r="K15"/>
      <c r="L15"/>
      <c r="M15"/>
      <c r="N15"/>
      <c r="O15" s="292"/>
    </row>
    <row r="16" spans="1:16" ht="14.45" customHeight="1">
      <c r="A16"/>
      <c r="B16" s="67"/>
      <c r="C16"/>
      <c r="D16"/>
      <c r="E16"/>
      <c r="F16"/>
      <c r="G16"/>
      <c r="H16"/>
      <c r="I16"/>
      <c r="J16"/>
      <c r="K16"/>
      <c r="L16"/>
      <c r="M16"/>
      <c r="N16"/>
      <c r="O16" s="292"/>
    </row>
    <row r="17" spans="1:15" ht="66.75" customHeight="1">
      <c r="A17" s="701" t="s">
        <v>165</v>
      </c>
      <c r="B17" s="701"/>
      <c r="C17" s="701"/>
      <c r="D17" s="701"/>
      <c r="E17" s="701"/>
      <c r="F17" s="701"/>
      <c r="G17" s="701"/>
      <c r="H17" s="701"/>
      <c r="I17" s="701"/>
      <c r="J17" s="701"/>
      <c r="K17" s="701"/>
      <c r="L17" s="701"/>
      <c r="M17"/>
      <c r="N17"/>
      <c r="O17"/>
    </row>
    <row r="18" spans="1:15" ht="14.45" customHeight="1">
      <c r="A18" s="439" t="s">
        <v>166</v>
      </c>
      <c r="B18" s="439" t="s">
        <v>167</v>
      </c>
      <c r="C18" s="439" t="s">
        <v>168</v>
      </c>
      <c r="D18" s="439" t="s">
        <v>112</v>
      </c>
      <c r="E18" s="439" t="s">
        <v>11</v>
      </c>
      <c r="F18" s="439" t="s">
        <v>12</v>
      </c>
      <c r="G18" s="439" t="s">
        <v>72</v>
      </c>
      <c r="H18" s="439" t="s">
        <v>74</v>
      </c>
      <c r="I18" s="439" t="s">
        <v>75</v>
      </c>
      <c r="J18" s="439" t="s">
        <v>169</v>
      </c>
      <c r="K18" s="439" t="s">
        <v>170</v>
      </c>
      <c r="L18" s="439" t="s">
        <v>171</v>
      </c>
      <c r="M18" s="461" t="s">
        <v>121</v>
      </c>
      <c r="N18" s="389" t="s">
        <v>594</v>
      </c>
      <c r="O18"/>
    </row>
    <row r="19" spans="1:15" ht="37.5" customHeight="1">
      <c r="A19">
        <v>1</v>
      </c>
      <c r="B19" s="444" t="s">
        <v>450</v>
      </c>
      <c r="C19" s="4" t="s">
        <v>460</v>
      </c>
      <c r="D19" s="4" t="s">
        <v>452</v>
      </c>
      <c r="E19" s="445" t="s">
        <v>453</v>
      </c>
      <c r="F19" s="375">
        <v>46029</v>
      </c>
      <c r="G19" s="444" t="s">
        <v>454</v>
      </c>
      <c r="H19" s="4"/>
      <c r="I19" s="4"/>
      <c r="J19" s="444" t="s">
        <v>455</v>
      </c>
      <c r="K19" s="444" t="s">
        <v>456</v>
      </c>
      <c r="L19"/>
      <c r="M19" s="141" t="s">
        <v>287</v>
      </c>
      <c r="N19" t="s">
        <v>482</v>
      </c>
      <c r="O19"/>
    </row>
    <row r="20" spans="1:15" ht="41.25" customHeight="1">
      <c r="A20">
        <v>2</v>
      </c>
      <c r="B20" t="s">
        <v>459</v>
      </c>
      <c r="C20" t="s">
        <v>460</v>
      </c>
      <c r="D20"/>
      <c r="E20" s="445" t="s">
        <v>453</v>
      </c>
      <c r="F20" s="375">
        <v>46029</v>
      </c>
      <c r="G20"/>
      <c r="H20"/>
      <c r="I20"/>
      <c r="J20"/>
      <c r="K20"/>
      <c r="L20"/>
      <c r="M20" s="141"/>
      <c r="N20" t="s">
        <v>595</v>
      </c>
      <c r="O20"/>
    </row>
    <row r="21" spans="1:15" s="213" customFormat="1" ht="41.25" customHeight="1">
      <c r="A21" s="180">
        <v>2</v>
      </c>
      <c r="B21" s="217" t="s">
        <v>539</v>
      </c>
      <c r="C21" s="202" t="s">
        <v>540</v>
      </c>
      <c r="D21" s="202" t="s">
        <v>541</v>
      </c>
      <c r="E21" s="215">
        <v>46014</v>
      </c>
      <c r="F21" s="464">
        <v>46016</v>
      </c>
      <c r="G21" s="465" t="s">
        <v>542</v>
      </c>
      <c r="H21" s="465" t="s">
        <v>543</v>
      </c>
      <c r="I21" s="217" t="s">
        <v>494</v>
      </c>
      <c r="J21" s="217" t="s">
        <v>83</v>
      </c>
      <c r="K21" s="202" t="s">
        <v>593</v>
      </c>
      <c r="L21" s="202" t="s">
        <v>223</v>
      </c>
      <c r="M21" s="325" t="s">
        <v>362</v>
      </c>
      <c r="N21" s="202" t="s">
        <v>596</v>
      </c>
      <c r="O21" s="180"/>
    </row>
    <row r="22" spans="1:15" ht="49.5" customHeight="1">
      <c r="A22" s="180">
        <v>3</v>
      </c>
      <c r="B22" s="446" t="s">
        <v>597</v>
      </c>
      <c r="C22" s="213" t="s">
        <v>598</v>
      </c>
      <c r="D22" s="447" t="s">
        <v>599</v>
      </c>
      <c r="E22" s="215">
        <v>46007</v>
      </c>
      <c r="F22" s="215">
        <v>46013</v>
      </c>
      <c r="G22" s="213" t="s">
        <v>598</v>
      </c>
      <c r="H22" s="213" t="s">
        <v>600</v>
      </c>
      <c r="I22" s="213"/>
      <c r="J22" s="446" t="s">
        <v>83</v>
      </c>
      <c r="K22" s="448" t="s">
        <v>601</v>
      </c>
      <c r="L22" s="180"/>
      <c r="M22" s="292" t="s">
        <v>362</v>
      </c>
      <c r="N22"/>
      <c r="O22"/>
    </row>
    <row r="23" spans="1:15" ht="52.5" customHeight="1">
      <c r="A23">
        <v>3</v>
      </c>
      <c r="B23" s="444" t="s">
        <v>510</v>
      </c>
      <c r="C23" t="s">
        <v>425</v>
      </c>
      <c r="D23" t="s">
        <v>425</v>
      </c>
      <c r="E23" s="161">
        <v>46009</v>
      </c>
      <c r="F23" s="161">
        <v>46022</v>
      </c>
      <c r="G23" s="449" t="s">
        <v>425</v>
      </c>
      <c r="H23" t="s">
        <v>511</v>
      </c>
      <c r="I23" s="444" t="s">
        <v>470</v>
      </c>
      <c r="J23" s="444" t="s">
        <v>83</v>
      </c>
      <c r="K23" s="450" t="s">
        <v>602</v>
      </c>
      <c r="L23"/>
      <c r="M23" s="141" t="s">
        <v>287</v>
      </c>
      <c r="N23" t="s">
        <v>425</v>
      </c>
      <c r="O23"/>
    </row>
    <row r="24" spans="1:15" ht="56.25" customHeight="1">
      <c r="A24">
        <v>4</v>
      </c>
      <c r="B24" s="444" t="s">
        <v>533</v>
      </c>
      <c r="C24" t="s">
        <v>463</v>
      </c>
      <c r="D24" t="s">
        <v>464</v>
      </c>
      <c r="E24" s="161">
        <v>46010</v>
      </c>
      <c r="F24" s="161">
        <v>46020</v>
      </c>
      <c r="G24" s="351" t="s">
        <v>463</v>
      </c>
      <c r="H24" t="s">
        <v>534</v>
      </c>
      <c r="I24" s="444"/>
      <c r="J24" s="133" t="s">
        <v>83</v>
      </c>
      <c r="K24" s="450" t="s">
        <v>286</v>
      </c>
      <c r="L24"/>
      <c r="M24" s="141" t="s">
        <v>287</v>
      </c>
      <c r="N24" s="67" t="s">
        <v>603</v>
      </c>
      <c r="O24"/>
    </row>
    <row r="25" spans="1:15" ht="57.75" customHeight="1">
      <c r="A25">
        <v>5</v>
      </c>
      <c r="B25" s="451" t="s">
        <v>574</v>
      </c>
      <c r="C25" s="67" t="s">
        <v>575</v>
      </c>
      <c r="D25" s="67" t="s">
        <v>576</v>
      </c>
      <c r="E25" s="161">
        <v>46014</v>
      </c>
      <c r="F25" s="191">
        <v>46020</v>
      </c>
      <c r="G25" s="351" t="s">
        <v>575</v>
      </c>
      <c r="H25" s="351" t="s">
        <v>577</v>
      </c>
      <c r="I25" s="444" t="s">
        <v>470</v>
      </c>
      <c r="J25" s="452" t="s">
        <v>83</v>
      </c>
      <c r="K25" s="450" t="s">
        <v>583</v>
      </c>
      <c r="L25"/>
      <c r="M25" s="141" t="s">
        <v>287</v>
      </c>
      <c r="N25" s="428" t="s">
        <v>97</v>
      </c>
      <c r="O25"/>
    </row>
    <row r="26" spans="1:15" ht="14.45" customHeight="1">
      <c r="A26"/>
      <c r="B26" s="67"/>
      <c r="C26"/>
      <c r="D26"/>
      <c r="E26"/>
      <c r="F26"/>
      <c r="G26"/>
      <c r="H26"/>
      <c r="I26"/>
      <c r="J26"/>
      <c r="K26"/>
      <c r="L26"/>
      <c r="M26"/>
      <c r="N26"/>
      <c r="O26"/>
    </row>
    <row r="27" spans="1:15" ht="14.45" customHeight="1">
      <c r="A27"/>
      <c r="B27" s="67"/>
      <c r="C27"/>
      <c r="D27"/>
      <c r="E27"/>
      <c r="F27"/>
      <c r="G27"/>
      <c r="H27"/>
      <c r="I27"/>
      <c r="J27"/>
      <c r="K27"/>
      <c r="L27"/>
      <c r="M27"/>
      <c r="N27"/>
      <c r="O27"/>
    </row>
    <row r="28" spans="1:15" ht="46.5" customHeight="1">
      <c r="A28" s="701" t="s">
        <v>202</v>
      </c>
      <c r="B28" s="701"/>
      <c r="C28" s="701"/>
      <c r="D28" s="701"/>
      <c r="E28" s="701"/>
      <c r="F28" s="701"/>
      <c r="G28" s="701"/>
      <c r="H28" s="701"/>
      <c r="I28" s="701"/>
      <c r="J28" s="701"/>
      <c r="K28" s="701"/>
      <c r="L28" s="701"/>
      <c r="M28"/>
      <c r="N28"/>
      <c r="O28"/>
    </row>
    <row r="29" spans="1:15" ht="14.45" customHeight="1">
      <c r="A29" s="389" t="s">
        <v>166</v>
      </c>
      <c r="B29" s="389" t="s">
        <v>167</v>
      </c>
      <c r="C29" s="389" t="s">
        <v>168</v>
      </c>
      <c r="D29" s="389" t="s">
        <v>112</v>
      </c>
      <c r="E29" s="389" t="s">
        <v>11</v>
      </c>
      <c r="F29" s="389" t="s">
        <v>12</v>
      </c>
      <c r="G29" s="389" t="s">
        <v>72</v>
      </c>
      <c r="H29" s="389" t="s">
        <v>74</v>
      </c>
      <c r="I29" s="389" t="s">
        <v>75</v>
      </c>
      <c r="J29" s="389" t="s">
        <v>169</v>
      </c>
      <c r="K29" s="389" t="s">
        <v>170</v>
      </c>
      <c r="L29" s="389" t="s">
        <v>171</v>
      </c>
      <c r="M29" s="461" t="s">
        <v>121</v>
      </c>
      <c r="N29" s="389" t="s">
        <v>594</v>
      </c>
      <c r="O29"/>
    </row>
    <row r="30" spans="1:15" ht="14.45" customHeight="1">
      <c r="A30" s="360">
        <v>1</v>
      </c>
      <c r="B30" s="404" t="s">
        <v>450</v>
      </c>
      <c r="C30" s="166" t="s">
        <v>460</v>
      </c>
      <c r="D30" s="166" t="s">
        <v>452</v>
      </c>
      <c r="E30" s="166" t="s">
        <v>453</v>
      </c>
      <c r="F30" s="383">
        <v>46029</v>
      </c>
      <c r="G30" s="407" t="s">
        <v>454</v>
      </c>
      <c r="H30" s="166"/>
      <c r="I30" s="166"/>
      <c r="J30" s="404" t="s">
        <v>455</v>
      </c>
      <c r="K30" s="407" t="s">
        <v>456</v>
      </c>
      <c r="L30" s="379"/>
      <c r="M30" s="141" t="s">
        <v>287</v>
      </c>
      <c r="N30" t="s">
        <v>482</v>
      </c>
      <c r="O30"/>
    </row>
    <row r="31" spans="1:15" ht="89.25" customHeight="1">
      <c r="A31" s="367">
        <v>2</v>
      </c>
      <c r="B31" s="425" t="s">
        <v>548</v>
      </c>
      <c r="C31" s="391" t="s">
        <v>549</v>
      </c>
      <c r="D31" s="391" t="s">
        <v>550</v>
      </c>
      <c r="E31" s="402">
        <v>46001</v>
      </c>
      <c r="F31" s="427">
        <v>46020</v>
      </c>
      <c r="G31" s="425" t="s">
        <v>551</v>
      </c>
      <c r="H31" s="401"/>
      <c r="I31" s="401"/>
      <c r="J31" s="423" t="s">
        <v>552</v>
      </c>
      <c r="K31" s="391" t="s">
        <v>286</v>
      </c>
      <c r="L31" s="391"/>
      <c r="M31" s="141" t="s">
        <v>287</v>
      </c>
      <c r="N31" t="s">
        <v>554</v>
      </c>
      <c r="O31"/>
    </row>
    <row r="32" spans="1:15" s="463" customFormat="1" ht="55.5" customHeight="1">
      <c r="A32" s="367">
        <v>3</v>
      </c>
      <c r="B32" s="391" t="s">
        <v>604</v>
      </c>
      <c r="C32" s="391" t="s">
        <v>605</v>
      </c>
      <c r="D32" s="391" t="s">
        <v>606</v>
      </c>
      <c r="E32" s="402">
        <v>46014</v>
      </c>
      <c r="F32" s="427">
        <v>46020</v>
      </c>
      <c r="G32" s="164" t="s">
        <v>607</v>
      </c>
      <c r="H32" s="401"/>
      <c r="I32" s="401"/>
      <c r="J32" s="133" t="s">
        <v>83</v>
      </c>
      <c r="K32" s="391" t="s">
        <v>286</v>
      </c>
      <c r="L32" s="391" t="s">
        <v>608</v>
      </c>
      <c r="M32" s="141" t="s">
        <v>287</v>
      </c>
      <c r="N32" s="428" t="s">
        <v>590</v>
      </c>
      <c r="O32"/>
    </row>
    <row r="33" spans="1:14" ht="90">
      <c r="A33" s="367">
        <v>4</v>
      </c>
      <c r="B33" s="425" t="s">
        <v>589</v>
      </c>
      <c r="C33" s="391" t="s">
        <v>590</v>
      </c>
      <c r="D33" s="391" t="s">
        <v>530</v>
      </c>
      <c r="E33" s="402">
        <v>46014</v>
      </c>
      <c r="F33" s="430">
        <v>46020</v>
      </c>
      <c r="G33" s="425" t="s">
        <v>591</v>
      </c>
      <c r="H33" s="431"/>
      <c r="I33" s="431"/>
      <c r="J33" s="133" t="s">
        <v>127</v>
      </c>
      <c r="K33" s="391" t="s">
        <v>286</v>
      </c>
      <c r="L33" s="391" t="s">
        <v>609</v>
      </c>
      <c r="M33" s="141" t="s">
        <v>287</v>
      </c>
      <c r="N33" s="429" t="s">
        <v>610</v>
      </c>
    </row>
    <row r="34" spans="1:14" ht="63">
      <c r="A34" s="360">
        <v>5</v>
      </c>
      <c r="B34" s="407" t="s">
        <v>584</v>
      </c>
      <c r="C34" s="166" t="s">
        <v>585</v>
      </c>
      <c r="D34" s="167" t="s">
        <v>586</v>
      </c>
      <c r="E34" s="380">
        <v>46014</v>
      </c>
      <c r="F34" s="380">
        <v>46020</v>
      </c>
      <c r="G34" s="408" t="s">
        <v>587</v>
      </c>
      <c r="H34" s="167" t="s">
        <v>588</v>
      </c>
      <c r="I34" s="166"/>
      <c r="J34" s="404" t="s">
        <v>83</v>
      </c>
      <c r="K34" s="406" t="s">
        <v>286</v>
      </c>
      <c r="L34" s="379"/>
      <c r="M34" s="141" t="s">
        <v>287</v>
      </c>
      <c r="N34" s="429" t="s">
        <v>611</v>
      </c>
    </row>
    <row r="35" spans="1:14">
      <c r="A35" s="364"/>
      <c r="B35" s="432"/>
      <c r="C35" s="433"/>
      <c r="D35" s="433"/>
      <c r="E35" s="434"/>
      <c r="F35" s="435"/>
      <c r="G35" s="412"/>
      <c r="H35" s="436"/>
      <c r="I35" s="437"/>
      <c r="J35" s="438"/>
      <c r="K35" s="433"/>
      <c r="L35" s="433"/>
      <c r="M35" s="292"/>
    </row>
  </sheetData>
  <mergeCells count="3">
    <mergeCell ref="A2:L2"/>
    <mergeCell ref="A17:L17"/>
    <mergeCell ref="A28:L28"/>
  </mergeCells>
  <conditionalFormatting sqref="B1:N1">
    <cfRule type="expression" dxfId="754" priority="25">
      <formula>OR($A1="CHANGE")</formula>
    </cfRule>
    <cfRule type="expression" dxfId="753" priority="26">
      <formula>OR($A1="ADD")</formula>
    </cfRule>
    <cfRule type="expression" dxfId="752" priority="27">
      <formula>OR($A1="REMOVE")</formula>
    </cfRule>
  </conditionalFormatting>
  <conditionalFormatting sqref="I3">
    <cfRule type="cellIs" dxfId="751" priority="28" operator="equal">
      <formula>"yes"</formula>
    </cfRule>
    <cfRule type="cellIs" dxfId="750" priority="29" operator="equal">
      <formula>"no"</formula>
    </cfRule>
  </conditionalFormatting>
  <conditionalFormatting sqref="M18:M25">
    <cfRule type="containsText" dxfId="749" priority="9" operator="containsText" text="Cooked and booked (Published)">
      <formula>NOT(ISERROR(SEARCH("Cooked and booked (Published)",M18)))</formula>
    </cfRule>
    <cfRule type="containsText" dxfId="748" priority="10" operator="containsText" text="In QC">
      <formula>NOT(ISERROR(SEARCH("In QC",M18)))</formula>
    </cfRule>
    <cfRule type="containsText" dxfId="747" priority="11" operator="containsText" text="Ready for booking">
      <formula>NOT(ISERROR(SEARCH("Ready for booking",M18)))</formula>
    </cfRule>
    <cfRule type="containsText" dxfId="746" priority="12" operator="containsText" text="Build is Cooking">
      <formula>NOT(ISERROR(SEARCH("Build is Cooking",M18)))</formula>
    </cfRule>
  </conditionalFormatting>
  <conditionalFormatting sqref="M29:M35">
    <cfRule type="containsText" dxfId="745" priority="1" operator="containsText" text="Cooked and booked (Published)">
      <formula>NOT(ISERROR(SEARCH("Cooked and booked (Published)",M29)))</formula>
    </cfRule>
    <cfRule type="containsText" dxfId="744" priority="2" operator="containsText" text="In QC">
      <formula>NOT(ISERROR(SEARCH("In QC",M29)))</formula>
    </cfRule>
    <cfRule type="containsText" dxfId="743" priority="3" operator="containsText" text="Ready for booking">
      <formula>NOT(ISERROR(SEARCH("Ready for booking",M29)))</formula>
    </cfRule>
    <cfRule type="containsText" dxfId="742" priority="4" operator="containsText" text="Build is Cooking">
      <formula>NOT(ISERROR(SEARCH("Build is Cooking",M29)))</formula>
    </cfRule>
  </conditionalFormatting>
  <conditionalFormatting sqref="O1:O32">
    <cfRule type="containsText" dxfId="741" priority="17" operator="containsText" text="Cooked and booked (Published)">
      <formula>NOT(ISERROR(SEARCH("Cooked and booked (Published)",O1)))</formula>
    </cfRule>
    <cfRule type="containsText" dxfId="740" priority="18" operator="containsText" text="In QC">
      <formula>NOT(ISERROR(SEARCH("In QC",O1)))</formula>
    </cfRule>
    <cfRule type="containsText" dxfId="739" priority="19" operator="containsText" text="Ready for booking">
      <formula>NOT(ISERROR(SEARCH("Ready for booking",O1)))</formula>
    </cfRule>
    <cfRule type="containsText" dxfId="738" priority="20" operator="containsText" text="Build is Cooking">
      <formula>NOT(ISERROR(SEARCH("Build is Cooking",O1)))</formula>
    </cfRule>
  </conditionalFormatting>
  <dataValidations count="2">
    <dataValidation type="list" allowBlank="1" showInputMessage="1" showErrorMessage="1" sqref="O1:O32 M18:M25 M29:M35" xr:uid="{892AE905-A8AC-4FCD-BF47-F7C979A8DBE0}">
      <formula1>"Build is Cooking, Creative Cooked, In QC, Ready for booking, Cooked and booked (Published), Canceled"</formula1>
    </dataValidation>
    <dataValidation allowBlank="1" showInputMessage="1" showErrorMessage="1" sqref="C1:D1 F1:G1 F3:G3 C3:D3 C35" xr:uid="{151DD683-41CC-499E-8A12-AB7685334E85}"/>
  </dataValidations>
  <hyperlinks>
    <hyperlink ref="B4" r:id="rId1" xr:uid="{C5AAD409-CA09-47A0-B60E-7E7C8DA09090}"/>
    <hyperlink ref="G4" r:id="rId2" xr:uid="{C7CEFB2C-AE4B-4876-935B-51BC9900B584}"/>
    <hyperlink ref="J4" r:id="rId3" xr:uid="{739CDCD9-D8FF-42AD-958D-8E2D832146D6}"/>
    <hyperlink ref="K4" r:id="rId4" xr:uid="{DA5FB932-78A8-4E9C-9161-B4F481BE332B}"/>
    <hyperlink ref="B6" r:id="rId5" display="Plan of Record 13669 Fortnite | Winterfest Launch" xr:uid="{D78FD4FC-23D6-4BA9-8225-5ABBA6A73864}"/>
    <hyperlink ref="B7" r:id="rId6" xr:uid="{F27766BD-4400-48AA-8E18-C46B42B9D8DE}"/>
    <hyperlink ref="B8" r:id="rId7" xr:uid="{334BDB48-B95F-40E2-B206-2A2592561C5E}"/>
    <hyperlink ref="J8" r:id="rId8" xr:uid="{3CE9DC2F-ECD6-4373-BFEA-64F127E9888C}"/>
    <hyperlink ref="B9" r:id="rId9" xr:uid="{7BD2C71B-2486-46DD-BC9D-1A63D39B67A9}"/>
    <hyperlink ref="B10" r:id="rId10" xr:uid="{8D192A3F-BA3B-44B8-8D10-3A94C706C46E}"/>
    <hyperlink ref="B11" r:id="rId11" xr:uid="{1C492EF3-D27F-4EB7-9F67-6E9E1E6205B0}"/>
    <hyperlink ref="J11" r:id="rId12" xr:uid="{52A841B5-047A-4687-BD87-FBF00524FA1F}"/>
    <hyperlink ref="B12" r:id="rId13" display="Plan of Record 13522 Season of Xbox (Dec 9, 2025 - Jan 12, 2026)" xr:uid="{A97549A9-E6F4-44A4-9E10-0F2B00F81825}"/>
    <hyperlink ref="G12" r:id="rId14" xr:uid="{629DBCCE-A92E-4155-9076-EB7529AF2B73}"/>
    <hyperlink ref="B13" r:id="rId15" xr:uid="{1B44B672-7F97-41E1-AD52-1FED6B009102}"/>
    <hyperlink ref="B24" r:id="rId16" xr:uid="{9DE992A6-88C1-4D1D-94C7-14E33AE39D99}"/>
    <hyperlink ref="J10" r:id="rId17" xr:uid="{05B79444-1364-4D12-96B2-66C3BE5533A1}"/>
    <hyperlink ref="J13" r:id="rId18" xr:uid="{A3AB3404-556D-4971-AAD2-2EC0BE8B7D71}"/>
    <hyperlink ref="J9" r:id="rId19" xr:uid="{295C4C2A-EC17-4856-AE4C-216949F4022A}"/>
    <hyperlink ref="B19" r:id="rId20" xr:uid="{86DCECD3-E72F-4FDA-9714-4C4CCA9BEE45}"/>
    <hyperlink ref="G19" r:id="rId21" xr:uid="{5490C1CB-749A-4399-8249-98B0FB041FEF}"/>
    <hyperlink ref="J19" r:id="rId22" xr:uid="{30AEF593-4ABF-45A5-A790-9350831CD973}"/>
    <hyperlink ref="K19" r:id="rId23" xr:uid="{9D245DB6-B7D3-484E-AF72-DF5DA1D66FFC}"/>
    <hyperlink ref="B22" r:id="rId24" xr:uid="{A3355B3F-99B1-45E4-8FD2-7C9FAA60F746}"/>
    <hyperlink ref="J22" r:id="rId25" xr:uid="{CCF08D75-ABAF-45AA-ADE2-401AF061424C}"/>
    <hyperlink ref="B30" r:id="rId26" xr:uid="{2501AC43-B6E3-4A2D-BBDE-D00047E98782}"/>
    <hyperlink ref="G30" r:id="rId27" xr:uid="{C56FCC08-18A7-47DD-BEF1-25F7AA88A9F8}"/>
    <hyperlink ref="J30" r:id="rId28" xr:uid="{551E0062-760A-4FD9-97EF-6FE8F0CFF7DB}"/>
    <hyperlink ref="K30" r:id="rId29" xr:uid="{8FB909BD-236F-4992-AF37-94A2BAB2B72D}"/>
    <hyperlink ref="G31" r:id="rId30" xr:uid="{C6F63762-5A1F-47B6-94E6-4DC57655DE87}"/>
    <hyperlink ref="J31" r:id="rId31" xr:uid="{9802FDB4-4F24-4B18-9C1C-83D2A95A0935}"/>
    <hyperlink ref="B23" r:id="rId32" display="Plan of Record 13669 Fortnite | Winterfest Launch" xr:uid="{F77256BD-742D-47AC-9945-6687C41B3D1E}"/>
    <hyperlink ref="I23" r:id="rId33" xr:uid="{2EF70170-3747-4006-8E4B-4F8E2932E745}"/>
    <hyperlink ref="J23" r:id="rId34" xr:uid="{B682B757-4A1F-4F3D-B3FE-1B58C94BCFCE}"/>
    <hyperlink ref="J6" r:id="rId35" xr:uid="{8CCA1D21-1BAB-4EC6-9BA0-F31DAADCF164}"/>
    <hyperlink ref="J7" r:id="rId36" xr:uid="{173CD232-4173-42F1-B9DF-51ED35FD2090}"/>
    <hyperlink ref="B25" r:id="rId37" xr:uid="{98CAE661-669B-4B6F-96BE-A536FB2C491E}"/>
    <hyperlink ref="J25" r:id="rId38" xr:uid="{FA3DD309-A110-4484-9512-C0E110D234FE}"/>
    <hyperlink ref="G33" r:id="rId39" xr:uid="{4FB818C0-295A-4A8B-ABA3-95EC8E8C9072}"/>
    <hyperlink ref="B34" r:id="rId40" xr:uid="{09B8B3B1-A562-4E57-A6AD-E8092B366275}"/>
    <hyperlink ref="J34" r:id="rId41" xr:uid="{1E820260-AE18-4F48-866F-401BC4748D4B}"/>
    <hyperlink ref="J12" r:id="rId42" xr:uid="{6A7F7DDB-CB06-4BFD-8AF3-AA71519BDE7F}"/>
    <hyperlink ref="J33" r:id="rId43" xr:uid="{25AEDE70-C9A0-4D05-A5E2-452B2F489463}"/>
    <hyperlink ref="I6" r:id="rId44" xr:uid="{B6DF4CD2-90E7-43D8-91AB-4D79E4D9960A}"/>
    <hyperlink ref="I13" r:id="rId45" xr:uid="{FEF133AA-7B2D-4322-BD3C-2A42DAC5C92B}"/>
    <hyperlink ref="I25" r:id="rId46" xr:uid="{072A4331-61EC-420C-ACCF-B950478A8F74}"/>
    <hyperlink ref="I10" r:id="rId47" xr:uid="{BBD621DC-33A3-4F58-B843-40F3EA122BF8}"/>
    <hyperlink ref="I8" r:id="rId48" xr:uid="{536C06E9-61C8-4BBC-91C6-C2F62821D603}"/>
    <hyperlink ref="I7" r:id="rId49" xr:uid="{8569A491-B19C-432D-B196-36AF2977E44D}"/>
    <hyperlink ref="I9" r:id="rId50" xr:uid="{8F26697E-1C7D-4513-BC4F-4B8BA242DD6F}"/>
    <hyperlink ref="B33" r:id="rId51" display="Plan of Record 13522 Season of Xbox (Dec 9, 2025 - Jan 12, 2026)" xr:uid="{49ED37FF-B8E8-4871-AFD2-CCA0706EDBFB}"/>
    <hyperlink ref="G32" r:id="rId52" xr:uid="{5A639717-E537-466A-94E6-C2A9FC35CA95}"/>
    <hyperlink ref="J32" r:id="rId53" xr:uid="{5B281B29-7836-4957-8567-92C636687F5B}"/>
    <hyperlink ref="B21" r:id="rId54" xr:uid="{7C8F25EE-9241-4FC5-9D2D-D79DA5B65097}"/>
    <hyperlink ref="J21" r:id="rId55" xr:uid="{27C155A3-0878-42D9-BAE5-8928E26CC1E0}"/>
    <hyperlink ref="I21" r:id="rId56" xr:uid="{CB7CDDF5-720B-45B9-8647-37C279A9D15F}"/>
    <hyperlink ref="J24" r:id="rId57" xr:uid="{79867D7A-956B-4E70-8BFF-6B7015E8B2DB}"/>
  </hyperlinks>
  <pageMargins left="0.7" right="0.7" top="0.75" bottom="0.75" header="0.3" footer="0.3"/>
  <headerFooter>
    <oddFooter>&amp;L_x000D_&amp;1#&amp;"Aptos"&amp;10&amp;K000000 Classified as Microsoft Confidential</oddFooter>
  </headerFooter>
  <tableParts count="3">
    <tablePart r:id="rId58"/>
    <tablePart r:id="rId59"/>
    <tablePart r:id="rId60"/>
  </tableParts>
  <extLst>
    <ext xmlns:x14="http://schemas.microsoft.com/office/spreadsheetml/2009/9/main" uri="{CCE6A557-97BC-4b89-ADB6-D9C93CAAB3DF}">
      <x14:dataValidations xmlns:xm="http://schemas.microsoft.com/office/excel/2006/main" count="2">
        <x14:dataValidation type="list" allowBlank="1" showInputMessage="1" showErrorMessage="1" xr:uid="{10CED3D1-181E-4B40-840A-47E5154B2927}">
          <x14:formula1>
            <xm:f>'Column Values (HIDE)'!$A$3:$A$6</xm:f>
          </x14:formula1>
          <xm:sqref>A3:B3 A36:B1048576</xm:sqref>
        </x14:dataValidation>
        <x14:dataValidation type="list" allowBlank="1" showInputMessage="1" showErrorMessage="1" xr:uid="{6FC442E7-95C7-4D58-B433-8DD07C751194}">
          <x14:formula1>
            <xm:f>'Column Values (HIDE)'!$C$3:$C$12</xm:f>
          </x14:formula1>
          <xm:sqref>E3 B1 E1 E36:E1048576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A91A-7D34-4D61-92C1-D3FF80841B38}">
  <sheetPr>
    <tabColor theme="9" tint="0.39997558519241921"/>
  </sheetPr>
  <dimension ref="A1:P48"/>
  <sheetViews>
    <sheetView zoomScale="90" zoomScaleNormal="90" workbookViewId="0">
      <pane ySplit="1" topLeftCell="A9" activePane="bottomLeft" state="frozen"/>
      <selection pane="bottomLeft" activeCell="C9" sqref="C9"/>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4" width="20" style="4" customWidth="1"/>
    <col min="15" max="15" width="60.28515625" style="4" customWidth="1"/>
    <col min="16" max="16" width="36.5703125" style="4" bestFit="1" customWidth="1"/>
    <col min="17" max="16384" width="9.140625" style="4"/>
  </cols>
  <sheetData>
    <row r="1" spans="1:16" ht="15.6" customHeight="1">
      <c r="A1" s="173">
        <v>7</v>
      </c>
      <c r="B1" s="117" t="s">
        <v>108</v>
      </c>
      <c r="C1" s="174"/>
      <c r="D1" s="174"/>
      <c r="E1" s="174"/>
      <c r="F1" s="174"/>
      <c r="G1" s="174"/>
      <c r="H1" s="175"/>
      <c r="I1" s="175"/>
      <c r="J1" s="174"/>
      <c r="K1" s="174"/>
      <c r="L1" s="174"/>
      <c r="M1" s="174"/>
      <c r="N1" s="174"/>
    </row>
    <row r="2" spans="1:16" ht="15.6" customHeight="1">
      <c r="A2" s="700" t="s">
        <v>109</v>
      </c>
      <c r="B2" s="700"/>
      <c r="C2" s="700"/>
      <c r="D2" s="700"/>
      <c r="E2" s="700"/>
      <c r="F2" s="700"/>
      <c r="G2" s="700"/>
      <c r="H2" s="700"/>
      <c r="I2" s="700"/>
      <c r="J2" s="700"/>
      <c r="K2" s="700"/>
      <c r="L2" s="700"/>
      <c r="M2" s="182"/>
      <c r="N2" s="182"/>
    </row>
    <row r="3" spans="1:16"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55" t="s">
        <v>120</v>
      </c>
      <c r="O3" s="353" t="s">
        <v>121</v>
      </c>
      <c r="P3" s="353" t="s">
        <v>481</v>
      </c>
    </row>
    <row r="4" spans="1:16" ht="79.5" customHeight="1">
      <c r="A4">
        <f>ROW() - ROW(Table1901931951971992012032052072092112132152172192212232252272292312332372392412432452472492512532552573567489101211131514161718192021222324252726[[#Headers],[Priority]])</f>
        <v>1</v>
      </c>
      <c r="B4" s="133" t="s">
        <v>450</v>
      </c>
      <c r="C4" s="4" t="s">
        <v>451</v>
      </c>
      <c r="D4" s="4" t="s">
        <v>452</v>
      </c>
      <c r="E4" s="4" t="s">
        <v>453</v>
      </c>
      <c r="F4" s="375">
        <v>46029</v>
      </c>
      <c r="G4" s="164" t="s">
        <v>454</v>
      </c>
      <c r="H4" s="4"/>
      <c r="I4" s="4"/>
      <c r="J4" s="133" t="s">
        <v>455</v>
      </c>
      <c r="K4" s="164" t="s">
        <v>456</v>
      </c>
      <c r="L4" s="67" t="s">
        <v>457</v>
      </c>
      <c r="M4" s="4" t="s">
        <v>458</v>
      </c>
      <c r="O4" s="292" t="s">
        <v>287</v>
      </c>
    </row>
    <row r="5" spans="1:16" ht="79.5" customHeight="1">
      <c r="A5">
        <f>ROW() - ROW(Table1901931951971992012032052072092112132152172192212232252272292312332372392412432452472492512532552573567489101211131514161718192021222324252726[[#Headers],[Priority]])</f>
        <v>2</v>
      </c>
      <c r="B5" s="379" t="s">
        <v>459</v>
      </c>
      <c r="C5" s="360" t="s">
        <v>460</v>
      </c>
      <c r="D5" s="360"/>
      <c r="E5" s="398" t="s">
        <v>453</v>
      </c>
      <c r="F5" s="383">
        <v>46029</v>
      </c>
      <c r="G5" s="399"/>
      <c r="H5" s="4"/>
      <c r="I5" s="4"/>
      <c r="J5" s="133"/>
      <c r="K5" s="164"/>
      <c r="L5" s="379" t="s">
        <v>612</v>
      </c>
      <c r="M5" s="67"/>
      <c r="N5" s="67"/>
      <c r="O5" s="292" t="s">
        <v>287</v>
      </c>
    </row>
    <row r="6" spans="1:16" ht="79.5" customHeight="1">
      <c r="A6">
        <f>ROW() - ROW(Table1901931951971992012032052072092112132152172192212232252272292312332372392412432452472492512532552573567489101211131514161718192021222324252726[[#Headers],[Priority]])</f>
        <v>3</v>
      </c>
      <c r="B6" s="164" t="s">
        <v>597</v>
      </c>
      <c r="C6" s="4" t="s">
        <v>598</v>
      </c>
      <c r="D6" s="397" t="s">
        <v>599</v>
      </c>
      <c r="E6" s="245">
        <v>46007</v>
      </c>
      <c r="F6" s="245">
        <v>46013</v>
      </c>
      <c r="G6" s="3" t="s">
        <v>598</v>
      </c>
      <c r="H6" s="3" t="s">
        <v>600</v>
      </c>
      <c r="I6" s="4"/>
      <c r="J6" s="133" t="s">
        <v>83</v>
      </c>
      <c r="K6" s="333" t="s">
        <v>613</v>
      </c>
      <c r="L6" s="67" t="s">
        <v>223</v>
      </c>
      <c r="M6" s="67" t="s">
        <v>458</v>
      </c>
      <c r="N6" s="67"/>
      <c r="O6" s="292" t="s">
        <v>287</v>
      </c>
      <c r="P6" s="3" t="s">
        <v>614</v>
      </c>
    </row>
    <row r="7" spans="1:16" ht="79.5" customHeight="1">
      <c r="A7">
        <f>ROW() - ROW(Table1901931951971992012032052072092112132152172192212232252272292312332372392412432452472492512532552573567489101211131514161718192021222324252726[[#Headers],[Priority]])</f>
        <v>4</v>
      </c>
      <c r="B7" s="164" t="s">
        <v>615</v>
      </c>
      <c r="C7" s="67" t="s">
        <v>616</v>
      </c>
      <c r="D7" s="67" t="s">
        <v>617</v>
      </c>
      <c r="E7" s="161" t="s">
        <v>618</v>
      </c>
      <c r="F7" s="191">
        <v>46013</v>
      </c>
      <c r="G7" s="351" t="s">
        <v>619</v>
      </c>
      <c r="H7" s="351" t="s">
        <v>620</v>
      </c>
      <c r="I7" s="133" t="s">
        <v>470</v>
      </c>
      <c r="J7" s="133" t="s">
        <v>83</v>
      </c>
      <c r="K7" s="333" t="s">
        <v>286</v>
      </c>
      <c r="L7" s="67" t="s">
        <v>223</v>
      </c>
      <c r="M7" s="67" t="s">
        <v>458</v>
      </c>
      <c r="N7" s="67" t="s">
        <v>621</v>
      </c>
      <c r="O7" s="292" t="s">
        <v>287</v>
      </c>
    </row>
    <row r="8" spans="1:16" ht="79.5" customHeight="1">
      <c r="A8">
        <f>ROW() - ROW(Table1901931951971992012032052072092112132152172192212232252272292312332372392412432452472492512532552573567489101211131514161718192021222324252726[[#Headers],[Priority]])</f>
        <v>5</v>
      </c>
      <c r="B8" s="133" t="s">
        <v>510</v>
      </c>
      <c r="C8" s="67" t="s">
        <v>425</v>
      </c>
      <c r="D8" s="67" t="s">
        <v>425</v>
      </c>
      <c r="E8" s="161">
        <v>46009</v>
      </c>
      <c r="F8" s="161">
        <v>46022</v>
      </c>
      <c r="G8" s="351" t="s">
        <v>425</v>
      </c>
      <c r="H8" s="67" t="s">
        <v>511</v>
      </c>
      <c r="I8" s="133" t="s">
        <v>470</v>
      </c>
      <c r="J8" s="228" t="s">
        <v>83</v>
      </c>
      <c r="K8" s="333" t="s">
        <v>513</v>
      </c>
      <c r="L8" s="67" t="s">
        <v>223</v>
      </c>
      <c r="M8" s="67" t="s">
        <v>458</v>
      </c>
      <c r="N8" s="67"/>
      <c r="O8" s="292" t="s">
        <v>287</v>
      </c>
    </row>
    <row r="9" spans="1:16" ht="79.5" customHeight="1">
      <c r="A9">
        <f>ROW() - ROW(Table1901931951971992012032052072092112132152172192212232252272292312332372392412432452472492512532552573567489101211131514161718192021222324252726[[#Headers],[Priority]])</f>
        <v>6</v>
      </c>
      <c r="B9" s="133" t="s">
        <v>622</v>
      </c>
      <c r="C9" s="67" t="s">
        <v>181</v>
      </c>
      <c r="D9" s="67" t="s">
        <v>182</v>
      </c>
      <c r="E9" s="161">
        <v>46009</v>
      </c>
      <c r="F9" s="191">
        <v>46013</v>
      </c>
      <c r="G9" s="351" t="s">
        <v>181</v>
      </c>
      <c r="H9" s="351" t="s">
        <v>469</v>
      </c>
      <c r="I9" s="133" t="s">
        <v>470</v>
      </c>
      <c r="J9" s="133" t="s">
        <v>83</v>
      </c>
      <c r="K9" s="333" t="s">
        <v>286</v>
      </c>
      <c r="L9" s="67" t="s">
        <v>223</v>
      </c>
      <c r="M9" s="67" t="s">
        <v>514</v>
      </c>
      <c r="N9" s="67"/>
      <c r="O9" s="292" t="s">
        <v>287</v>
      </c>
    </row>
    <row r="10" spans="1:16" ht="79.5" customHeight="1">
      <c r="A10">
        <f>ROW() - ROW(Table1901931951971992012032052072092112132152172192212232252272292312332372392412432452472492512532552573567489101211131514161718192021222324252726[[#Headers],[Priority]])</f>
        <v>7</v>
      </c>
      <c r="B10" s="164" t="s">
        <v>623</v>
      </c>
      <c r="C10" s="67" t="s">
        <v>580</v>
      </c>
      <c r="D10" s="67" t="s">
        <v>581</v>
      </c>
      <c r="E10" s="161">
        <v>46010</v>
      </c>
      <c r="F10" s="191">
        <v>46020</v>
      </c>
      <c r="G10" s="351" t="s">
        <v>580</v>
      </c>
      <c r="H10" s="351" t="s">
        <v>582</v>
      </c>
      <c r="I10" s="133" t="s">
        <v>470</v>
      </c>
      <c r="J10" s="133" t="s">
        <v>83</v>
      </c>
      <c r="K10" s="333" t="s">
        <v>286</v>
      </c>
      <c r="L10" s="67" t="s">
        <v>223</v>
      </c>
      <c r="M10" s="67" t="s">
        <v>514</v>
      </c>
      <c r="N10" s="67"/>
      <c r="O10" s="292" t="s">
        <v>439</v>
      </c>
    </row>
    <row r="11" spans="1:16" ht="79.5" customHeight="1">
      <c r="A11">
        <f>ROW() - ROW(Table1901931951971992012032052072092112132152172192212232252272292312332372392412432452472492512532552573567489101211131514161718192021222324252726[[#Headers],[Priority]])</f>
        <v>8</v>
      </c>
      <c r="B11" s="133" t="s">
        <v>624</v>
      </c>
      <c r="C11" s="67" t="s">
        <v>97</v>
      </c>
      <c r="D11" s="67" t="s">
        <v>98</v>
      </c>
      <c r="E11" s="161">
        <v>46007</v>
      </c>
      <c r="F11" s="191">
        <v>46013</v>
      </c>
      <c r="G11" s="351" t="s">
        <v>97</v>
      </c>
      <c r="H11" s="351" t="s">
        <v>625</v>
      </c>
      <c r="I11" s="133" t="s">
        <v>470</v>
      </c>
      <c r="J11" s="133" t="s">
        <v>626</v>
      </c>
      <c r="K11" s="333" t="s">
        <v>583</v>
      </c>
      <c r="L11" s="67" t="s">
        <v>223</v>
      </c>
      <c r="M11" s="67" t="s">
        <v>627</v>
      </c>
      <c r="N11" s="67"/>
      <c r="O11" s="292" t="s">
        <v>287</v>
      </c>
    </row>
    <row r="12" spans="1:16" ht="79.5" customHeight="1">
      <c r="A12">
        <f>ROW() - ROW(Table1901931951971992012032052072092112132152172192212232252272292312332372392412432452472492512532552573567489101211131514161718192021222324252726[[#Headers],[Priority]])</f>
        <v>9</v>
      </c>
      <c r="B12" s="164" t="s">
        <v>589</v>
      </c>
      <c r="C12" s="67" t="s">
        <v>590</v>
      </c>
      <c r="D12" s="67" t="s">
        <v>530</v>
      </c>
      <c r="E12" s="245">
        <v>46007</v>
      </c>
      <c r="F12" s="193">
        <v>46013</v>
      </c>
      <c r="G12" s="164" t="s">
        <v>628</v>
      </c>
      <c r="H12" s="225"/>
      <c r="I12" s="225"/>
      <c r="J12" s="228" t="s">
        <v>127</v>
      </c>
      <c r="K12" s="67" t="s">
        <v>286</v>
      </c>
      <c r="L12" s="67" t="s">
        <v>223</v>
      </c>
      <c r="M12" s="67" t="s">
        <v>627</v>
      </c>
      <c r="N12" s="67" t="s">
        <v>621</v>
      </c>
      <c r="O12" s="292" t="s">
        <v>287</v>
      </c>
    </row>
    <row r="13" spans="1:16" ht="79.5" customHeight="1">
      <c r="A13">
        <f>ROW() - ROW(Table1901931951971992012032052072092112132152172192212232252272292312332372392412432452472492512532552573567489101211131514161718192021222324252726[[#Headers],[Priority]])</f>
        <v>10</v>
      </c>
      <c r="B13" s="133" t="s">
        <v>629</v>
      </c>
      <c r="C13" s="67" t="s">
        <v>630</v>
      </c>
      <c r="D13" s="67" t="s">
        <v>631</v>
      </c>
      <c r="E13" s="161">
        <v>45995</v>
      </c>
      <c r="F13" s="161">
        <v>46008</v>
      </c>
      <c r="G13" s="164" t="s">
        <v>632</v>
      </c>
      <c r="H13" s="225"/>
      <c r="I13" s="4"/>
      <c r="J13" s="133" t="s">
        <v>455</v>
      </c>
      <c r="K13" s="67" t="s">
        <v>286</v>
      </c>
      <c r="L13" t="s">
        <v>223</v>
      </c>
      <c r="M13" t="s">
        <v>621</v>
      </c>
      <c r="N13" t="s">
        <v>627</v>
      </c>
      <c r="O13" s="292" t="s">
        <v>287</v>
      </c>
    </row>
    <row r="14" spans="1:16" ht="66.75" customHeight="1">
      <c r="A14">
        <f>ROW() - ROW(Table1901931951971992012032052072092112132152172192212232252272292312332372392412432452472492512532552573567489101211131514161718192021222324252726[[#Headers],[Priority]])</f>
        <v>11</v>
      </c>
      <c r="B14" s="164" t="s">
        <v>633</v>
      </c>
      <c r="C14" s="67" t="s">
        <v>634</v>
      </c>
      <c r="D14" t="s">
        <v>635</v>
      </c>
      <c r="E14" s="245">
        <v>45995</v>
      </c>
      <c r="F14" s="245">
        <v>46009</v>
      </c>
      <c r="G14" s="225" t="s">
        <v>634</v>
      </c>
      <c r="H14" s="164" t="s">
        <v>636</v>
      </c>
      <c r="I14" s="4"/>
      <c r="J14" s="164" t="s">
        <v>637</v>
      </c>
      <c r="K14" s="67" t="s">
        <v>638</v>
      </c>
      <c r="L14" t="s">
        <v>223</v>
      </c>
      <c r="M14" t="s">
        <v>621</v>
      </c>
      <c r="N14" t="s">
        <v>627</v>
      </c>
      <c r="O14" s="292" t="s">
        <v>287</v>
      </c>
    </row>
    <row r="15" spans="1:16" ht="66.75" customHeight="1">
      <c r="A15">
        <f>ROW() - ROW(Table1901931951971992012032052072092112132152172192212232252272292312332372392412432452472492512532552573567489101211131514161718192021222324252726[[#Headers],[Priority]])</f>
        <v>12</v>
      </c>
      <c r="B15" s="347" t="s">
        <v>639</v>
      </c>
      <c r="C15" s="67" t="s">
        <v>147</v>
      </c>
      <c r="D15" s="67" t="s">
        <v>640</v>
      </c>
      <c r="E15" s="245">
        <v>45995</v>
      </c>
      <c r="F15" s="193">
        <v>46008</v>
      </c>
      <c r="G15" s="225" t="s">
        <v>147</v>
      </c>
      <c r="H15" s="164" t="s">
        <v>641</v>
      </c>
      <c r="I15" s="4"/>
      <c r="J15" s="133" t="s">
        <v>147</v>
      </c>
      <c r="K15" s="67" t="s">
        <v>286</v>
      </c>
      <c r="L15" s="67" t="s">
        <v>223</v>
      </c>
      <c r="M15" s="67" t="s">
        <v>621</v>
      </c>
      <c r="N15" s="67" t="s">
        <v>627</v>
      </c>
      <c r="O15" s="292" t="s">
        <v>287</v>
      </c>
    </row>
    <row r="16" spans="1:16" ht="66.75" customHeight="1">
      <c r="A16">
        <f>ROW() - ROW(Table1901931951971992012032052072092112132152172192212232252272292312332372392412432452472492512532552573567489101211131514161718192021222324252726[[#Headers],[Priority]])</f>
        <v>13</v>
      </c>
      <c r="B16" s="164" t="s">
        <v>642</v>
      </c>
      <c r="C16" s="67" t="s">
        <v>162</v>
      </c>
      <c r="D16" s="67" t="s">
        <v>163</v>
      </c>
      <c r="E16" s="245">
        <v>45993</v>
      </c>
      <c r="F16" s="193">
        <v>46013</v>
      </c>
      <c r="G16" s="351" t="s">
        <v>162</v>
      </c>
      <c r="H16" s="225" t="s">
        <v>643</v>
      </c>
      <c r="I16" s="4"/>
      <c r="J16" s="133" t="s">
        <v>336</v>
      </c>
      <c r="K16" s="67" t="s">
        <v>644</v>
      </c>
      <c r="L16" s="67" t="s">
        <v>223</v>
      </c>
      <c r="M16" s="67" t="s">
        <v>621</v>
      </c>
      <c r="N16" s="67" t="s">
        <v>621</v>
      </c>
      <c r="O16" s="292" t="s">
        <v>287</v>
      </c>
    </row>
    <row r="17" spans="1:15" ht="71.25" customHeight="1">
      <c r="A17">
        <f>ROW() - ROW(Table1901931951971992012032052072092112132152172192212232252272292312332372392412432452472492512532552573567489101211131514161718192021222324252726[[#Headers],[Priority]])</f>
        <v>14</v>
      </c>
      <c r="B17" s="164" t="s">
        <v>645</v>
      </c>
      <c r="C17" s="67" t="s">
        <v>646</v>
      </c>
      <c r="D17" s="67" t="s">
        <v>647</v>
      </c>
      <c r="E17" s="245">
        <v>46002</v>
      </c>
      <c r="F17" s="193">
        <v>46008</v>
      </c>
      <c r="G17" s="351" t="s">
        <v>648</v>
      </c>
      <c r="H17" s="225" t="s">
        <v>649</v>
      </c>
      <c r="I17" s="4"/>
      <c r="J17" s="133" t="s">
        <v>455</v>
      </c>
      <c r="K17" s="67" t="s">
        <v>286</v>
      </c>
      <c r="L17" s="67" t="s">
        <v>223</v>
      </c>
      <c r="M17" s="67" t="s">
        <v>621</v>
      </c>
      <c r="N17" s="67" t="s">
        <v>627</v>
      </c>
      <c r="O17" s="292" t="s">
        <v>287</v>
      </c>
    </row>
    <row r="18" spans="1:15" ht="90.75" customHeight="1">
      <c r="A18">
        <f>ROW() - ROW(Table1901931951971992012032052072092112132152172192212232252272292312332372392412432452472492512532552573567489101211131514161718192021222324252726[[#Headers],[Priority]])</f>
        <v>15</v>
      </c>
      <c r="B18" s="164" t="s">
        <v>485</v>
      </c>
      <c r="C18" s="67" t="s">
        <v>488</v>
      </c>
      <c r="D18" s="67" t="s">
        <v>650</v>
      </c>
      <c r="E18" s="245" t="s">
        <v>651</v>
      </c>
      <c r="F18" s="193">
        <v>46013</v>
      </c>
      <c r="G18" s="232" t="s">
        <v>488</v>
      </c>
      <c r="H18" s="225" t="s">
        <v>448</v>
      </c>
      <c r="I18" s="225" t="s">
        <v>448</v>
      </c>
      <c r="J18" s="133" t="s">
        <v>83</v>
      </c>
      <c r="K18" s="67" t="s">
        <v>652</v>
      </c>
      <c r="L18" s="67" t="s">
        <v>489</v>
      </c>
      <c r="M18" s="67" t="s">
        <v>627</v>
      </c>
      <c r="N18" s="67" t="s">
        <v>621</v>
      </c>
      <c r="O18" s="292" t="s">
        <v>287</v>
      </c>
    </row>
    <row r="19" spans="1:15" ht="14.45" customHeight="1">
      <c r="A19"/>
      <c r="B19" s="67"/>
      <c r="C19"/>
      <c r="D19"/>
      <c r="E19"/>
      <c r="F19"/>
      <c r="G19" s="161"/>
      <c r="H19"/>
      <c r="I19"/>
      <c r="J19"/>
      <c r="K19"/>
      <c r="L19"/>
      <c r="M19" s="67">
        <f>COUNTIF(M13:M17, "yes")</f>
        <v>0</v>
      </c>
      <c r="N19" s="67">
        <f>COUNTIF(N13:N17, "yes")</f>
        <v>4</v>
      </c>
      <c r="O19" s="197"/>
    </row>
    <row r="20" spans="1:15" ht="14.45" customHeight="1">
      <c r="A20"/>
      <c r="B20" s="67"/>
      <c r="C20"/>
      <c r="D20"/>
      <c r="E20"/>
      <c r="F20"/>
      <c r="G20" s="161"/>
      <c r="H20"/>
      <c r="I20"/>
      <c r="J20"/>
      <c r="K20"/>
      <c r="L20"/>
      <c r="M20" s="67"/>
      <c r="N20" s="67"/>
      <c r="O20" s="197"/>
    </row>
    <row r="21" spans="1:15" ht="14.45" customHeight="1">
      <c r="A21"/>
      <c r="B21" s="67"/>
      <c r="C21"/>
      <c r="D21"/>
      <c r="E21"/>
      <c r="F21"/>
      <c r="G21" s="161"/>
      <c r="H21"/>
      <c r="I21"/>
      <c r="J21"/>
      <c r="K21"/>
      <c r="L21"/>
      <c r="M21" s="67"/>
      <c r="N21" s="67"/>
      <c r="O21" s="197"/>
    </row>
    <row r="22" spans="1:15" ht="60.75" customHeight="1">
      <c r="A22" s="705" t="s">
        <v>165</v>
      </c>
      <c r="B22" s="705"/>
      <c r="C22" s="705"/>
      <c r="D22" s="705"/>
      <c r="E22" s="705"/>
      <c r="F22" s="705"/>
      <c r="G22" s="705"/>
      <c r="H22" s="705"/>
      <c r="I22" s="705"/>
      <c r="J22" s="705"/>
      <c r="K22" s="705"/>
      <c r="L22" s="705"/>
      <c r="M22" s="67"/>
      <c r="N22" s="67"/>
      <c r="O22" s="197"/>
    </row>
    <row r="23" spans="1:15" ht="14.45" customHeight="1">
      <c r="A23" s="439" t="s">
        <v>166</v>
      </c>
      <c r="B23" s="439" t="s">
        <v>167</v>
      </c>
      <c r="C23" s="439" t="s">
        <v>168</v>
      </c>
      <c r="D23" s="439" t="s">
        <v>112</v>
      </c>
      <c r="E23" s="439" t="s">
        <v>11</v>
      </c>
      <c r="F23" s="439" t="s">
        <v>12</v>
      </c>
      <c r="G23" s="439" t="s">
        <v>72</v>
      </c>
      <c r="H23" s="439" t="s">
        <v>74</v>
      </c>
      <c r="I23" s="439" t="s">
        <v>75</v>
      </c>
      <c r="J23" s="439" t="s">
        <v>169</v>
      </c>
      <c r="K23" s="439" t="s">
        <v>170</v>
      </c>
      <c r="L23" s="439" t="s">
        <v>653</v>
      </c>
      <c r="M23" s="461" t="s">
        <v>121</v>
      </c>
      <c r="N23" s="67"/>
      <c r="O23" s="197"/>
    </row>
    <row r="24" spans="1:15" ht="73.5" customHeight="1">
      <c r="A24" s="360">
        <v>1</v>
      </c>
      <c r="B24" s="404" t="s">
        <v>629</v>
      </c>
      <c r="C24" s="379" t="s">
        <v>630</v>
      </c>
      <c r="D24" s="379" t="s">
        <v>631</v>
      </c>
      <c r="E24" s="386">
        <v>45995</v>
      </c>
      <c r="F24" s="396" t="s">
        <v>453</v>
      </c>
      <c r="G24" s="407" t="s">
        <v>632</v>
      </c>
      <c r="H24" s="409"/>
      <c r="I24" s="166"/>
      <c r="J24" s="404" t="s">
        <v>455</v>
      </c>
      <c r="K24" s="379" t="s">
        <v>286</v>
      </c>
      <c r="L24" s="360"/>
      <c r="M24" s="292" t="s">
        <v>287</v>
      </c>
      <c r="N24" s="67"/>
      <c r="O24" s="197"/>
    </row>
    <row r="25" spans="1:15" ht="78" customHeight="1">
      <c r="A25" s="364">
        <v>1</v>
      </c>
      <c r="B25" s="440" t="s">
        <v>450</v>
      </c>
      <c r="C25" s="437" t="s">
        <v>460</v>
      </c>
      <c r="D25" s="437" t="s">
        <v>452</v>
      </c>
      <c r="E25" s="441" t="s">
        <v>453</v>
      </c>
      <c r="F25" s="442">
        <v>46029</v>
      </c>
      <c r="G25" s="443" t="s">
        <v>454</v>
      </c>
      <c r="H25" s="437"/>
      <c r="I25" s="437"/>
      <c r="J25" s="440" t="s">
        <v>455</v>
      </c>
      <c r="K25" s="443" t="s">
        <v>456</v>
      </c>
      <c r="L25" s="433"/>
      <c r="M25" s="292" t="s">
        <v>287</v>
      </c>
      <c r="N25"/>
      <c r="O25" s="292"/>
    </row>
    <row r="26" spans="1:15" ht="82.5" customHeight="1">
      <c r="A26" s="360">
        <v>2</v>
      </c>
      <c r="B26" s="378" t="s">
        <v>485</v>
      </c>
      <c r="C26" s="379" t="s">
        <v>488</v>
      </c>
      <c r="D26" s="379" t="s">
        <v>650</v>
      </c>
      <c r="E26" s="380" t="s">
        <v>651</v>
      </c>
      <c r="F26" s="460" t="s">
        <v>461</v>
      </c>
      <c r="G26" s="384" t="s">
        <v>488</v>
      </c>
      <c r="H26" s="381" t="s">
        <v>448</v>
      </c>
      <c r="I26" s="381" t="s">
        <v>448</v>
      </c>
      <c r="J26" s="382" t="s">
        <v>83</v>
      </c>
      <c r="K26" s="379" t="s">
        <v>286</v>
      </c>
      <c r="L26" s="379"/>
      <c r="M26" s="292" t="s">
        <v>287</v>
      </c>
      <c r="N26"/>
      <c r="O26" s="292"/>
    </row>
    <row r="27" spans="1:15" ht="45" customHeight="1">
      <c r="A27" s="360">
        <v>2</v>
      </c>
      <c r="B27" s="379" t="s">
        <v>459</v>
      </c>
      <c r="C27" s="360" t="s">
        <v>460</v>
      </c>
      <c r="D27" s="360"/>
      <c r="E27" s="460" t="s">
        <v>461</v>
      </c>
      <c r="F27" s="383">
        <v>46029</v>
      </c>
      <c r="G27" s="360"/>
      <c r="H27" s="360"/>
      <c r="I27" s="360"/>
      <c r="J27" s="360"/>
      <c r="K27" s="360"/>
      <c r="L27" s="379" t="s">
        <v>612</v>
      </c>
      <c r="M27" s="292" t="s">
        <v>287</v>
      </c>
      <c r="N27"/>
      <c r="O27" s="292"/>
    </row>
    <row r="28" spans="1:15" ht="88.5" customHeight="1">
      <c r="A28" s="360">
        <v>3</v>
      </c>
      <c r="B28" s="415" t="s">
        <v>597</v>
      </c>
      <c r="C28" s="416" t="s">
        <v>598</v>
      </c>
      <c r="D28" s="417" t="s">
        <v>599</v>
      </c>
      <c r="E28" s="418">
        <v>46007</v>
      </c>
      <c r="F28" s="418">
        <v>46013</v>
      </c>
      <c r="G28" s="419" t="s">
        <v>598</v>
      </c>
      <c r="H28" s="419" t="s">
        <v>600</v>
      </c>
      <c r="I28" s="416"/>
      <c r="J28" s="420" t="s">
        <v>83</v>
      </c>
      <c r="K28" s="421" t="s">
        <v>601</v>
      </c>
      <c r="L28" s="422"/>
      <c r="M28" s="292" t="s">
        <v>287</v>
      </c>
      <c r="N28"/>
      <c r="O28"/>
    </row>
    <row r="29" spans="1:15" ht="88.5" customHeight="1">
      <c r="A29" s="367">
        <v>3</v>
      </c>
      <c r="B29" s="423" t="s">
        <v>654</v>
      </c>
      <c r="C29" s="391" t="s">
        <v>655</v>
      </c>
      <c r="D29" s="391" t="s">
        <v>656</v>
      </c>
      <c r="E29" s="392">
        <v>46007</v>
      </c>
      <c r="F29" s="161" t="s">
        <v>657</v>
      </c>
      <c r="G29" s="424" t="s">
        <v>655</v>
      </c>
      <c r="H29" s="424" t="s">
        <v>302</v>
      </c>
      <c r="I29" s="423"/>
      <c r="J29" s="423" t="s">
        <v>658</v>
      </c>
      <c r="K29" s="395" t="s">
        <v>286</v>
      </c>
      <c r="L29" s="391"/>
      <c r="M29" s="292" t="s">
        <v>287</v>
      </c>
      <c r="N29"/>
      <c r="O29"/>
    </row>
    <row r="30" spans="1:15" ht="88.5" customHeight="1">
      <c r="A30" s="360">
        <v>3</v>
      </c>
      <c r="B30" s="133" t="s">
        <v>510</v>
      </c>
      <c r="C30" s="67" t="s">
        <v>425</v>
      </c>
      <c r="D30" s="67" t="s">
        <v>425</v>
      </c>
      <c r="E30" s="188" t="s">
        <v>657</v>
      </c>
      <c r="F30" s="161">
        <v>46022</v>
      </c>
      <c r="G30" s="351" t="s">
        <v>425</v>
      </c>
      <c r="H30" s="67" t="s">
        <v>511</v>
      </c>
      <c r="I30" s="133" t="s">
        <v>470</v>
      </c>
      <c r="J30" s="228" t="s">
        <v>83</v>
      </c>
      <c r="K30" s="395" t="s">
        <v>513</v>
      </c>
      <c r="L30" s="379"/>
      <c r="M30" s="292" t="s">
        <v>287</v>
      </c>
      <c r="N30"/>
      <c r="O30"/>
    </row>
    <row r="31" spans="1:15" ht="85.5" customHeight="1">
      <c r="A31" s="360">
        <v>4</v>
      </c>
      <c r="B31" s="378" t="s">
        <v>615</v>
      </c>
      <c r="C31" s="379" t="s">
        <v>616</v>
      </c>
      <c r="D31" s="379" t="s">
        <v>617</v>
      </c>
      <c r="E31" s="386" t="s">
        <v>618</v>
      </c>
      <c r="F31" s="387">
        <v>46013</v>
      </c>
      <c r="G31" s="388" t="s">
        <v>619</v>
      </c>
      <c r="H31" s="388" t="s">
        <v>620</v>
      </c>
      <c r="I31" s="382" t="s">
        <v>470</v>
      </c>
      <c r="J31" s="382" t="s">
        <v>83</v>
      </c>
      <c r="K31" s="385" t="s">
        <v>286</v>
      </c>
      <c r="L31" s="379"/>
      <c r="M31" s="292" t="s">
        <v>287</v>
      </c>
      <c r="N31"/>
      <c r="O31"/>
    </row>
    <row r="32" spans="1:15" ht="64.5" customHeight="1">
      <c r="A32" s="367">
        <v>5</v>
      </c>
      <c r="B32" s="390" t="s">
        <v>624</v>
      </c>
      <c r="C32" s="391" t="s">
        <v>97</v>
      </c>
      <c r="D32" s="391" t="s">
        <v>98</v>
      </c>
      <c r="E32" s="392">
        <v>46007</v>
      </c>
      <c r="F32" s="393">
        <v>46013</v>
      </c>
      <c r="G32" s="394" t="s">
        <v>97</v>
      </c>
      <c r="H32" s="394" t="s">
        <v>625</v>
      </c>
      <c r="I32" s="390" t="s">
        <v>470</v>
      </c>
      <c r="J32" s="390" t="s">
        <v>626</v>
      </c>
      <c r="K32" s="395" t="s">
        <v>583</v>
      </c>
      <c r="L32" s="391"/>
      <c r="M32" s="292" t="s">
        <v>287</v>
      </c>
      <c r="N32"/>
      <c r="O32"/>
    </row>
    <row r="33" spans="1:15" ht="14.45" customHeight="1">
      <c r="A33"/>
      <c r="B33" s="67"/>
      <c r="C33"/>
      <c r="D33"/>
      <c r="E33"/>
      <c r="F33"/>
      <c r="G33"/>
      <c r="H33"/>
      <c r="I33"/>
      <c r="J33"/>
      <c r="K33"/>
      <c r="L33"/>
      <c r="M33"/>
      <c r="N33"/>
      <c r="O33"/>
    </row>
    <row r="34" spans="1:15" ht="14.45" customHeight="1">
      <c r="A34"/>
      <c r="B34" s="67"/>
      <c r="C34"/>
      <c r="D34"/>
      <c r="E34"/>
      <c r="F34"/>
      <c r="G34"/>
      <c r="H34"/>
      <c r="I34"/>
      <c r="J34"/>
      <c r="K34"/>
      <c r="L34"/>
      <c r="M34"/>
      <c r="N34"/>
      <c r="O34"/>
    </row>
    <row r="35" spans="1:15" ht="51" customHeight="1">
      <c r="A35" s="705" t="s">
        <v>202</v>
      </c>
      <c r="B35" s="705"/>
      <c r="C35" s="705"/>
      <c r="D35" s="705"/>
      <c r="E35" s="705"/>
      <c r="F35" s="705"/>
      <c r="G35" s="705"/>
      <c r="H35" s="705"/>
      <c r="I35" s="705"/>
      <c r="J35" s="705"/>
      <c r="K35" s="705"/>
      <c r="L35" s="705"/>
      <c r="M35"/>
      <c r="N35"/>
      <c r="O35"/>
    </row>
    <row r="36" spans="1:15" ht="14.45" customHeight="1">
      <c r="A36" s="389" t="s">
        <v>166</v>
      </c>
      <c r="B36" s="389" t="s">
        <v>167</v>
      </c>
      <c r="C36" s="389" t="s">
        <v>168</v>
      </c>
      <c r="D36" s="389" t="s">
        <v>112</v>
      </c>
      <c r="E36" s="389" t="s">
        <v>11</v>
      </c>
      <c r="F36" s="389" t="s">
        <v>12</v>
      </c>
      <c r="G36" s="389" t="s">
        <v>72</v>
      </c>
      <c r="H36" s="389" t="s">
        <v>74</v>
      </c>
      <c r="I36" s="389" t="s">
        <v>75</v>
      </c>
      <c r="J36" s="389" t="s">
        <v>169</v>
      </c>
      <c r="K36" s="389" t="s">
        <v>170</v>
      </c>
      <c r="L36" s="389" t="s">
        <v>171</v>
      </c>
      <c r="M36" s="461" t="s">
        <v>121</v>
      </c>
      <c r="N36"/>
      <c r="O36"/>
    </row>
    <row r="37" spans="1:15" ht="76.5" customHeight="1">
      <c r="A37" s="360">
        <v>1</v>
      </c>
      <c r="B37" s="378" t="s">
        <v>639</v>
      </c>
      <c r="C37" s="379" t="s">
        <v>147</v>
      </c>
      <c r="D37" s="379" t="s">
        <v>640</v>
      </c>
      <c r="E37" s="380">
        <v>45995</v>
      </c>
      <c r="F37" s="396" t="s">
        <v>453</v>
      </c>
      <c r="G37" s="403" t="s">
        <v>147</v>
      </c>
      <c r="H37" s="381" t="s">
        <v>641</v>
      </c>
      <c r="I37" s="381"/>
      <c r="J37" s="382" t="s">
        <v>147</v>
      </c>
      <c r="K37" s="379" t="s">
        <v>286</v>
      </c>
      <c r="L37" s="360"/>
      <c r="M37" s="292" t="s">
        <v>287</v>
      </c>
      <c r="N37"/>
      <c r="O37"/>
    </row>
    <row r="38" spans="1:15" ht="84.75" customHeight="1">
      <c r="A38" s="360">
        <v>1</v>
      </c>
      <c r="B38" s="382" t="s">
        <v>450</v>
      </c>
      <c r="C38" s="166" t="s">
        <v>460</v>
      </c>
      <c r="D38" s="166" t="s">
        <v>452</v>
      </c>
      <c r="E38" s="396" t="s">
        <v>453</v>
      </c>
      <c r="F38" s="383">
        <v>46029</v>
      </c>
      <c r="G38" s="378" t="s">
        <v>454</v>
      </c>
      <c r="H38" s="166"/>
      <c r="I38" s="166"/>
      <c r="J38" s="382" t="s">
        <v>455</v>
      </c>
      <c r="K38" s="378" t="s">
        <v>456</v>
      </c>
      <c r="L38" s="379"/>
      <c r="M38" s="292" t="s">
        <v>287</v>
      </c>
      <c r="N38"/>
      <c r="O38"/>
    </row>
    <row r="39" spans="1:15" ht="82.5" customHeight="1">
      <c r="A39" s="360">
        <v>2</v>
      </c>
      <c r="B39" s="378" t="s">
        <v>548</v>
      </c>
      <c r="C39" s="379" t="s">
        <v>549</v>
      </c>
      <c r="D39" s="379" t="s">
        <v>550</v>
      </c>
      <c r="E39" s="380">
        <v>46001</v>
      </c>
      <c r="F39" s="383">
        <v>46020</v>
      </c>
      <c r="G39" s="378" t="s">
        <v>551</v>
      </c>
      <c r="H39" s="166"/>
      <c r="I39" s="166"/>
      <c r="J39" s="382" t="s">
        <v>552</v>
      </c>
      <c r="K39" s="379" t="s">
        <v>286</v>
      </c>
      <c r="L39" s="379"/>
      <c r="M39" s="292" t="s">
        <v>287</v>
      </c>
      <c r="N39"/>
      <c r="O39"/>
    </row>
    <row r="40" spans="1:15" ht="58.5" customHeight="1">
      <c r="A40" s="360">
        <v>3</v>
      </c>
      <c r="B40" s="378" t="s">
        <v>589</v>
      </c>
      <c r="C40" s="379" t="s">
        <v>590</v>
      </c>
      <c r="D40" s="379" t="s">
        <v>530</v>
      </c>
      <c r="E40" s="380">
        <v>46007</v>
      </c>
      <c r="F40" s="383">
        <v>46013</v>
      </c>
      <c r="G40" s="378" t="s">
        <v>628</v>
      </c>
      <c r="H40" s="401"/>
      <c r="I40" s="166"/>
      <c r="J40" s="382" t="s">
        <v>127</v>
      </c>
      <c r="K40" s="379" t="s">
        <v>286</v>
      </c>
      <c r="L40" s="379" t="s">
        <v>609</v>
      </c>
      <c r="M40" s="292" t="s">
        <v>287</v>
      </c>
      <c r="N40"/>
      <c r="O40"/>
    </row>
    <row r="41" spans="1:15" ht="60" customHeight="1">
      <c r="A41" s="367">
        <v>4</v>
      </c>
      <c r="B41" s="400" t="s">
        <v>645</v>
      </c>
      <c r="C41" s="391" t="s">
        <v>646</v>
      </c>
      <c r="D41" s="391" t="s">
        <v>647</v>
      </c>
      <c r="E41" s="402">
        <v>46002</v>
      </c>
      <c r="F41" s="413">
        <v>46008</v>
      </c>
      <c r="G41" s="410" t="s">
        <v>648</v>
      </c>
      <c r="H41" s="166" t="s">
        <v>649</v>
      </c>
      <c r="I41" s="411"/>
      <c r="J41" s="390" t="s">
        <v>455</v>
      </c>
      <c r="K41" s="391" t="s">
        <v>286</v>
      </c>
      <c r="L41" s="391"/>
      <c r="M41" s="292" t="s">
        <v>287</v>
      </c>
      <c r="N41"/>
      <c r="O41"/>
    </row>
    <row r="42" spans="1:15" ht="60" customHeight="1">
      <c r="A42" s="360">
        <v>4</v>
      </c>
      <c r="B42" s="404" t="s">
        <v>622</v>
      </c>
      <c r="C42" s="379" t="s">
        <v>181</v>
      </c>
      <c r="D42" s="379" t="s">
        <v>182</v>
      </c>
      <c r="E42" s="414">
        <v>46009</v>
      </c>
      <c r="F42" s="387">
        <v>46013</v>
      </c>
      <c r="G42" s="405" t="s">
        <v>181</v>
      </c>
      <c r="H42" s="412" t="s">
        <v>469</v>
      </c>
      <c r="I42" s="404" t="s">
        <v>470</v>
      </c>
      <c r="J42" s="404" t="s">
        <v>83</v>
      </c>
      <c r="K42" s="406" t="s">
        <v>286</v>
      </c>
      <c r="L42" s="379"/>
      <c r="M42" s="292" t="s">
        <v>287</v>
      </c>
      <c r="N42"/>
      <c r="O42"/>
    </row>
    <row r="43" spans="1:15" ht="14.45" customHeight="1">
      <c r="A43" s="360">
        <v>5</v>
      </c>
      <c r="B43" s="407" t="s">
        <v>642</v>
      </c>
      <c r="C43" s="379" t="s">
        <v>162</v>
      </c>
      <c r="D43" s="379" t="s">
        <v>163</v>
      </c>
      <c r="E43" s="380">
        <v>45993</v>
      </c>
      <c r="F43" s="408">
        <v>46013</v>
      </c>
      <c r="G43" s="405" t="s">
        <v>162</v>
      </c>
      <c r="H43" s="409" t="s">
        <v>643</v>
      </c>
      <c r="I43" s="166"/>
      <c r="J43" s="404" t="s">
        <v>336</v>
      </c>
      <c r="K43" s="379" t="s">
        <v>644</v>
      </c>
      <c r="L43" s="379"/>
      <c r="M43" s="292" t="s">
        <v>287</v>
      </c>
      <c r="N43"/>
      <c r="O43"/>
    </row>
    <row r="44" spans="1:15" ht="14.45" customHeight="1">
      <c r="A44"/>
      <c r="B44" s="67"/>
      <c r="C44"/>
      <c r="D44"/>
      <c r="E44"/>
      <c r="F44"/>
      <c r="G44"/>
      <c r="H44"/>
      <c r="I44"/>
      <c r="J44"/>
      <c r="K44"/>
      <c r="L44"/>
      <c r="M44"/>
      <c r="N44"/>
      <c r="O44"/>
    </row>
    <row r="45" spans="1:15" ht="14.45" customHeight="1">
      <c r="A45"/>
      <c r="B45" s="67"/>
      <c r="C45"/>
      <c r="D45"/>
      <c r="E45"/>
      <c r="F45"/>
      <c r="G45"/>
      <c r="H45"/>
      <c r="I45"/>
      <c r="J45"/>
      <c r="K45"/>
      <c r="L45"/>
      <c r="M45"/>
      <c r="N45"/>
      <c r="O45"/>
    </row>
    <row r="46" spans="1:15" ht="14.45" customHeight="1">
      <c r="A46"/>
      <c r="B46" s="67"/>
      <c r="C46"/>
      <c r="D46"/>
      <c r="E46"/>
      <c r="F46"/>
      <c r="G46"/>
      <c r="H46"/>
      <c r="I46"/>
      <c r="J46"/>
      <c r="K46"/>
      <c r="L46"/>
      <c r="M46"/>
      <c r="N46"/>
      <c r="O46"/>
    </row>
    <row r="47" spans="1:15" ht="14.45" customHeight="1">
      <c r="A47"/>
      <c r="B47" s="67"/>
      <c r="C47"/>
      <c r="D47"/>
      <c r="E47"/>
      <c r="F47"/>
      <c r="G47"/>
      <c r="H47"/>
      <c r="I47"/>
      <c r="J47"/>
      <c r="K47"/>
      <c r="L47"/>
      <c r="M47"/>
      <c r="N47"/>
      <c r="O47"/>
    </row>
    <row r="48" spans="1:15" ht="14.45" customHeight="1">
      <c r="A48"/>
      <c r="B48" s="67"/>
      <c r="C48"/>
      <c r="D48"/>
      <c r="E48"/>
      <c r="F48"/>
      <c r="G48"/>
      <c r="H48"/>
      <c r="I48"/>
      <c r="J48"/>
      <c r="K48"/>
      <c r="L48"/>
      <c r="M48"/>
      <c r="N48"/>
      <c r="O48"/>
    </row>
  </sheetData>
  <mergeCells count="3">
    <mergeCell ref="A2:L2"/>
    <mergeCell ref="A22:L22"/>
    <mergeCell ref="A35:L35"/>
  </mergeCells>
  <conditionalFormatting sqref="B1:N1">
    <cfRule type="expression" dxfId="737" priority="41">
      <formula>OR($A1="CHANGE")</formula>
    </cfRule>
    <cfRule type="expression" dxfId="736" priority="42">
      <formula>OR($A1="ADD")</formula>
    </cfRule>
    <cfRule type="expression" dxfId="735" priority="43">
      <formula>OR($A1="REMOVE")</formula>
    </cfRule>
  </conditionalFormatting>
  <conditionalFormatting sqref="I3">
    <cfRule type="cellIs" dxfId="734" priority="45" operator="equal">
      <formula>"no"</formula>
    </cfRule>
    <cfRule type="cellIs" dxfId="733" priority="44" operator="equal">
      <formula>"yes"</formula>
    </cfRule>
  </conditionalFormatting>
  <conditionalFormatting sqref="M23:M32">
    <cfRule type="containsText" dxfId="732" priority="29" operator="containsText" text="Cooked and booked (Published)">
      <formula>NOT(ISERROR(SEARCH("Cooked and booked (Published)",M23)))</formula>
    </cfRule>
    <cfRule type="containsText" dxfId="731" priority="30" operator="containsText" text="In QC">
      <formula>NOT(ISERROR(SEARCH("In QC",M23)))</formula>
    </cfRule>
    <cfRule type="containsText" dxfId="730" priority="31" operator="containsText" text="Ready for booking">
      <formula>NOT(ISERROR(SEARCH("Ready for booking",M23)))</formula>
    </cfRule>
    <cfRule type="containsText" dxfId="729" priority="32" operator="containsText" text="Build is Cooking">
      <formula>NOT(ISERROR(SEARCH("Build is Cooking",M23)))</formula>
    </cfRule>
  </conditionalFormatting>
  <conditionalFormatting sqref="M36:M43">
    <cfRule type="containsText" dxfId="728" priority="1" operator="containsText" text="Cooked and booked (Published)">
      <formula>NOT(ISERROR(SEARCH("Cooked and booked (Published)",M36)))</formula>
    </cfRule>
    <cfRule type="containsText" dxfId="727" priority="2" operator="containsText" text="In QC">
      <formula>NOT(ISERROR(SEARCH("In QC",M36)))</formula>
    </cfRule>
    <cfRule type="containsText" dxfId="726" priority="3" operator="containsText" text="Ready for booking">
      <formula>NOT(ISERROR(SEARCH("Ready for booking",M36)))</formula>
    </cfRule>
    <cfRule type="containsText" dxfId="725" priority="4" operator="containsText" text="Build is Cooking">
      <formula>NOT(ISERROR(SEARCH("Build is Cooking",M36)))</formula>
    </cfRule>
  </conditionalFormatting>
  <conditionalFormatting sqref="O1:O48">
    <cfRule type="containsText" dxfId="724" priority="40" operator="containsText" text="Build is Cooking">
      <formula>NOT(ISERROR(SEARCH("Build is Cooking",O1)))</formula>
    </cfRule>
    <cfRule type="containsText" dxfId="723" priority="37" operator="containsText" text="Cooked and booked (Published)">
      <formula>NOT(ISERROR(SEARCH("Cooked and booked (Published)",O1)))</formula>
    </cfRule>
    <cfRule type="containsText" dxfId="722" priority="38" operator="containsText" text="In QC">
      <formula>NOT(ISERROR(SEARCH("In QC",O1)))</formula>
    </cfRule>
    <cfRule type="containsText" dxfId="721" priority="39" operator="containsText" text="Ready for booking">
      <formula>NOT(ISERROR(SEARCH("Ready for booking",O1)))</formula>
    </cfRule>
  </conditionalFormatting>
  <conditionalFormatting sqref="P3">
    <cfRule type="containsText" dxfId="720" priority="33" operator="containsText" text="Cooked and booked (Published)">
      <formula>NOT(ISERROR(SEARCH("Cooked and booked (Published)",P3)))</formula>
    </cfRule>
    <cfRule type="containsText" dxfId="719" priority="34" operator="containsText" text="In QC">
      <formula>NOT(ISERROR(SEARCH("In QC",P3)))</formula>
    </cfRule>
    <cfRule type="containsText" dxfId="718" priority="36" operator="containsText" text="Build is Cooking">
      <formula>NOT(ISERROR(SEARCH("Build is Cooking",P3)))</formula>
    </cfRule>
    <cfRule type="containsText" dxfId="717" priority="35" operator="containsText" text="Ready for booking">
      <formula>NOT(ISERROR(SEARCH("Ready for booking",P3)))</formula>
    </cfRule>
  </conditionalFormatting>
  <dataValidations count="2">
    <dataValidation allowBlank="1" showInputMessage="1" showErrorMessage="1" sqref="C1:D1 F1:G1 F3:G3 C14:C16 C13:D13 C3:D3 C37 C43 C24:D24 P3" xr:uid="{CD1E7103-BF53-47E1-9D7B-9B9511E4B94D}"/>
    <dataValidation type="list" allowBlank="1" showInputMessage="1" showErrorMessage="1" sqref="O1:O48 M23:M32 M36:M43" xr:uid="{9EAA6A3F-245A-4DA8-906B-749AA442089D}">
      <formula1>"Build is Cooking, Creative Cooked, In QC, Ready for booking, Cooked and booked (Published), Canceled"</formula1>
    </dataValidation>
  </dataValidations>
  <hyperlinks>
    <hyperlink ref="B13" r:id="rId1" display="Plan of Record 13814 Beyond Black Friday" xr:uid="{4A004DC2-1D6A-4C2A-84BB-4FF31D76F141}"/>
    <hyperlink ref="B14" r:id="rId2" display="CCX Campaign Request 13697 Game Pass Games to Gift Sale - Wk 1" xr:uid="{F5256A34-52AA-46A4-AD45-5036257DA9BE}"/>
    <hyperlink ref="B15" r:id="rId3" display="CCX Campaign Request 13712 Publisher Spotlight Series - Wk 1" xr:uid="{2CEB6254-37D9-492D-A0CE-DB015B727B2D}"/>
    <hyperlink ref="G13" r:id="rId4" xr:uid="{F4BC4790-74F5-4FBB-B14B-01E0E3EBF1AE}"/>
    <hyperlink ref="J13" r:id="rId5" xr:uid="{D048BBF7-E419-4194-AAAC-EAA7AED564D8}"/>
    <hyperlink ref="H14" r:id="rId6" xr:uid="{D0BF7C54-42EF-4330-B99A-A1A9615A06FF}"/>
    <hyperlink ref="H15" r:id="rId7" xr:uid="{6D3B5A12-FBF3-429A-8FD6-D8B2B92BA1EB}"/>
    <hyperlink ref="J15" r:id="rId8" xr:uid="{6768211D-FDA8-4439-863A-96C334E769B3}"/>
    <hyperlink ref="J14" r:id="rId9" xr:uid="{83628820-10AB-491D-826F-5F6B7408FAAC}"/>
    <hyperlink ref="B17" r:id="rId10" xr:uid="{0C586F05-0FE9-447D-9285-6AD7DB5EA4B7}"/>
    <hyperlink ref="H17" r:id="rId11" xr:uid="{BF5CA164-C087-4163-B8BA-1CDDC52E7019}"/>
    <hyperlink ref="G17" r:id="rId12" xr:uid="{B14D3350-297D-4CD4-ABA7-319230607F3D}"/>
    <hyperlink ref="J17" r:id="rId13" xr:uid="{460AF886-2F43-4819-9849-4DC0B2E064CA}"/>
    <hyperlink ref="B4" r:id="rId14" xr:uid="{FBC2D919-6A87-4B46-9617-1D57DF12E3E0}"/>
    <hyperlink ref="G4" r:id="rId15" xr:uid="{D6B16F5B-B857-4E34-AC1C-EE44CC4ADF3B}"/>
    <hyperlink ref="J4" r:id="rId16" xr:uid="{003B4C7D-2591-417D-9BE6-4918E58C110F}"/>
    <hyperlink ref="K4" r:id="rId17" xr:uid="{CABCA3C3-3E49-4E3A-94A7-EFEFE2B900D0}"/>
    <hyperlink ref="B6" r:id="rId18" xr:uid="{32843659-322D-4D90-B909-31107BCFD739}"/>
    <hyperlink ref="B7" r:id="rId19" xr:uid="{FDB0BEBC-6EE8-48FD-9D36-C38C88E20CA0}"/>
    <hyperlink ref="B8" r:id="rId20" display="Plan of Record 13669 Fortnite | Winterfest Launch" xr:uid="{33E86722-9B3B-476D-BB4F-54A5C6D93947}"/>
    <hyperlink ref="J16" r:id="rId21" xr:uid="{5A5FC3B8-0009-46E0-9E34-03E9087890B0}"/>
    <hyperlink ref="B16" r:id="rId22" display="CCX Campaign Request 13099 Codename: Washington - Preorder [wk 1]" xr:uid="{37D30369-E164-4763-9E06-3FA72C83C7F4}"/>
    <hyperlink ref="B18" r:id="rId23" display="Plan of Record 13881 Battlefield 6 | REDSEC - Winter Offensive Event" xr:uid="{A791EE21-6733-4A02-931C-4872073CEB8E}"/>
    <hyperlink ref="B12" r:id="rId24" display="Plan of Record 13522 Season of Xbox (Dec 9, 2025 - Jan 12, 2026)" xr:uid="{8F7E60D0-DD03-468D-819E-4828C4625A7F}"/>
    <hyperlink ref="G12" r:id="rId25" xr:uid="{CBA7869F-7AD1-4B7B-9B5A-898EC7977122}"/>
    <hyperlink ref="J6" r:id="rId26" xr:uid="{E6711D69-B3AF-4699-A75E-4FF9C864029B}"/>
    <hyperlink ref="J7" r:id="rId27" xr:uid="{999FCD4A-1A9A-4F31-88A0-0FEC8F9C1D95}"/>
    <hyperlink ref="J18" r:id="rId28" xr:uid="{AF7BAD06-DB4F-4984-99B3-4F5A7BF86C6C}"/>
    <hyperlink ref="B9" r:id="rId29" xr:uid="{7CAA0855-C9EE-4173-8D0C-C39A852F66E1}"/>
    <hyperlink ref="B10" r:id="rId30" xr:uid="{F51ACF7A-29F6-40DC-A277-F513A4A19CD6}"/>
    <hyperlink ref="B11" r:id="rId31" xr:uid="{25D3FEBB-AFBD-445C-8EFB-2E1182BAB216}"/>
    <hyperlink ref="J12" r:id="rId32" xr:uid="{D1BB6852-4BAC-4719-8C30-6334939E6B85}"/>
    <hyperlink ref="J11" r:id="rId33" xr:uid="{0E9CD1C2-81AD-42A0-81E8-0C0FCDD6B013}"/>
    <hyperlink ref="J9" r:id="rId34" xr:uid="{CE6B0796-7D8F-42D1-88BB-5D205EBA5A06}"/>
    <hyperlink ref="J10" r:id="rId35" xr:uid="{06450072-26DA-4A11-B393-BAD7E8079E08}"/>
    <hyperlink ref="I8" r:id="rId36" xr:uid="{4D63A6B8-4635-4DBC-8044-9AFBEA819DC4}"/>
    <hyperlink ref="I9" r:id="rId37" xr:uid="{33CD0335-A7E7-49C5-869E-3CCA47B2D8A9}"/>
    <hyperlink ref="I10" r:id="rId38" xr:uid="{23158493-64F4-4077-9087-08EF965893DB}"/>
    <hyperlink ref="I11" r:id="rId39" xr:uid="{A192E8ED-E537-4BDC-B94A-D65392EA4615}"/>
    <hyperlink ref="I7" r:id="rId40" xr:uid="{38C82F18-4219-4D5E-B33F-69C2050D4AC5}"/>
    <hyperlink ref="B25" r:id="rId41" xr:uid="{5BF5A752-DB91-41DD-A746-B8F9E0C0C803}"/>
    <hyperlink ref="G25" r:id="rId42" xr:uid="{6F6D805B-4FA4-4A1A-AEB2-52ECE7C153A8}"/>
    <hyperlink ref="J25" r:id="rId43" xr:uid="{3A81A430-8FB9-4D07-9696-E3EF15297462}"/>
    <hyperlink ref="K25" r:id="rId44" xr:uid="{E6F96A0F-85C5-475A-A803-866CF248915A}"/>
    <hyperlink ref="B28" r:id="rId45" xr:uid="{2453AA9B-E2DF-44F2-A004-3F07C95EB6D3}"/>
    <hyperlink ref="J28" r:id="rId46" xr:uid="{18BDE3E0-A74E-4518-A8D8-7BD202013151}"/>
    <hyperlink ref="B31" r:id="rId47" xr:uid="{4F9C8F21-4954-4E91-960A-D0B160E10A32}"/>
    <hyperlink ref="J31" r:id="rId48" xr:uid="{070DB326-0BFA-4BF1-B333-7A5F60831685}"/>
    <hyperlink ref="I31" r:id="rId49" xr:uid="{A748F44C-EDA2-4C74-8621-B2634F22E400}"/>
    <hyperlink ref="B32" r:id="rId50" xr:uid="{8EAE4191-8AE7-4CE2-B76C-A9655CD34F7F}"/>
    <hyperlink ref="J32" r:id="rId51" xr:uid="{0AE60837-A639-4BC8-95FB-E128F8C23AEA}"/>
    <hyperlink ref="I32" r:id="rId52" xr:uid="{86CDF2A4-CB6C-428B-A033-2F1B38EB290D}"/>
    <hyperlink ref="B26" r:id="rId53" display="Plan of Record 13881 Battlefield 6 | REDSEC - Winter Offensive Event" xr:uid="{31FF7721-622F-4266-9290-2BA0F1935361}"/>
    <hyperlink ref="J26" r:id="rId54" xr:uid="{E3CA4793-5B11-4A67-96E3-336B464106FF}"/>
    <hyperlink ref="B38" r:id="rId55" xr:uid="{4355A0DC-A7F2-4AA8-9BA3-9B5ABB6B54D2}"/>
    <hyperlink ref="G38" r:id="rId56" xr:uid="{90CECE40-BBF4-406C-8924-C3DBEC394749}"/>
    <hyperlink ref="J38" r:id="rId57" xr:uid="{413F4D85-E4FF-42F0-9155-13CA0ABA953C}"/>
    <hyperlink ref="K38" r:id="rId58" xr:uid="{FDB5A8D4-CECB-4F50-AE87-DB242A60BD47}"/>
    <hyperlink ref="B40" r:id="rId59" display="Plan of Record 13522 Season of Xbox (Dec 9, 2025 - Jan 12, 2026)" xr:uid="{1ADCB414-B8E1-42CB-B4BF-1A53F8C3CDD2}"/>
    <hyperlink ref="G40" r:id="rId60" xr:uid="{7E5DD341-2017-4A0E-8EF0-B48ABD985C4D}"/>
    <hyperlink ref="J40" r:id="rId61" xr:uid="{A2AE515E-2937-4BF4-B4D7-348850A8856A}"/>
    <hyperlink ref="B37" r:id="rId62" display="CCX Campaign Request 13712 Publisher Spotlight Series - Wk 1" xr:uid="{2269A032-80F3-42DC-9E6E-05081360B51B}"/>
    <hyperlink ref="H37" r:id="rId63" xr:uid="{27B8CB51-B282-4A69-ABBF-159F5EED7CBE}"/>
    <hyperlink ref="J37" r:id="rId64" xr:uid="{25FF3C8C-0CA7-4C08-B774-CBD34CA4F9EB}"/>
    <hyperlink ref="G39" r:id="rId65" xr:uid="{9D7A50E3-DE2E-4B87-B0E5-FD237BCE5D83}"/>
    <hyperlink ref="J39" r:id="rId66" xr:uid="{2C8E09E3-4EAA-423F-AA57-018330B5C853}"/>
    <hyperlink ref="B41" r:id="rId67" xr:uid="{9005B384-2ABC-45A1-B6FC-8364524F2CC2}"/>
    <hyperlink ref="H41" r:id="rId68" xr:uid="{3F1B989F-5BD5-49DB-887F-DC381B7F50FB}"/>
    <hyperlink ref="G41" r:id="rId69" xr:uid="{6DEA367A-6126-4F48-836C-2F6ACC322958}"/>
    <hyperlink ref="J41" r:id="rId70" xr:uid="{983F07B5-A3BC-4236-B0D0-CC0B211E1DD4}"/>
    <hyperlink ref="B42" r:id="rId71" xr:uid="{226CACDB-3825-44C2-8128-8CA69D09CFAF}"/>
    <hyperlink ref="J42" r:id="rId72" xr:uid="{6B5602F5-BB07-492B-B004-2D3AEB48C70B}"/>
    <hyperlink ref="I42" r:id="rId73" xr:uid="{A9F6A370-8DA2-4F08-B9B4-9EABBA8AA84C}"/>
    <hyperlink ref="J43" r:id="rId74" xr:uid="{024207DF-DFE1-403C-A976-6F015D07F2AB}"/>
    <hyperlink ref="B43" r:id="rId75" display="CCX Campaign Request 13099 Codename: Washington - Preorder [wk 1]" xr:uid="{DFBACD68-2F0F-49F1-8E00-8A6CD281E551}"/>
    <hyperlink ref="B29" r:id="rId76" display="Plan of Record 13886 [Klang] Launch | Free upgrade to Series X|S + Coming to Xbox PC" xr:uid="{FA36E98E-6D87-4838-A54E-5F9E17671EF7}"/>
    <hyperlink ref="J29" r:id="rId77" xr:uid="{5111C5E4-02F1-4F89-A182-707233EFCAC6}"/>
    <hyperlink ref="B30" r:id="rId78" display="Plan of Record 13669 Fortnite | Winterfest Launch" xr:uid="{C2171F35-4F28-4902-8D60-42E23E5E21A3}"/>
    <hyperlink ref="I30" r:id="rId79" xr:uid="{C0373C9A-4F15-47EA-81E9-7B5EB26AF109}"/>
    <hyperlink ref="B24" r:id="rId80" display="Plan of Record 13814 Beyond Black Friday" xr:uid="{5E46D1FC-627F-4E71-AD56-BC7769DFF958}"/>
    <hyperlink ref="G24" r:id="rId81" xr:uid="{314A4CFC-C72D-44ED-847B-89BDDF11EFEA}"/>
    <hyperlink ref="J24" r:id="rId82" xr:uid="{EBFFD24D-246E-4BB2-BC2F-B150CB9BC563}"/>
    <hyperlink ref="J8" r:id="rId83" xr:uid="{FE6C8CC5-6F5B-4021-8DBC-1EC0CB64AFF9}"/>
    <hyperlink ref="J30" r:id="rId84" xr:uid="{7A05A3B9-9848-4083-B938-2D60508F7E5A}"/>
  </hyperlinks>
  <pageMargins left="0.7" right="0.7" top="0.75" bottom="0.75" header="0.3" footer="0.3"/>
  <headerFooter>
    <oddFooter>&amp;L_x000D_&amp;1#&amp;"Aptos"&amp;10&amp;K000000 Classified as Microsoft Confidential</oddFooter>
  </headerFooter>
  <legacyDrawing r:id="rId85"/>
  <tableParts count="3">
    <tablePart r:id="rId86"/>
    <tablePart r:id="rId87"/>
    <tablePart r:id="rId88"/>
  </tableParts>
  <extLst>
    <ext xmlns:x14="http://schemas.microsoft.com/office/spreadsheetml/2009/9/main" uri="{CCE6A557-97BC-4b89-ADB6-D9C93CAAB3DF}">
      <x14:dataValidations xmlns:xm="http://schemas.microsoft.com/office/excel/2006/main" count="2">
        <x14:dataValidation type="list" allowBlank="1" showInputMessage="1" showErrorMessage="1" xr:uid="{75D0DFD2-C5A9-47E6-A811-2730C349D145}">
          <x14:formula1>
            <xm:f>'Column Values (HIDE)'!$C$3:$C$12</xm:f>
          </x14:formula1>
          <xm:sqref>E49:E1048576 B1 E1 E3</xm:sqref>
        </x14:dataValidation>
        <x14:dataValidation type="list" allowBlank="1" showInputMessage="1" showErrorMessage="1" xr:uid="{35E4A97E-8AD7-46A8-8CA6-4049B7840E00}">
          <x14:formula1>
            <xm:f>'Column Values (HIDE)'!$A$3:$A$6</xm:f>
          </x14:formula1>
          <xm:sqref>A49:B1048576 A3:B3 B13 B24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6F6C-0207-420B-8B97-03431F93B5B9}">
  <sheetPr>
    <tabColor theme="9" tint="0.39997558519241921"/>
  </sheetPr>
  <dimension ref="A1:R40"/>
  <sheetViews>
    <sheetView zoomScale="90" zoomScaleNormal="90" workbookViewId="0">
      <pane ySplit="1" topLeftCell="A11" activePane="bottomLeft" state="frozen"/>
      <selection pane="bottomLeft" activeCell="B11" sqref="B11"/>
    </sheetView>
  </sheetViews>
  <sheetFormatPr defaultColWidth="9.140625" defaultRowHeight="15"/>
  <cols>
    <col min="1" max="1" width="16.28515625" style="4" customWidth="1"/>
    <col min="2" max="2" width="56.85546875" style="3"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6" width="20" style="4" customWidth="1"/>
    <col min="17" max="17" width="60.28515625" style="4" customWidth="1"/>
    <col min="18" max="18" width="36.5703125" style="4" bestFit="1" customWidth="1"/>
    <col min="19" max="16384" width="9.140625" style="4"/>
  </cols>
  <sheetData>
    <row r="1" spans="1:18" ht="15.6" customHeight="1">
      <c r="A1" s="173">
        <v>7</v>
      </c>
      <c r="B1" s="117" t="s">
        <v>108</v>
      </c>
      <c r="C1" s="174"/>
      <c r="D1" s="174"/>
      <c r="E1" s="174"/>
      <c r="F1" s="174"/>
      <c r="G1" s="174"/>
      <c r="H1" s="175"/>
      <c r="I1" s="175"/>
      <c r="J1" s="174"/>
      <c r="K1" s="174"/>
      <c r="L1" s="174"/>
      <c r="M1" s="174"/>
      <c r="N1" s="174"/>
      <c r="O1" s="174"/>
      <c r="P1" s="174"/>
    </row>
    <row r="2" spans="1:18" ht="15.6" customHeight="1">
      <c r="A2" s="700" t="s">
        <v>109</v>
      </c>
      <c r="B2" s="700"/>
      <c r="C2" s="700"/>
      <c r="D2" s="700"/>
      <c r="E2" s="700"/>
      <c r="F2" s="700"/>
      <c r="G2" s="700"/>
      <c r="H2" s="700"/>
      <c r="I2" s="700"/>
      <c r="J2" s="700"/>
      <c r="K2" s="700"/>
      <c r="L2" s="700"/>
      <c r="M2" s="182"/>
      <c r="N2" s="182"/>
      <c r="O2" s="182"/>
      <c r="P2" s="182"/>
    </row>
    <row r="3" spans="1:18"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55" t="s">
        <v>119</v>
      </c>
      <c r="N3" s="377" t="s">
        <v>659</v>
      </c>
      <c r="O3" s="355" t="s">
        <v>120</v>
      </c>
      <c r="P3" s="377" t="s">
        <v>660</v>
      </c>
      <c r="Q3" s="353" t="s">
        <v>121</v>
      </c>
    </row>
    <row r="4" spans="1:18" ht="79.5" customHeight="1">
      <c r="A4">
        <f>ROW() - ROW(Table19019319519719920120320520720921121321521721922122322522722923123323723924124324524724925125325525735674891012111315141617181920212223242527[[#Headers],[Priority]])</f>
        <v>1</v>
      </c>
      <c r="B4" s="133" t="s">
        <v>629</v>
      </c>
      <c r="C4" s="67" t="s">
        <v>630</v>
      </c>
      <c r="D4" s="67" t="s">
        <v>631</v>
      </c>
      <c r="E4" s="161">
        <v>45995</v>
      </c>
      <c r="F4" s="161">
        <v>46008</v>
      </c>
      <c r="G4" s="164" t="s">
        <v>632</v>
      </c>
      <c r="H4" s="225"/>
      <c r="I4" s="4"/>
      <c r="J4" s="133" t="s">
        <v>455</v>
      </c>
      <c r="K4" s="333" t="s">
        <v>286</v>
      </c>
      <c r="L4" t="s">
        <v>223</v>
      </c>
      <c r="M4" t="s">
        <v>621</v>
      </c>
      <c r="N4"/>
      <c r="O4" t="s">
        <v>627</v>
      </c>
      <c r="P4">
        <v>5</v>
      </c>
      <c r="Q4" s="292" t="s">
        <v>287</v>
      </c>
    </row>
    <row r="5" spans="1:18" customFormat="1" ht="81.75" customHeight="1">
      <c r="A5">
        <f>ROW() - ROW(Table19019319519719920120320520720921121321521721922122322522722923123323723924124324524724925125325525735674891012111315141617181920212223242527[[#Headers],[Priority]])</f>
        <v>2</v>
      </c>
      <c r="B5" s="133" t="s">
        <v>661</v>
      </c>
      <c r="C5" t="s">
        <v>662</v>
      </c>
      <c r="D5" t="s">
        <v>426</v>
      </c>
      <c r="E5" s="161">
        <v>45991</v>
      </c>
      <c r="F5" s="161">
        <v>46008</v>
      </c>
      <c r="G5" s="67" t="s">
        <v>663</v>
      </c>
      <c r="I5" s="164" t="s">
        <v>664</v>
      </c>
      <c r="J5" s="133" t="s">
        <v>83</v>
      </c>
      <c r="K5" t="s">
        <v>286</v>
      </c>
      <c r="L5" s="211" t="s">
        <v>665</v>
      </c>
      <c r="M5" s="67" t="s">
        <v>458</v>
      </c>
      <c r="N5" s="67"/>
      <c r="O5" s="67" t="s">
        <v>621</v>
      </c>
      <c r="P5" s="67"/>
      <c r="Q5" s="292" t="s">
        <v>287</v>
      </c>
      <c r="R5" s="67" t="s">
        <v>666</v>
      </c>
    </row>
    <row r="6" spans="1:18" s="246" customFormat="1" ht="75" customHeight="1">
      <c r="A6">
        <f>ROW() - ROW(Table19019319519719920120320520720921121321521721922122322522722923123323723924124324524724925125325525735674891012111315141617181920212223242527[[#Headers],[Priority]])</f>
        <v>3</v>
      </c>
      <c r="B6" s="164" t="s">
        <v>667</v>
      </c>
      <c r="C6" s="67" t="s">
        <v>668</v>
      </c>
      <c r="D6" t="s">
        <v>669</v>
      </c>
      <c r="E6" s="245">
        <v>45993</v>
      </c>
      <c r="F6" s="161">
        <v>46006</v>
      </c>
      <c r="G6" s="191"/>
      <c r="H6" s="225"/>
      <c r="I6" s="4"/>
      <c r="J6" s="133" t="s">
        <v>83</v>
      </c>
      <c r="K6" s="333" t="s">
        <v>286</v>
      </c>
      <c r="L6" t="s">
        <v>223</v>
      </c>
      <c r="M6" t="s">
        <v>621</v>
      </c>
      <c r="N6"/>
      <c r="O6" t="s">
        <v>621</v>
      </c>
      <c r="P6"/>
      <c r="Q6" s="292" t="s">
        <v>287</v>
      </c>
    </row>
    <row r="7" spans="1:18" ht="66.75" customHeight="1">
      <c r="A7">
        <f>ROW() - ROW(Table19019319519719920120320520720921121321521721922122322522722923123323723924124324524724925125325525735674891012111315141617181920212223242527[[#Headers],[Priority]])</f>
        <v>4</v>
      </c>
      <c r="B7" s="164" t="s">
        <v>633</v>
      </c>
      <c r="C7" s="67" t="s">
        <v>634</v>
      </c>
      <c r="D7" t="s">
        <v>635</v>
      </c>
      <c r="E7" s="245">
        <v>45995</v>
      </c>
      <c r="F7" s="245">
        <v>46009</v>
      </c>
      <c r="G7" s="225" t="s">
        <v>634</v>
      </c>
      <c r="H7" s="164" t="s">
        <v>636</v>
      </c>
      <c r="I7" s="4"/>
      <c r="J7" s="164" t="s">
        <v>637</v>
      </c>
      <c r="K7" s="333" t="s">
        <v>638</v>
      </c>
      <c r="L7" t="s">
        <v>223</v>
      </c>
      <c r="M7" t="s">
        <v>621</v>
      </c>
      <c r="N7"/>
      <c r="O7" t="s">
        <v>514</v>
      </c>
      <c r="P7"/>
      <c r="Q7" s="292" t="s">
        <v>287</v>
      </c>
    </row>
    <row r="8" spans="1:18" ht="66.75" customHeight="1">
      <c r="A8">
        <f>ROW() - ROW(Table19019319519719920120320520720921121321521721922122322522722923123323723924124324524724925125325525735674891012111315141617181920212223242527[[#Headers],[Priority]])</f>
        <v>5</v>
      </c>
      <c r="B8" s="347" t="s">
        <v>639</v>
      </c>
      <c r="C8" s="67" t="s">
        <v>147</v>
      </c>
      <c r="D8" s="67" t="s">
        <v>640</v>
      </c>
      <c r="E8" s="245">
        <v>45995</v>
      </c>
      <c r="F8" s="193">
        <v>46008</v>
      </c>
      <c r="G8" s="225" t="s">
        <v>147</v>
      </c>
      <c r="H8" s="164" t="s">
        <v>641</v>
      </c>
      <c r="I8" s="4"/>
      <c r="J8" s="133" t="s">
        <v>147</v>
      </c>
      <c r="K8" s="333" t="s">
        <v>286</v>
      </c>
      <c r="L8" s="67" t="s">
        <v>223</v>
      </c>
      <c r="M8" s="67" t="s">
        <v>621</v>
      </c>
      <c r="N8" s="67"/>
      <c r="O8" s="67" t="s">
        <v>627</v>
      </c>
      <c r="P8" s="67">
        <v>2</v>
      </c>
      <c r="Q8" s="292" t="s">
        <v>287</v>
      </c>
    </row>
    <row r="9" spans="1:18" ht="66.75" customHeight="1">
      <c r="A9">
        <f>ROW() - ROW(Table19019319519719920120320520720921121321521721922122322522722923123323723924124324524724925125325525735674891012111315141617181920212223242527[[#Headers],[Priority]])</f>
        <v>6</v>
      </c>
      <c r="B9" s="164" t="s">
        <v>642</v>
      </c>
      <c r="C9" s="67" t="s">
        <v>162</v>
      </c>
      <c r="D9" s="67" t="s">
        <v>163</v>
      </c>
      <c r="E9" s="245">
        <v>45993</v>
      </c>
      <c r="F9" s="193">
        <v>46013</v>
      </c>
      <c r="G9" s="351" t="s">
        <v>162</v>
      </c>
      <c r="H9" s="225" t="s">
        <v>643</v>
      </c>
      <c r="I9" s="4"/>
      <c r="J9" s="133" t="s">
        <v>336</v>
      </c>
      <c r="K9" s="333" t="s">
        <v>644</v>
      </c>
      <c r="L9" s="67" t="s">
        <v>223</v>
      </c>
      <c r="M9" s="67" t="s">
        <v>621</v>
      </c>
      <c r="N9" s="67"/>
      <c r="O9" s="67" t="s">
        <v>621</v>
      </c>
      <c r="P9" s="67"/>
      <c r="Q9" s="292" t="s">
        <v>287</v>
      </c>
    </row>
    <row r="10" spans="1:18" s="301" customFormat="1" ht="42.75" customHeight="1">
      <c r="A10">
        <f>ROW() - ROW(Table19019319519719920120320520720921121321521721922122322522722923123323723924124324524724925125325525735674891012111315141617181920212223242527[[#Headers],[Priority]])</f>
        <v>7</v>
      </c>
      <c r="B10" s="164" t="s">
        <v>670</v>
      </c>
      <c r="C10" s="67" t="s">
        <v>671</v>
      </c>
      <c r="D10" s="67" t="s">
        <v>672</v>
      </c>
      <c r="E10" s="245">
        <v>45993</v>
      </c>
      <c r="F10" s="193">
        <v>46006</v>
      </c>
      <c r="G10" s="351" t="s">
        <v>671</v>
      </c>
      <c r="H10" s="225" t="s">
        <v>107</v>
      </c>
      <c r="I10" s="4" t="s">
        <v>673</v>
      </c>
      <c r="J10" s="133" t="s">
        <v>336</v>
      </c>
      <c r="K10" s="333" t="s">
        <v>644</v>
      </c>
      <c r="L10" s="67" t="s">
        <v>223</v>
      </c>
      <c r="M10" s="67" t="s">
        <v>458</v>
      </c>
      <c r="N10" s="67">
        <v>5</v>
      </c>
      <c r="O10" s="67" t="s">
        <v>621</v>
      </c>
      <c r="P10" s="67"/>
      <c r="Q10" s="292" t="s">
        <v>287</v>
      </c>
    </row>
    <row r="11" spans="1:18" ht="81" customHeight="1">
      <c r="A11">
        <f>ROW() - ROW(Table19019319519719920120320520720921121321521721922122322522722923123323723924124324524724925125325525735674891012111315141617181920212223242527[[#Headers],[Priority]])</f>
        <v>8</v>
      </c>
      <c r="B11" s="347" t="s">
        <v>516</v>
      </c>
      <c r="C11" s="67" t="s">
        <v>517</v>
      </c>
      <c r="D11" s="67" t="s">
        <v>518</v>
      </c>
      <c r="E11" s="245">
        <v>46002</v>
      </c>
      <c r="F11" s="193">
        <v>46006</v>
      </c>
      <c r="G11" s="225" t="s">
        <v>519</v>
      </c>
      <c r="H11" s="225" t="s">
        <v>520</v>
      </c>
      <c r="I11" s="4" t="s">
        <v>521</v>
      </c>
      <c r="J11" s="133" t="s">
        <v>83</v>
      </c>
      <c r="K11" s="333" t="s">
        <v>286</v>
      </c>
      <c r="L11" s="67" t="s">
        <v>665</v>
      </c>
      <c r="M11" s="67" t="s">
        <v>458</v>
      </c>
      <c r="N11" s="67">
        <v>1</v>
      </c>
      <c r="O11" s="67" t="s">
        <v>621</v>
      </c>
      <c r="P11" s="67"/>
      <c r="Q11" s="292" t="s">
        <v>287</v>
      </c>
    </row>
    <row r="12" spans="1:18" ht="50.25" customHeight="1">
      <c r="A12">
        <f>ROW() - ROW(Table19019319519719920120320520720921121321521721922122322522722923123323723924124324524724925125325525735674891012111315141617181920212223242527[[#Headers],[Priority]])</f>
        <v>9</v>
      </c>
      <c r="B12" s="164" t="s">
        <v>645</v>
      </c>
      <c r="C12" s="67" t="s">
        <v>646</v>
      </c>
      <c r="D12" s="67" t="s">
        <v>647</v>
      </c>
      <c r="E12" s="245">
        <v>46002</v>
      </c>
      <c r="F12" s="193">
        <v>46008</v>
      </c>
      <c r="G12" s="351" t="s">
        <v>648</v>
      </c>
      <c r="H12" s="225" t="s">
        <v>649</v>
      </c>
      <c r="I12" s="4"/>
      <c r="J12" s="133" t="s">
        <v>455</v>
      </c>
      <c r="K12" s="333" t="s">
        <v>286</v>
      </c>
      <c r="L12" s="67" t="s">
        <v>223</v>
      </c>
      <c r="M12" s="67" t="s">
        <v>621</v>
      </c>
      <c r="N12" s="67"/>
      <c r="O12" s="67" t="s">
        <v>627</v>
      </c>
      <c r="P12" s="67">
        <v>3</v>
      </c>
      <c r="Q12" s="292" t="s">
        <v>287</v>
      </c>
    </row>
    <row r="13" spans="1:18" ht="90.75" customHeight="1">
      <c r="A13">
        <f>ROW() - ROW(Table19019319519719920120320520720921121321521721922122322522722923123323723924124324524724925125325525735674891012111315141617181920212223242527[[#Headers],[Priority]])</f>
        <v>10</v>
      </c>
      <c r="B13" s="359" t="s">
        <v>674</v>
      </c>
      <c r="C13" s="67" t="s">
        <v>549</v>
      </c>
      <c r="D13" s="67" t="s">
        <v>550</v>
      </c>
      <c r="E13" s="245">
        <v>46001</v>
      </c>
      <c r="F13" s="193"/>
      <c r="G13" s="164" t="s">
        <v>551</v>
      </c>
      <c r="H13" s="225"/>
      <c r="I13" s="4"/>
      <c r="J13" s="133" t="s">
        <v>552</v>
      </c>
      <c r="K13" s="333" t="s">
        <v>286</v>
      </c>
      <c r="L13" s="67" t="s">
        <v>223</v>
      </c>
      <c r="M13" s="67" t="s">
        <v>514</v>
      </c>
      <c r="N13" s="67"/>
      <c r="O13" s="67" t="s">
        <v>627</v>
      </c>
      <c r="P13" s="67">
        <v>1</v>
      </c>
      <c r="Q13" s="292" t="s">
        <v>287</v>
      </c>
    </row>
    <row r="14" spans="1:18" ht="79.5" customHeight="1">
      <c r="A14">
        <f>ROW() - ROW(Table19019319519719920120320520720921121321521721922122322522722923123323723924124324524724925125325525735674891012111315141617181920212223242527[[#Headers],[Priority]])</f>
        <v>11</v>
      </c>
      <c r="B14" s="164" t="s">
        <v>485</v>
      </c>
      <c r="C14" s="67" t="s">
        <v>488</v>
      </c>
      <c r="D14" s="67" t="s">
        <v>650</v>
      </c>
      <c r="E14" s="245" t="s">
        <v>651</v>
      </c>
      <c r="F14" s="193">
        <v>46013</v>
      </c>
      <c r="G14" s="232" t="s">
        <v>488</v>
      </c>
      <c r="H14" s="225" t="s">
        <v>675</v>
      </c>
      <c r="I14" s="225" t="s">
        <v>448</v>
      </c>
      <c r="J14" s="133" t="s">
        <v>83</v>
      </c>
      <c r="K14" s="354" t="s">
        <v>652</v>
      </c>
      <c r="L14" s="67" t="s">
        <v>489</v>
      </c>
      <c r="M14" s="67" t="s">
        <v>627</v>
      </c>
      <c r="N14" s="67">
        <v>2</v>
      </c>
      <c r="O14" s="67" t="s">
        <v>621</v>
      </c>
      <c r="P14" s="67"/>
      <c r="Q14" s="292" t="s">
        <v>287</v>
      </c>
    </row>
    <row r="15" spans="1:18" ht="91.5" customHeight="1">
      <c r="A15">
        <f>ROW() - ROW(Table19019319519719920120320520720921121321521721922122322522722923123323723924124324524724925125325525735674891012111315141617181920212223242527[[#Headers],[Priority]])</f>
        <v>12</v>
      </c>
      <c r="B15" s="164" t="s">
        <v>676</v>
      </c>
      <c r="C15" s="67" t="s">
        <v>677</v>
      </c>
      <c r="D15" s="67" t="s">
        <v>678</v>
      </c>
      <c r="E15" s="245">
        <v>46000</v>
      </c>
      <c r="F15" s="193">
        <v>46006</v>
      </c>
      <c r="G15" s="232" t="s">
        <v>677</v>
      </c>
      <c r="H15" s="225" t="s">
        <v>679</v>
      </c>
      <c r="I15" s="3" t="s">
        <v>680</v>
      </c>
      <c r="J15" s="133" t="s">
        <v>681</v>
      </c>
      <c r="K15" s="354" t="s">
        <v>286</v>
      </c>
      <c r="L15" s="67" t="s">
        <v>223</v>
      </c>
      <c r="M15" s="67" t="s">
        <v>627</v>
      </c>
      <c r="N15" s="67">
        <v>3</v>
      </c>
      <c r="O15" s="67" t="s">
        <v>621</v>
      </c>
      <c r="P15" s="67"/>
      <c r="Q15" s="292" t="s">
        <v>287</v>
      </c>
    </row>
    <row r="16" spans="1:18" ht="81" customHeight="1">
      <c r="A16">
        <f>ROW() - ROW(Table19019319519719920120320520720921121321521721922122322522722923123323723924124324524724925125325525735674891012111315141617181920212223242527[[#Headers],[Priority]])</f>
        <v>13</v>
      </c>
      <c r="B16" s="164" t="s">
        <v>654</v>
      </c>
      <c r="C16" s="67" t="s">
        <v>655</v>
      </c>
      <c r="D16" s="67" t="s">
        <v>656</v>
      </c>
      <c r="E16" s="245">
        <v>46000</v>
      </c>
      <c r="F16" s="193">
        <v>46006</v>
      </c>
      <c r="G16" s="225" t="s">
        <v>655</v>
      </c>
      <c r="H16" s="225" t="s">
        <v>302</v>
      </c>
      <c r="I16" s="4"/>
      <c r="J16" s="133" t="s">
        <v>658</v>
      </c>
      <c r="K16" s="333" t="s">
        <v>286</v>
      </c>
      <c r="L16" s="67" t="s">
        <v>223</v>
      </c>
      <c r="M16" s="67" t="s">
        <v>621</v>
      </c>
      <c r="N16" s="67"/>
      <c r="O16" s="67" t="s">
        <v>621</v>
      </c>
      <c r="P16" s="67"/>
      <c r="Q16" s="292" t="s">
        <v>362</v>
      </c>
      <c r="R16" s="3" t="s">
        <v>682</v>
      </c>
    </row>
    <row r="17" spans="1:17" ht="83.25" customHeight="1">
      <c r="A17">
        <f>ROW() - ROW(Table19019319519719920120320520720921121321521721922122322522722923123323723924124324524724925125325525735674891012111315141617181920212223242527[[#Headers],[Priority]])</f>
        <v>14</v>
      </c>
      <c r="B17" s="164" t="s">
        <v>683</v>
      </c>
      <c r="C17" s="67" t="s">
        <v>616</v>
      </c>
      <c r="D17" s="67" t="s">
        <v>617</v>
      </c>
      <c r="E17" s="348" t="s">
        <v>618</v>
      </c>
      <c r="F17" s="193">
        <v>46013</v>
      </c>
      <c r="G17" s="351" t="s">
        <v>619</v>
      </c>
      <c r="H17" s="351" t="s">
        <v>620</v>
      </c>
      <c r="I17" s="225" t="s">
        <v>684</v>
      </c>
      <c r="J17" s="133" t="s">
        <v>83</v>
      </c>
      <c r="K17" s="333" t="s">
        <v>286</v>
      </c>
      <c r="L17" s="67" t="s">
        <v>223</v>
      </c>
      <c r="M17" s="67" t="s">
        <v>621</v>
      </c>
      <c r="N17" s="67"/>
      <c r="O17" s="67" t="s">
        <v>621</v>
      </c>
      <c r="P17" s="67"/>
      <c r="Q17" s="292" t="s">
        <v>287</v>
      </c>
    </row>
    <row r="18" spans="1:17" ht="83.25" customHeight="1">
      <c r="A18">
        <f>ROW() - ROW(Table19019319519719920120320520720921121321521721922122322522722923123323723924124324524724925125325525735674891012111315141617181920212223242527[[#Headers],[Priority]])</f>
        <v>15</v>
      </c>
      <c r="B18" s="164" t="s">
        <v>528</v>
      </c>
      <c r="C18" s="67" t="s">
        <v>590</v>
      </c>
      <c r="D18" s="67" t="s">
        <v>685</v>
      </c>
      <c r="E18" s="193">
        <v>46000</v>
      </c>
      <c r="F18" s="193">
        <v>46006</v>
      </c>
      <c r="G18" s="164" t="s">
        <v>686</v>
      </c>
      <c r="H18" s="351"/>
      <c r="I18" s="225"/>
      <c r="J18" s="133" t="s">
        <v>127</v>
      </c>
      <c r="K18" s="333" t="s">
        <v>286</v>
      </c>
      <c r="L18" s="67" t="s">
        <v>223</v>
      </c>
      <c r="M18" s="67" t="s">
        <v>621</v>
      </c>
      <c r="N18" s="67"/>
      <c r="O18" s="67" t="s">
        <v>627</v>
      </c>
      <c r="P18" s="67">
        <v>4</v>
      </c>
      <c r="Q18" s="292" t="s">
        <v>287</v>
      </c>
    </row>
    <row r="19" spans="1:17" s="301" customFormat="1" ht="83.25" customHeight="1">
      <c r="A19" s="198">
        <f>ROW() - ROW(Table19019319519719920120320520720921121321521721922122322522722923123323723924124324524724925125325525735674891012111315141617181920212223242527[[#Headers],[Priority]])</f>
        <v>16</v>
      </c>
      <c r="B19" s="317" t="s">
        <v>687</v>
      </c>
      <c r="C19" s="317"/>
      <c r="D19" s="317"/>
      <c r="E19" s="356"/>
      <c r="F19" s="357"/>
      <c r="G19" s="164"/>
      <c r="H19" s="318"/>
      <c r="I19" s="317"/>
      <c r="J19" s="317"/>
      <c r="K19" s="358"/>
      <c r="L19" s="317"/>
      <c r="M19" s="317"/>
      <c r="N19" s="317"/>
      <c r="O19" s="317"/>
      <c r="P19" s="317"/>
      <c r="Q19" s="198"/>
    </row>
    <row r="20" spans="1:17" ht="14.45" customHeight="1">
      <c r="A20"/>
      <c r="B20" s="67"/>
      <c r="C20"/>
      <c r="D20"/>
      <c r="E20"/>
      <c r="F20"/>
      <c r="G20" s="161"/>
      <c r="H20"/>
      <c r="I20"/>
      <c r="J20"/>
      <c r="K20"/>
      <c r="L20"/>
      <c r="M20" s="67">
        <f>COUNTIF(M4:M19, "yes")</f>
        <v>5</v>
      </c>
      <c r="N20" s="67"/>
      <c r="O20" s="67">
        <f>COUNTIF(O4:O19, "yes")</f>
        <v>5</v>
      </c>
      <c r="P20" s="376"/>
      <c r="Q20" s="197"/>
    </row>
    <row r="21" spans="1:17" ht="14.45" customHeight="1">
      <c r="A21"/>
      <c r="B21" s="67"/>
      <c r="C21"/>
      <c r="D21"/>
      <c r="E21"/>
      <c r="F21"/>
      <c r="G21"/>
      <c r="H21"/>
      <c r="I21"/>
      <c r="J21"/>
      <c r="K21"/>
      <c r="L21"/>
      <c r="M21"/>
      <c r="N21"/>
      <c r="O21"/>
      <c r="P21"/>
      <c r="Q21" s="292"/>
    </row>
    <row r="22" spans="1:17" ht="14.45" customHeight="1">
      <c r="A22"/>
      <c r="B22" s="67"/>
      <c r="C22"/>
      <c r="D22"/>
      <c r="E22"/>
      <c r="F22"/>
      <c r="G22"/>
      <c r="H22"/>
      <c r="I22"/>
      <c r="J22"/>
      <c r="K22"/>
      <c r="L22"/>
      <c r="M22"/>
      <c r="N22"/>
      <c r="O22"/>
      <c r="P22"/>
      <c r="Q22" s="292"/>
    </row>
    <row r="23" spans="1:17" ht="14.45" customHeight="1">
      <c r="A23"/>
      <c r="B23" s="67"/>
      <c r="C23"/>
      <c r="D23"/>
      <c r="E23"/>
      <c r="F23"/>
      <c r="G23"/>
      <c r="H23"/>
      <c r="I23"/>
      <c r="J23"/>
      <c r="K23"/>
      <c r="L23"/>
      <c r="M23"/>
      <c r="N23"/>
      <c r="O23"/>
      <c r="P23"/>
      <c r="Q23"/>
    </row>
    <row r="24" spans="1:17" ht="14.45" customHeight="1">
      <c r="A24"/>
      <c r="B24" s="67"/>
      <c r="C24"/>
      <c r="D24"/>
      <c r="E24"/>
      <c r="F24"/>
      <c r="G24"/>
      <c r="H24"/>
      <c r="I24"/>
      <c r="J24"/>
      <c r="K24"/>
      <c r="L24"/>
      <c r="M24"/>
      <c r="N24"/>
      <c r="O24"/>
      <c r="P24"/>
      <c r="Q24"/>
    </row>
    <row r="25" spans="1:17" ht="14.45" customHeight="1">
      <c r="A25"/>
      <c r="B25" s="67"/>
      <c r="C25"/>
      <c r="D25"/>
      <c r="E25"/>
      <c r="F25"/>
      <c r="G25"/>
      <c r="H25"/>
      <c r="I25"/>
      <c r="J25"/>
      <c r="K25"/>
      <c r="L25"/>
      <c r="M25"/>
      <c r="N25"/>
      <c r="O25"/>
      <c r="P25"/>
      <c r="Q25"/>
    </row>
    <row r="26" spans="1:17" ht="14.45" customHeight="1">
      <c r="A26"/>
      <c r="B26" s="67"/>
      <c r="C26"/>
      <c r="D26"/>
      <c r="E26"/>
      <c r="F26"/>
      <c r="G26"/>
      <c r="H26"/>
      <c r="I26"/>
      <c r="J26"/>
      <c r="K26"/>
      <c r="L26"/>
      <c r="M26"/>
      <c r="N26"/>
      <c r="O26"/>
      <c r="P26"/>
      <c r="Q26"/>
    </row>
    <row r="27" spans="1:17" ht="14.45" customHeight="1">
      <c r="A27"/>
      <c r="B27" s="67"/>
      <c r="C27"/>
      <c r="D27"/>
      <c r="E27"/>
      <c r="F27"/>
      <c r="G27"/>
      <c r="H27"/>
      <c r="I27"/>
      <c r="J27"/>
      <c r="K27"/>
      <c r="L27"/>
      <c r="M27"/>
      <c r="N27"/>
      <c r="O27"/>
      <c r="P27"/>
      <c r="Q27"/>
    </row>
    <row r="28" spans="1:17" ht="14.45" customHeight="1">
      <c r="A28"/>
      <c r="B28" s="67"/>
      <c r="C28"/>
      <c r="D28"/>
      <c r="E28"/>
      <c r="F28"/>
      <c r="G28"/>
      <c r="H28"/>
      <c r="I28"/>
      <c r="J28"/>
      <c r="K28"/>
      <c r="L28"/>
      <c r="M28"/>
      <c r="N28"/>
      <c r="O28"/>
      <c r="P28"/>
      <c r="Q28"/>
    </row>
    <row r="29" spans="1:17" ht="14.45" customHeight="1">
      <c r="A29"/>
      <c r="B29" s="67"/>
      <c r="C29"/>
      <c r="D29"/>
      <c r="E29"/>
      <c r="F29"/>
      <c r="G29"/>
      <c r="H29"/>
      <c r="I29"/>
      <c r="J29"/>
      <c r="K29"/>
      <c r="L29"/>
      <c r="M29"/>
      <c r="N29"/>
      <c r="O29"/>
      <c r="P29"/>
      <c r="Q29"/>
    </row>
    <row r="30" spans="1:17" ht="14.45" customHeight="1">
      <c r="A30"/>
      <c r="B30" s="67"/>
      <c r="C30"/>
      <c r="D30"/>
      <c r="E30"/>
      <c r="F30"/>
      <c r="G30"/>
      <c r="H30"/>
      <c r="I30"/>
      <c r="J30"/>
      <c r="K30"/>
      <c r="L30"/>
      <c r="M30"/>
      <c r="N30"/>
      <c r="O30"/>
      <c r="P30"/>
      <c r="Q30"/>
    </row>
    <row r="31" spans="1:17" ht="14.45" customHeight="1">
      <c r="A31"/>
      <c r="B31" s="67"/>
      <c r="C31"/>
      <c r="D31"/>
      <c r="E31"/>
      <c r="F31"/>
      <c r="G31"/>
      <c r="H31"/>
      <c r="I31"/>
      <c r="J31"/>
      <c r="K31"/>
      <c r="L31"/>
      <c r="M31"/>
      <c r="N31"/>
      <c r="O31"/>
      <c r="P31"/>
      <c r="Q31"/>
    </row>
    <row r="32" spans="1:17" ht="14.45" customHeight="1">
      <c r="A32"/>
      <c r="B32" s="67"/>
      <c r="C32"/>
      <c r="D32"/>
      <c r="E32"/>
      <c r="F32"/>
      <c r="G32"/>
      <c r="H32"/>
      <c r="I32"/>
      <c r="J32"/>
      <c r="K32"/>
      <c r="L32"/>
      <c r="M32"/>
      <c r="N32"/>
      <c r="O32"/>
      <c r="P32"/>
      <c r="Q32"/>
    </row>
    <row r="33" spans="1:17" ht="14.45" customHeight="1">
      <c r="A33"/>
      <c r="B33" s="67"/>
      <c r="C33"/>
      <c r="D33"/>
      <c r="E33"/>
      <c r="F33"/>
      <c r="G33"/>
      <c r="H33"/>
      <c r="I33"/>
      <c r="J33"/>
      <c r="K33"/>
      <c r="L33"/>
      <c r="M33"/>
      <c r="N33"/>
      <c r="O33"/>
      <c r="P33"/>
      <c r="Q33"/>
    </row>
    <row r="34" spans="1:17" ht="14.45" customHeight="1">
      <c r="A34"/>
      <c r="B34" s="67"/>
      <c r="C34"/>
      <c r="D34"/>
      <c r="E34"/>
      <c r="F34"/>
      <c r="G34"/>
      <c r="H34"/>
      <c r="I34"/>
      <c r="J34"/>
      <c r="K34"/>
      <c r="L34"/>
      <c r="M34"/>
      <c r="N34"/>
      <c r="O34"/>
      <c r="P34"/>
      <c r="Q34"/>
    </row>
    <row r="35" spans="1:17" ht="14.45" customHeight="1">
      <c r="A35"/>
      <c r="B35" s="67"/>
      <c r="C35"/>
      <c r="D35"/>
      <c r="E35"/>
      <c r="F35"/>
      <c r="G35"/>
      <c r="H35"/>
      <c r="I35"/>
      <c r="J35"/>
      <c r="K35"/>
      <c r="L35"/>
      <c r="M35"/>
      <c r="N35"/>
      <c r="O35"/>
      <c r="P35"/>
      <c r="Q35"/>
    </row>
    <row r="36" spans="1:17" ht="14.45" customHeight="1">
      <c r="A36"/>
      <c r="B36" s="67"/>
      <c r="C36"/>
      <c r="D36"/>
      <c r="E36"/>
      <c r="F36"/>
      <c r="G36"/>
      <c r="H36"/>
      <c r="I36"/>
      <c r="J36"/>
      <c r="K36"/>
      <c r="L36"/>
      <c r="M36"/>
      <c r="N36"/>
      <c r="O36"/>
      <c r="P36"/>
      <c r="Q36"/>
    </row>
    <row r="37" spans="1:17" ht="14.45" customHeight="1">
      <c r="A37"/>
      <c r="B37" s="67"/>
      <c r="C37"/>
      <c r="D37"/>
      <c r="E37"/>
      <c r="F37"/>
      <c r="G37"/>
      <c r="H37"/>
      <c r="I37"/>
      <c r="J37"/>
      <c r="K37"/>
      <c r="L37"/>
      <c r="M37"/>
      <c r="N37"/>
      <c r="O37"/>
      <c r="P37"/>
      <c r="Q37"/>
    </row>
    <row r="38" spans="1:17" ht="14.45" customHeight="1">
      <c r="A38"/>
      <c r="B38" s="67"/>
      <c r="C38"/>
      <c r="D38"/>
      <c r="E38"/>
      <c r="F38"/>
      <c r="G38"/>
      <c r="H38"/>
      <c r="I38"/>
      <c r="J38"/>
      <c r="K38"/>
      <c r="L38"/>
      <c r="M38"/>
      <c r="N38"/>
      <c r="O38"/>
      <c r="P38"/>
      <c r="Q38"/>
    </row>
    <row r="39" spans="1:17" ht="14.45" customHeight="1">
      <c r="A39"/>
      <c r="B39" s="67"/>
      <c r="C39"/>
      <c r="D39"/>
      <c r="E39"/>
      <c r="F39"/>
      <c r="G39"/>
      <c r="H39"/>
      <c r="I39"/>
      <c r="J39"/>
      <c r="K39"/>
      <c r="L39"/>
      <c r="M39"/>
      <c r="N39"/>
      <c r="O39"/>
      <c r="P39"/>
      <c r="Q39"/>
    </row>
    <row r="40" spans="1:17" ht="14.45" customHeight="1">
      <c r="A40"/>
      <c r="B40" s="67"/>
      <c r="C40"/>
      <c r="D40"/>
      <c r="E40"/>
      <c r="F40"/>
      <c r="G40"/>
      <c r="H40"/>
      <c r="I40"/>
      <c r="J40"/>
      <c r="K40"/>
      <c r="L40"/>
      <c r="M40"/>
      <c r="N40"/>
      <c r="O40"/>
      <c r="P40"/>
      <c r="Q40"/>
    </row>
  </sheetData>
  <mergeCells count="1">
    <mergeCell ref="A2:L2"/>
  </mergeCells>
  <conditionalFormatting sqref="B1:P1">
    <cfRule type="expression" dxfId="716" priority="39">
      <formula>OR($A1="CHANGE")</formula>
    </cfRule>
    <cfRule type="expression" dxfId="715" priority="40">
      <formula>OR($A1="ADD")</formula>
    </cfRule>
    <cfRule type="expression" dxfId="714" priority="41">
      <formula>OR($A1="REMOVE")</formula>
    </cfRule>
  </conditionalFormatting>
  <conditionalFormatting sqref="I3">
    <cfRule type="cellIs" dxfId="713" priority="42" operator="equal">
      <formula>"yes"</formula>
    </cfRule>
    <cfRule type="cellIs" dxfId="712" priority="43" operator="equal">
      <formula>"no"</formula>
    </cfRule>
  </conditionalFormatting>
  <conditionalFormatting sqref="Q1:Q40">
    <cfRule type="containsText" dxfId="711" priority="2" operator="containsText" text="Cooked and booked (Published)">
      <formula>NOT(ISERROR(SEARCH("Cooked and booked (Published)",Q1)))</formula>
    </cfRule>
    <cfRule type="containsText" dxfId="710" priority="3" operator="containsText" text="In QC">
      <formula>NOT(ISERROR(SEARCH("In QC",Q1)))</formula>
    </cfRule>
    <cfRule type="containsText" dxfId="709" priority="4" operator="containsText" text="Ready for booking">
      <formula>NOT(ISERROR(SEARCH("Ready for booking",Q1)))</formula>
    </cfRule>
    <cfRule type="containsText" dxfId="708" priority="5" operator="containsText" text="Build is Cooking">
      <formula>NOT(ISERROR(SEARCH("Build is Cooking",Q1)))</formula>
    </cfRule>
  </conditionalFormatting>
  <conditionalFormatting sqref="Q1:Q1048576">
    <cfRule type="containsText" dxfId="707" priority="1" operator="containsText" text="Canceled">
      <formula>NOT(ISERROR(SEARCH("Canceled",Q1)))</formula>
    </cfRule>
  </conditionalFormatting>
  <dataValidations count="2">
    <dataValidation allowBlank="1" showInputMessage="1" showErrorMessage="1" sqref="C1:D1 F1:G1 G10:H10 F3:G3 G5:H6 C3:D4 C6:C9" xr:uid="{70410173-3F28-4B03-8666-E55D764D46CD}"/>
    <dataValidation type="list" allowBlank="1" showInputMessage="1" showErrorMessage="1" sqref="Q1:Q40" xr:uid="{0A4BF071-9202-4E43-8DAD-A3EBB5F5DDD4}">
      <formula1>"Build is Cooking, Creative Cooked, In QC, Ready for booking, Cooked and booked (Published), Canceled"</formula1>
    </dataValidation>
  </dataValidations>
  <hyperlinks>
    <hyperlink ref="B5" r:id="rId1" xr:uid="{A6C94D5A-2A8B-4895-94B8-3E3D1E04CF79}"/>
    <hyperlink ref="B6" r:id="rId2" xr:uid="{DF4A74E6-DEA4-4B7B-8C95-1B3D8AF40A02}"/>
    <hyperlink ref="B4" r:id="rId3" display="Plan of Record 13814 Beyond Black Friday" xr:uid="{7935A7DA-98BC-4ADE-B6FB-1BAE1682C04A}"/>
    <hyperlink ref="B10" r:id="rId4" xr:uid="{351260BF-37FF-45A2-B746-FB8485313BDE}"/>
    <hyperlink ref="B7" r:id="rId5" display="CCX Campaign Request 13697 Game Pass Games to Gift Sale - Wk 1" xr:uid="{1D3DD23D-C106-49F7-B704-B63AE76716CB}"/>
    <hyperlink ref="B8" r:id="rId6" display="CCX Campaign Request 13712 Publisher Spotlight Series - Wk 1" xr:uid="{57625BE7-A6CF-4F7C-A2A0-811B86938C17}"/>
    <hyperlink ref="G4" r:id="rId7" xr:uid="{7A5B6B01-40D2-4D68-81BA-F1792FB6EF1E}"/>
    <hyperlink ref="J4" r:id="rId8" xr:uid="{637EA389-C9CA-4EAF-BDDC-CC69A4C042BA}"/>
    <hyperlink ref="H7" r:id="rId9" xr:uid="{5F59CDBB-EF47-465C-8DC5-3107358589BA}"/>
    <hyperlink ref="H8" r:id="rId10" xr:uid="{78E898F2-C8FA-4ED7-9A03-2454ECF49B53}"/>
    <hyperlink ref="J8" r:id="rId11" xr:uid="{8EFDD64A-0075-4796-8363-1DB06D6F8556}"/>
    <hyperlink ref="J6" r:id="rId12" xr:uid="{C6233A7E-9C79-480A-9C67-42F2D3C81419}"/>
    <hyperlink ref="J5" r:id="rId13" xr:uid="{7EB6E03D-D579-47AE-A59F-10ED472E3313}"/>
    <hyperlink ref="I5" r:id="rId14" xr:uid="{195FFF9E-1793-4959-8790-764C03743006}"/>
    <hyperlink ref="J7" r:id="rId15" xr:uid="{8369E609-9BC5-4C4A-AAB4-68BA202C0C52}"/>
    <hyperlink ref="B9" r:id="rId16" display="CCX Campaign Request 13099 Codename: Washington - Preorder [wk 1]" xr:uid="{115B16AE-A669-4971-A260-1CFADB1E56E3}"/>
    <hyperlink ref="J9" r:id="rId17" xr:uid="{E7753FD8-0EAE-4C7D-9023-77DBD08F05FD}"/>
    <hyperlink ref="B11" r:id="rId18" display="CCX Campaign Request 13918 Fortnite OG | Chapter 1 Season 7 Launch" xr:uid="{CA717E27-2598-44B6-A981-11E0789C3AD9}"/>
    <hyperlink ref="B12" r:id="rId19" xr:uid="{76584E41-2CB1-4BFF-B0A2-E7461F7CF589}"/>
    <hyperlink ref="H12" r:id="rId20" xr:uid="{C3C3C3CD-5F06-42E7-8210-340EE9EA07B2}"/>
    <hyperlink ref="G12" r:id="rId21" xr:uid="{525B7FDC-11E6-4AFA-9844-437A69672D3A}"/>
    <hyperlink ref="J12" r:id="rId22" xr:uid="{B1D9323A-1C9F-4377-AD11-9E60B585DC1E}"/>
    <hyperlink ref="G13" r:id="rId23" xr:uid="{AC53434F-5908-4A0F-A60B-0443CF67A1BF}"/>
    <hyperlink ref="J11" r:id="rId24" xr:uid="{2E943C88-7BF4-4212-A82F-EA14ECD3DB9F}"/>
    <hyperlink ref="J10" r:id="rId25" xr:uid="{16B77FA2-B391-4614-BDF4-6B2A44EE6974}"/>
    <hyperlink ref="B14" r:id="rId26" display="Plan of Record 13881 Battlefield 6 | REDSEC - Winter Offensive Event" xr:uid="{4C931684-D1C6-43A5-B4A5-B51AEB776FD4}"/>
    <hyperlink ref="B15" r:id="rId27" display="Plan of Record 13800 Helldivers 2 - Python Commander Warbond/Game Update (12/2-12/8)" xr:uid="{3882A956-601A-4B61-888F-84C71649A453}"/>
    <hyperlink ref="B16" r:id="rId28" display="Plan of Record 13886 [Klang] Launch | Free upgrade to Series X|S + Coming to Xbox PC" xr:uid="{0ED133DB-ED45-47C9-B8C0-EDEFE0716857}"/>
    <hyperlink ref="B17" r:id="rId29" xr:uid="{69513078-B318-4B7A-B013-A423E7F7ABA5}"/>
    <hyperlink ref="J16" r:id="rId30" xr:uid="{272F3B76-5621-4BA2-9BB5-34B3E39D916B}"/>
    <hyperlink ref="B19" r:id="rId31" xr:uid="{C1699E1F-0EE8-42DA-8F00-0F471A1BD09F}"/>
    <hyperlink ref="B18" r:id="rId32" xr:uid="{7427B2EB-0E27-4399-8BD2-EADFE48E32C8}"/>
    <hyperlink ref="G18" r:id="rId33" xr:uid="{684E3752-9B20-48E2-B4DD-329D7186B500}"/>
    <hyperlink ref="J18" r:id="rId34" xr:uid="{225D2542-5BC6-41BF-9DAA-DBFD396D1E6C}"/>
    <hyperlink ref="J15" r:id="rId35" xr:uid="{9774F701-2D95-470B-A8C5-78E1A9523CB4}"/>
    <hyperlink ref="J17" r:id="rId36" xr:uid="{B379E18C-AA0A-4D59-9828-F5BD8F4DE131}"/>
    <hyperlink ref="J13" r:id="rId37" xr:uid="{B26157B0-E202-4231-8BD3-B53FD9AA54BB}"/>
    <hyperlink ref="J14" r:id="rId38" xr:uid="{E57B5A15-6E40-4661-9BF3-27CA25EF71A7}"/>
  </hyperlinks>
  <pageMargins left="0.7" right="0.7" top="0.75" bottom="0.75" header="0.3" footer="0.3"/>
  <headerFooter>
    <oddFooter>&amp;L_x000D_&amp;1#&amp;"Aptos"&amp;10&amp;K000000 Classified as Microsoft Confidential</oddFooter>
  </headerFooter>
  <tableParts count="1">
    <tablePart r:id="rId39"/>
  </tableParts>
  <extLst>
    <ext xmlns:x14="http://schemas.microsoft.com/office/spreadsheetml/2009/9/main" uri="{CCE6A557-97BC-4b89-ADB6-D9C93CAAB3DF}">
      <x14:dataValidations xmlns:xm="http://schemas.microsoft.com/office/excel/2006/main" count="2">
        <x14:dataValidation type="list" allowBlank="1" showInputMessage="1" showErrorMessage="1" xr:uid="{7C82520B-6769-4245-927A-D86FE91E9B3A}">
          <x14:formula1>
            <xm:f>'Column Values (HIDE)'!$A$3:$A$6</xm:f>
          </x14:formula1>
          <xm:sqref>A41:B1048576 A3:B3 B4</xm:sqref>
        </x14:dataValidation>
        <x14:dataValidation type="list" allowBlank="1" showInputMessage="1" showErrorMessage="1" xr:uid="{2240A900-1AA0-44EE-A967-729EC5D2C98A}">
          <x14:formula1>
            <xm:f>'Column Values (HIDE)'!$C$3:$C$12</xm:f>
          </x14:formula1>
          <xm:sqref>E41:E1048576 B1 E1 E3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7650-8E3C-4E6F-A8D5-5FEA57506252}">
  <sheetPr>
    <tabColor theme="9" tint="0.39997558519241921"/>
  </sheetPr>
  <dimension ref="A1:U39"/>
  <sheetViews>
    <sheetView zoomScale="90" zoomScaleNormal="90" workbookViewId="0">
      <pane ySplit="1" topLeftCell="A48" activePane="bottomLeft" state="frozen"/>
      <selection pane="bottomLeft" activeCell="B14" sqref="B14"/>
    </sheetView>
  </sheetViews>
  <sheetFormatPr defaultColWidth="9.140625" defaultRowHeight="15"/>
  <cols>
    <col min="1" max="1" width="10.7109375" style="4" customWidth="1"/>
    <col min="2" max="2" width="39.28515625" style="3" bestFit="1"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ht="14.45" customHeight="1">
      <c r="A3" s="339" t="s">
        <v>110</v>
      </c>
      <c r="B3" s="340" t="s">
        <v>111</v>
      </c>
      <c r="C3" s="341" t="s">
        <v>72</v>
      </c>
      <c r="D3" s="341" t="s">
        <v>112</v>
      </c>
      <c r="E3" s="342" t="s">
        <v>11</v>
      </c>
      <c r="F3" s="342" t="s">
        <v>113</v>
      </c>
      <c r="G3" s="342" t="s">
        <v>114</v>
      </c>
      <c r="H3" s="341" t="s">
        <v>115</v>
      </c>
      <c r="I3" s="341" t="s">
        <v>75</v>
      </c>
      <c r="J3" s="341" t="s">
        <v>116</v>
      </c>
      <c r="K3" s="343" t="s">
        <v>117</v>
      </c>
      <c r="L3" s="344" t="s">
        <v>118</v>
      </c>
      <c r="M3" s="344" t="s">
        <v>171</v>
      </c>
      <c r="N3" s="224" t="s">
        <v>121</v>
      </c>
      <c r="O3" s="293" t="s">
        <v>688</v>
      </c>
      <c r="P3" s="293" t="s">
        <v>689</v>
      </c>
      <c r="Q3" s="293" t="s">
        <v>690</v>
      </c>
      <c r="R3" s="345" t="s">
        <v>691</v>
      </c>
      <c r="S3"/>
      <c r="T3"/>
      <c r="U3"/>
    </row>
    <row r="4" spans="1:21" s="337" customFormat="1" ht="75">
      <c r="A4">
        <v>1</v>
      </c>
      <c r="B4" s="164" t="s">
        <v>692</v>
      </c>
      <c r="C4" s="67" t="s">
        <v>693</v>
      </c>
      <c r="D4" t="s">
        <v>694</v>
      </c>
      <c r="E4" s="161">
        <v>45980</v>
      </c>
      <c r="F4" s="188">
        <v>45994</v>
      </c>
      <c r="G4" s="164" t="s">
        <v>695</v>
      </c>
      <c r="H4" s="191"/>
      <c r="I4" s="67"/>
      <c r="J4" s="133" t="s">
        <v>696</v>
      </c>
      <c r="K4" s="67"/>
      <c r="L4" s="67" t="s">
        <v>697</v>
      </c>
      <c r="M4" s="67" t="s">
        <v>698</v>
      </c>
      <c r="N4" s="292" t="s">
        <v>287</v>
      </c>
      <c r="O4" s="291"/>
      <c r="P4" s="291"/>
      <c r="Q4" s="291"/>
      <c r="R4" s="291"/>
      <c r="S4" s="4"/>
      <c r="T4" s="174"/>
      <c r="U4" s="4"/>
    </row>
    <row r="5" spans="1:21" ht="79.5" customHeight="1">
      <c r="A5">
        <v>2</v>
      </c>
      <c r="B5" s="133" t="s">
        <v>629</v>
      </c>
      <c r="C5" s="67" t="s">
        <v>630</v>
      </c>
      <c r="D5" s="67" t="s">
        <v>631</v>
      </c>
      <c r="E5" s="161">
        <v>45995</v>
      </c>
      <c r="F5" s="161">
        <v>46008</v>
      </c>
      <c r="G5" s="164" t="s">
        <v>632</v>
      </c>
      <c r="H5" s="225"/>
      <c r="I5" s="4"/>
      <c r="J5" s="133" t="s">
        <v>455</v>
      </c>
      <c r="K5" s="333" t="s">
        <v>286</v>
      </c>
      <c r="L5" t="s">
        <v>223</v>
      </c>
      <c r="N5" s="292" t="s">
        <v>287</v>
      </c>
      <c r="O5" s="294"/>
      <c r="P5" s="294"/>
      <c r="Q5" s="294"/>
      <c r="R5" s="294"/>
      <c r="T5" s="174"/>
    </row>
    <row r="6" spans="1:21" customFormat="1" ht="81.75" customHeight="1">
      <c r="A6">
        <v>3</v>
      </c>
      <c r="B6" s="133" t="s">
        <v>661</v>
      </c>
      <c r="C6" t="s">
        <v>662</v>
      </c>
      <c r="D6" t="s">
        <v>426</v>
      </c>
      <c r="E6" s="161">
        <v>45991</v>
      </c>
      <c r="F6" s="161">
        <v>46008</v>
      </c>
      <c r="G6" s="67" t="s">
        <v>663</v>
      </c>
      <c r="I6" s="164" t="s">
        <v>664</v>
      </c>
      <c r="J6" s="133" t="s">
        <v>83</v>
      </c>
      <c r="K6" t="s">
        <v>286</v>
      </c>
      <c r="L6" s="67" t="s">
        <v>699</v>
      </c>
      <c r="N6" s="292" t="s">
        <v>287</v>
      </c>
    </row>
    <row r="7" spans="1:21" s="338" customFormat="1" ht="45" customHeight="1">
      <c r="A7">
        <v>4</v>
      </c>
      <c r="B7" s="164" t="s">
        <v>700</v>
      </c>
      <c r="C7" s="67" t="s">
        <v>701</v>
      </c>
      <c r="D7" s="334" t="s">
        <v>702</v>
      </c>
      <c r="E7" s="332">
        <v>45986</v>
      </c>
      <c r="F7" s="332">
        <v>45994</v>
      </c>
      <c r="G7" s="67" t="s">
        <v>701</v>
      </c>
      <c r="H7" s="331" t="s">
        <v>703</v>
      </c>
      <c r="I7" s="67" t="s">
        <v>704</v>
      </c>
      <c r="J7" s="133" t="s">
        <v>83</v>
      </c>
      <c r="K7" s="333" t="s">
        <v>705</v>
      </c>
      <c r="L7" t="s">
        <v>223</v>
      </c>
      <c r="M7" s="346"/>
      <c r="N7" s="292" t="s">
        <v>287</v>
      </c>
      <c r="O7" s="294"/>
      <c r="P7" s="294"/>
      <c r="Q7" s="294"/>
      <c r="R7" s="294"/>
      <c r="S7" s="4"/>
      <c r="T7" s="174"/>
      <c r="U7" s="4"/>
    </row>
    <row r="8" spans="1:21" s="246" customFormat="1" ht="94.5">
      <c r="A8">
        <v>5</v>
      </c>
      <c r="B8" s="164" t="s">
        <v>706</v>
      </c>
      <c r="C8" s="67" t="s">
        <v>707</v>
      </c>
      <c r="D8" s="329" t="s">
        <v>708</v>
      </c>
      <c r="E8" s="330">
        <v>45986</v>
      </c>
      <c r="F8" s="330">
        <v>45994</v>
      </c>
      <c r="G8" s="67" t="s">
        <v>707</v>
      </c>
      <c r="H8" s="331" t="s">
        <v>703</v>
      </c>
      <c r="I8" s="67" t="s">
        <v>704</v>
      </c>
      <c r="J8" s="133" t="s">
        <v>83</v>
      </c>
      <c r="K8" s="234" t="s">
        <v>709</v>
      </c>
      <c r="L8" t="s">
        <v>223</v>
      </c>
      <c r="M8" s="346"/>
      <c r="N8" s="292" t="s">
        <v>287</v>
      </c>
      <c r="O8" s="294"/>
      <c r="P8" s="294"/>
      <c r="Q8" s="294"/>
      <c r="R8" s="294"/>
      <c r="S8" s="4"/>
      <c r="T8" s="174"/>
      <c r="U8" s="4"/>
    </row>
    <row r="9" spans="1:21" s="246" customFormat="1" ht="75" customHeight="1">
      <c r="A9">
        <v>6</v>
      </c>
      <c r="B9" s="164" t="s">
        <v>667</v>
      </c>
      <c r="C9" s="67" t="s">
        <v>668</v>
      </c>
      <c r="D9" t="s">
        <v>669</v>
      </c>
      <c r="E9" s="161">
        <v>45993</v>
      </c>
      <c r="F9" s="161">
        <v>46006</v>
      </c>
      <c r="G9" s="191"/>
      <c r="H9" s="225"/>
      <c r="I9" s="4"/>
      <c r="J9" s="133" t="s">
        <v>83</v>
      </c>
      <c r="K9" s="333" t="s">
        <v>286</v>
      </c>
      <c r="L9" t="s">
        <v>223</v>
      </c>
      <c r="M9" s="346"/>
      <c r="N9" s="292" t="s">
        <v>287</v>
      </c>
      <c r="O9" s="294"/>
      <c r="P9" s="294"/>
      <c r="Q9" s="294"/>
      <c r="R9" s="294"/>
      <c r="S9" s="4"/>
      <c r="T9" s="174"/>
      <c r="U9" s="4"/>
    </row>
    <row r="10" spans="1:21" ht="87" customHeight="1">
      <c r="A10">
        <v>7</v>
      </c>
      <c r="B10" s="164" t="s">
        <v>710</v>
      </c>
      <c r="C10" s="67" t="s">
        <v>711</v>
      </c>
      <c r="D10" t="s">
        <v>650</v>
      </c>
      <c r="E10" s="245">
        <v>45993</v>
      </c>
      <c r="F10" s="245">
        <v>45999</v>
      </c>
      <c r="G10" s="225" t="s">
        <v>711</v>
      </c>
      <c r="H10" s="225" t="s">
        <v>712</v>
      </c>
      <c r="I10" s="3" t="s">
        <v>713</v>
      </c>
      <c r="J10" s="133" t="s">
        <v>83</v>
      </c>
      <c r="K10" s="333" t="s">
        <v>714</v>
      </c>
      <c r="L10" s="67" t="s">
        <v>715</v>
      </c>
      <c r="N10" s="292" t="s">
        <v>287</v>
      </c>
      <c r="O10" s="294"/>
      <c r="P10" s="294"/>
      <c r="Q10" s="294"/>
      <c r="R10" s="294"/>
      <c r="T10" s="174"/>
    </row>
    <row r="11" spans="1:21" ht="66.75" customHeight="1">
      <c r="A11">
        <v>8</v>
      </c>
      <c r="B11" s="164" t="s">
        <v>633</v>
      </c>
      <c r="C11" s="67" t="s">
        <v>634</v>
      </c>
      <c r="D11" t="s">
        <v>635</v>
      </c>
      <c r="E11" s="348">
        <v>45995</v>
      </c>
      <c r="F11" s="245">
        <v>46009</v>
      </c>
      <c r="G11" s="225" t="s">
        <v>634</v>
      </c>
      <c r="H11" s="164" t="s">
        <v>636</v>
      </c>
      <c r="I11" s="4"/>
      <c r="J11" s="164" t="s">
        <v>637</v>
      </c>
      <c r="K11" s="333" t="s">
        <v>638</v>
      </c>
      <c r="L11" t="s">
        <v>223</v>
      </c>
      <c r="N11" s="292" t="s">
        <v>287</v>
      </c>
      <c r="O11" s="294"/>
      <c r="P11" s="294"/>
      <c r="Q11" s="294"/>
      <c r="R11" s="294"/>
      <c r="T11" s="174"/>
    </row>
    <row r="12" spans="1:21" ht="66.75" customHeight="1">
      <c r="A12" s="67">
        <v>9</v>
      </c>
      <c r="B12" s="347" t="s">
        <v>639</v>
      </c>
      <c r="C12" s="67" t="s">
        <v>147</v>
      </c>
      <c r="D12" s="67" t="s">
        <v>640</v>
      </c>
      <c r="E12" s="349">
        <v>45995</v>
      </c>
      <c r="F12" s="193">
        <v>46008</v>
      </c>
      <c r="G12" s="225" t="s">
        <v>147</v>
      </c>
      <c r="H12" s="164" t="s">
        <v>641</v>
      </c>
      <c r="I12" s="4"/>
      <c r="J12" s="133" t="s">
        <v>147</v>
      </c>
      <c r="K12" s="333" t="s">
        <v>286</v>
      </c>
      <c r="L12" s="67" t="s">
        <v>223</v>
      </c>
      <c r="M12" s="3"/>
      <c r="N12" s="292" t="s">
        <v>287</v>
      </c>
      <c r="O12" s="230"/>
      <c r="P12" s="230"/>
      <c r="Q12" s="230"/>
      <c r="R12" s="230"/>
      <c r="S12" s="3"/>
      <c r="T12" s="112"/>
      <c r="U12" s="3"/>
    </row>
    <row r="13" spans="1:21" ht="66.75" customHeight="1">
      <c r="A13" s="67">
        <v>10</v>
      </c>
      <c r="B13" s="164" t="s">
        <v>716</v>
      </c>
      <c r="C13" s="67" t="s">
        <v>162</v>
      </c>
      <c r="D13" s="67" t="s">
        <v>163</v>
      </c>
      <c r="E13" s="245">
        <v>45993</v>
      </c>
      <c r="F13" s="193">
        <v>46013</v>
      </c>
      <c r="G13" s="351" t="s">
        <v>162</v>
      </c>
      <c r="H13" s="225" t="s">
        <v>643</v>
      </c>
      <c r="I13" s="4"/>
      <c r="J13" s="133" t="s">
        <v>336</v>
      </c>
      <c r="K13" s="333" t="s">
        <v>644</v>
      </c>
      <c r="L13" s="67" t="s">
        <v>223</v>
      </c>
      <c r="M13" s="3"/>
      <c r="N13" s="292" t="s">
        <v>287</v>
      </c>
      <c r="O13" s="230"/>
      <c r="P13" s="230"/>
      <c r="Q13" s="230"/>
      <c r="R13" s="230"/>
      <c r="S13" s="3"/>
      <c r="T13" s="112"/>
      <c r="U13" s="3"/>
    </row>
    <row r="14" spans="1:21" s="197" customFormat="1" ht="66" customHeight="1">
      <c r="A14" s="194">
        <v>11</v>
      </c>
      <c r="B14" s="195" t="s">
        <v>545</v>
      </c>
      <c r="C14" s="317" t="s">
        <v>717</v>
      </c>
      <c r="D14" s="194"/>
      <c r="E14" s="196"/>
      <c r="F14" s="196"/>
      <c r="G14" s="350"/>
      <c r="H14" s="195"/>
      <c r="I14" s="195"/>
      <c r="J14" s="195"/>
      <c r="K14" s="195"/>
      <c r="L14" s="67" t="s">
        <v>223</v>
      </c>
      <c r="N14" s="197" t="s">
        <v>362</v>
      </c>
      <c r="O14" s="316"/>
      <c r="P14" s="316"/>
      <c r="Q14" s="316"/>
      <c r="R14" s="316"/>
    </row>
    <row r="15" spans="1:21" s="301" customFormat="1" ht="42.75" customHeight="1">
      <c r="A15" s="67">
        <v>12</v>
      </c>
      <c r="B15" s="164" t="s">
        <v>670</v>
      </c>
      <c r="C15" s="67" t="s">
        <v>671</v>
      </c>
      <c r="D15" s="67" t="s">
        <v>672</v>
      </c>
      <c r="E15" s="245">
        <v>45993</v>
      </c>
      <c r="F15" s="193">
        <v>46006</v>
      </c>
      <c r="G15" s="351" t="s">
        <v>671</v>
      </c>
      <c r="H15" s="225" t="s">
        <v>107</v>
      </c>
      <c r="I15" s="4" t="s">
        <v>673</v>
      </c>
      <c r="J15" s="133" t="s">
        <v>718</v>
      </c>
      <c r="K15" s="333" t="s">
        <v>644</v>
      </c>
      <c r="L15" s="67" t="s">
        <v>223</v>
      </c>
      <c r="M15" s="3"/>
      <c r="N15" s="292" t="s">
        <v>287</v>
      </c>
      <c r="O15" s="230"/>
      <c r="P15" s="230"/>
      <c r="Q15" s="230"/>
      <c r="R15" s="230"/>
      <c r="S15" s="3"/>
      <c r="T15" s="112"/>
      <c r="U15" s="3"/>
    </row>
    <row r="16" spans="1:21" ht="14.45" customHeight="1">
      <c r="A16"/>
      <c r="B16" s="164"/>
      <c r="C16" s="67"/>
      <c r="D16"/>
      <c r="E16" s="161"/>
      <c r="F16" s="161"/>
      <c r="G16" s="67"/>
      <c r="H16" s="225"/>
      <c r="I16"/>
      <c r="J16" s="164"/>
      <c r="K16" s="67"/>
      <c r="L16"/>
      <c r="M16"/>
      <c r="N16" s="292"/>
      <c r="O16" s="294"/>
      <c r="P16" s="294"/>
      <c r="Q16" s="294"/>
      <c r="R16" s="294"/>
      <c r="T16" s="174"/>
    </row>
    <row r="17" spans="1:21" ht="14.45" customHeight="1">
      <c r="A17"/>
      <c r="B17" s="67"/>
      <c r="C17"/>
      <c r="D17"/>
      <c r="E17"/>
      <c r="F17"/>
      <c r="G17"/>
      <c r="H17"/>
      <c r="I17"/>
      <c r="J17"/>
      <c r="K17"/>
      <c r="L17"/>
      <c r="M17"/>
      <c r="N17"/>
      <c r="O17"/>
      <c r="P17"/>
      <c r="Q17"/>
      <c r="R17"/>
      <c r="S17"/>
      <c r="T17"/>
      <c r="U17"/>
    </row>
    <row r="18" spans="1:21" ht="14.45" customHeight="1">
      <c r="A18"/>
      <c r="B18" s="67"/>
      <c r="C18"/>
      <c r="D18"/>
      <c r="E18"/>
      <c r="F18"/>
      <c r="G18"/>
      <c r="H18"/>
      <c r="I18"/>
      <c r="J18"/>
      <c r="K18"/>
      <c r="L18"/>
      <c r="M18"/>
      <c r="N18"/>
      <c r="O18"/>
      <c r="P18"/>
      <c r="Q18"/>
      <c r="R18"/>
      <c r="S18"/>
      <c r="T18"/>
      <c r="U18"/>
    </row>
    <row r="19" spans="1:21" ht="14.45" customHeight="1">
      <c r="A19"/>
      <c r="B19" s="67"/>
      <c r="C19"/>
      <c r="D19"/>
      <c r="E19"/>
      <c r="F19"/>
      <c r="G19"/>
      <c r="H19"/>
      <c r="I19"/>
      <c r="J19"/>
      <c r="K19"/>
      <c r="L19"/>
      <c r="M19"/>
      <c r="N19"/>
      <c r="O19"/>
      <c r="P19"/>
      <c r="Q19"/>
      <c r="R19"/>
      <c r="S19"/>
      <c r="T19"/>
      <c r="U19"/>
    </row>
    <row r="20" spans="1:21" ht="14.45" customHeight="1">
      <c r="A20"/>
      <c r="B20" s="67"/>
      <c r="C20"/>
      <c r="D20"/>
      <c r="E20"/>
      <c r="F20"/>
      <c r="G20"/>
      <c r="H20"/>
      <c r="I20"/>
      <c r="J20"/>
      <c r="K20"/>
      <c r="L20"/>
      <c r="M20"/>
      <c r="N20"/>
      <c r="O20"/>
      <c r="P20"/>
      <c r="Q20"/>
      <c r="R20"/>
      <c r="S20"/>
      <c r="T20"/>
      <c r="U20"/>
    </row>
    <row r="21" spans="1:21" ht="14.45" customHeight="1">
      <c r="A21"/>
      <c r="B21" s="67"/>
      <c r="C21"/>
      <c r="D21"/>
      <c r="E21"/>
      <c r="F21"/>
      <c r="G21"/>
      <c r="H21"/>
      <c r="I21"/>
      <c r="J21"/>
      <c r="K21"/>
      <c r="L21"/>
      <c r="M21"/>
      <c r="N21"/>
      <c r="O21"/>
      <c r="P21"/>
      <c r="Q21"/>
      <c r="R21"/>
      <c r="S21"/>
      <c r="T21"/>
      <c r="U21"/>
    </row>
    <row r="22" spans="1:21" ht="14.45" customHeight="1">
      <c r="A22"/>
      <c r="B22" s="67"/>
      <c r="C22"/>
      <c r="D22"/>
      <c r="E22"/>
      <c r="F22"/>
      <c r="G22"/>
      <c r="H22"/>
      <c r="I22"/>
      <c r="J22"/>
      <c r="K22"/>
      <c r="L22"/>
      <c r="M22"/>
      <c r="N22"/>
      <c r="O22"/>
      <c r="P22"/>
      <c r="Q22"/>
      <c r="R22"/>
      <c r="S22"/>
      <c r="T22"/>
      <c r="U22"/>
    </row>
    <row r="23" spans="1:21" ht="14.45" customHeight="1">
      <c r="A23"/>
      <c r="B23" s="67"/>
      <c r="C23"/>
      <c r="D23"/>
      <c r="E23"/>
      <c r="F23"/>
      <c r="G23"/>
      <c r="H23"/>
      <c r="I23"/>
      <c r="J23"/>
      <c r="K23"/>
      <c r="L23"/>
      <c r="M23"/>
      <c r="N23"/>
      <c r="O23"/>
      <c r="P23"/>
      <c r="Q23"/>
      <c r="R23"/>
      <c r="S23"/>
      <c r="T23"/>
      <c r="U23"/>
    </row>
    <row r="24" spans="1:21" ht="14.45" customHeight="1">
      <c r="A24"/>
      <c r="B24" s="67"/>
      <c r="C24"/>
      <c r="D24"/>
      <c r="E24"/>
      <c r="F24"/>
      <c r="G24"/>
      <c r="H24"/>
      <c r="I24"/>
      <c r="J24"/>
      <c r="K24"/>
      <c r="L24"/>
      <c r="M24"/>
      <c r="N24"/>
      <c r="O24"/>
      <c r="P24"/>
      <c r="Q24"/>
      <c r="R24"/>
      <c r="S24"/>
      <c r="T24"/>
      <c r="U24"/>
    </row>
    <row r="25" spans="1:21" ht="14.45" customHeight="1">
      <c r="A25"/>
      <c r="B25" s="67"/>
      <c r="C25"/>
      <c r="D25"/>
      <c r="E25"/>
      <c r="F25"/>
      <c r="G25"/>
      <c r="H25"/>
      <c r="I25"/>
      <c r="J25"/>
      <c r="K25"/>
      <c r="L25"/>
      <c r="M25"/>
      <c r="N25"/>
      <c r="O25"/>
      <c r="P25"/>
      <c r="Q25"/>
      <c r="R25"/>
      <c r="S25"/>
      <c r="T25"/>
      <c r="U25"/>
    </row>
    <row r="26" spans="1:21" ht="14.45" customHeight="1">
      <c r="A26"/>
      <c r="B26" s="67"/>
      <c r="C26"/>
      <c r="D26"/>
      <c r="E26"/>
      <c r="F26"/>
      <c r="G26"/>
      <c r="H26"/>
      <c r="I26"/>
      <c r="J26"/>
      <c r="K26"/>
      <c r="L26"/>
      <c r="M26"/>
      <c r="N26"/>
      <c r="O26"/>
      <c r="P26"/>
      <c r="Q26"/>
      <c r="R26"/>
      <c r="S26"/>
      <c r="T26"/>
      <c r="U26"/>
    </row>
    <row r="27" spans="1:21" ht="14.45" customHeight="1">
      <c r="A27"/>
      <c r="B27" s="67"/>
      <c r="C27"/>
      <c r="D27"/>
      <c r="E27"/>
      <c r="F27"/>
      <c r="G27"/>
      <c r="H27"/>
      <c r="I27"/>
      <c r="J27"/>
      <c r="K27"/>
      <c r="L27"/>
      <c r="M27"/>
      <c r="N27"/>
      <c r="O27"/>
      <c r="P27"/>
      <c r="Q27"/>
      <c r="R27"/>
      <c r="S27"/>
      <c r="T27"/>
      <c r="U27"/>
    </row>
    <row r="28" spans="1:21" ht="14.45" customHeight="1">
      <c r="A28"/>
      <c r="B28" s="67"/>
      <c r="C28"/>
      <c r="D28"/>
      <c r="E28"/>
      <c r="F28"/>
      <c r="G28"/>
      <c r="H28"/>
      <c r="I28"/>
      <c r="J28"/>
      <c r="K28"/>
      <c r="L28"/>
      <c r="M28"/>
      <c r="N28"/>
      <c r="O28"/>
      <c r="P28"/>
      <c r="Q28"/>
      <c r="R28"/>
      <c r="S28"/>
      <c r="T28"/>
      <c r="U28"/>
    </row>
    <row r="29" spans="1:21" ht="14.45" customHeight="1">
      <c r="A29"/>
      <c r="B29" s="67"/>
      <c r="C29"/>
      <c r="D29"/>
      <c r="E29"/>
      <c r="F29"/>
      <c r="G29"/>
      <c r="H29"/>
      <c r="I29"/>
      <c r="J29"/>
      <c r="K29"/>
      <c r="L29"/>
      <c r="M29"/>
      <c r="N29"/>
      <c r="O29"/>
      <c r="P29"/>
      <c r="Q29"/>
      <c r="R29"/>
      <c r="S29"/>
      <c r="T29"/>
      <c r="U29"/>
    </row>
    <row r="30" spans="1:21" ht="14.45" customHeight="1">
      <c r="A30"/>
      <c r="B30" s="67"/>
      <c r="C30"/>
      <c r="D30"/>
      <c r="E30"/>
      <c r="F30"/>
      <c r="G30"/>
      <c r="H30"/>
      <c r="I30"/>
      <c r="J30"/>
      <c r="K30"/>
      <c r="L30"/>
      <c r="M30"/>
      <c r="N30"/>
      <c r="O30"/>
      <c r="P30"/>
      <c r="Q30"/>
      <c r="R30"/>
      <c r="S30"/>
      <c r="T30"/>
      <c r="U30"/>
    </row>
    <row r="31" spans="1:21" ht="14.45" customHeight="1">
      <c r="A31"/>
      <c r="B31" s="67"/>
      <c r="C31"/>
      <c r="D31"/>
      <c r="E31"/>
      <c r="F31"/>
      <c r="G31"/>
      <c r="H31"/>
      <c r="I31"/>
      <c r="J31"/>
      <c r="K31"/>
      <c r="L31"/>
      <c r="M31"/>
      <c r="N31"/>
      <c r="O31"/>
      <c r="P31"/>
      <c r="Q31"/>
      <c r="R31"/>
      <c r="S31"/>
      <c r="T31"/>
      <c r="U31"/>
    </row>
    <row r="32" spans="1:21" ht="14.45" customHeight="1">
      <c r="A32"/>
      <c r="B32" s="67"/>
      <c r="C32"/>
      <c r="D32"/>
      <c r="E32"/>
      <c r="F32"/>
      <c r="G32"/>
      <c r="H32"/>
      <c r="I32"/>
      <c r="J32"/>
      <c r="K32"/>
      <c r="L32"/>
      <c r="M32"/>
      <c r="N32"/>
      <c r="O32"/>
      <c r="P32"/>
      <c r="Q32"/>
      <c r="R32"/>
      <c r="S32"/>
      <c r="T32"/>
      <c r="U32"/>
    </row>
    <row r="33" spans="1:21" ht="14.45" customHeight="1">
      <c r="A33"/>
      <c r="B33" s="67"/>
      <c r="C33"/>
      <c r="D33"/>
      <c r="E33"/>
      <c r="F33"/>
      <c r="G33"/>
      <c r="H33"/>
      <c r="I33"/>
      <c r="J33"/>
      <c r="K33"/>
      <c r="L33"/>
      <c r="M33"/>
      <c r="N33"/>
      <c r="O33"/>
      <c r="P33"/>
      <c r="Q33"/>
      <c r="R33"/>
      <c r="S33"/>
      <c r="T33"/>
      <c r="U33"/>
    </row>
    <row r="34" spans="1:21" ht="14.45" customHeight="1">
      <c r="A34"/>
      <c r="B34" s="67"/>
      <c r="C34"/>
      <c r="D34"/>
      <c r="E34"/>
      <c r="F34"/>
      <c r="G34"/>
      <c r="H34"/>
      <c r="I34"/>
      <c r="J34"/>
      <c r="K34"/>
      <c r="L34"/>
      <c r="M34"/>
      <c r="N34"/>
      <c r="O34"/>
      <c r="P34"/>
      <c r="Q34"/>
      <c r="R34"/>
      <c r="S34"/>
      <c r="T34"/>
      <c r="U34"/>
    </row>
    <row r="35" spans="1:21" ht="14.45" customHeight="1">
      <c r="A35"/>
      <c r="B35" s="67"/>
      <c r="C35"/>
      <c r="D35"/>
      <c r="E35"/>
      <c r="F35"/>
      <c r="G35"/>
      <c r="H35"/>
      <c r="I35"/>
      <c r="J35"/>
      <c r="K35"/>
      <c r="L35"/>
      <c r="M35"/>
      <c r="N35"/>
      <c r="O35"/>
      <c r="P35"/>
      <c r="Q35"/>
      <c r="R35"/>
      <c r="S35"/>
      <c r="T35"/>
      <c r="U35"/>
    </row>
    <row r="36" spans="1:21" ht="14.45" customHeight="1">
      <c r="A36"/>
      <c r="B36" s="67"/>
      <c r="C36"/>
      <c r="D36"/>
      <c r="E36"/>
      <c r="F36"/>
      <c r="G36"/>
      <c r="H36"/>
      <c r="I36"/>
      <c r="J36"/>
      <c r="K36"/>
      <c r="L36"/>
      <c r="M36"/>
      <c r="N36"/>
      <c r="O36"/>
      <c r="P36"/>
      <c r="Q36"/>
      <c r="R36"/>
      <c r="S36"/>
      <c r="T36"/>
      <c r="U36"/>
    </row>
    <row r="37" spans="1:21" ht="14.45" customHeight="1">
      <c r="A37"/>
      <c r="B37" s="67"/>
      <c r="C37"/>
      <c r="D37"/>
      <c r="E37"/>
      <c r="F37"/>
      <c r="G37"/>
      <c r="H37"/>
      <c r="I37"/>
      <c r="J37"/>
      <c r="K37"/>
      <c r="L37"/>
      <c r="M37"/>
      <c r="N37"/>
      <c r="O37"/>
      <c r="P37"/>
      <c r="Q37"/>
      <c r="R37"/>
      <c r="S37"/>
      <c r="T37"/>
      <c r="U37"/>
    </row>
    <row r="38" spans="1:21" ht="14.45" customHeight="1">
      <c r="A38"/>
      <c r="B38" s="67"/>
      <c r="C38"/>
      <c r="D38"/>
      <c r="E38"/>
      <c r="F38"/>
      <c r="G38"/>
      <c r="H38"/>
      <c r="I38"/>
      <c r="J38"/>
      <c r="K38"/>
      <c r="L38"/>
      <c r="M38"/>
      <c r="N38"/>
      <c r="O38"/>
      <c r="P38"/>
      <c r="Q38"/>
      <c r="R38"/>
      <c r="S38"/>
      <c r="T38"/>
      <c r="U38"/>
    </row>
    <row r="39" spans="1:21" ht="14.45" customHeight="1">
      <c r="A39"/>
      <c r="B39" s="67"/>
      <c r="C39"/>
      <c r="D39"/>
      <c r="E39"/>
      <c r="F39"/>
      <c r="G39"/>
      <c r="H39"/>
      <c r="I39"/>
      <c r="J39"/>
      <c r="K39"/>
      <c r="L39"/>
      <c r="M39"/>
      <c r="N39"/>
      <c r="O39"/>
      <c r="P39"/>
      <c r="Q39"/>
      <c r="R39"/>
      <c r="S39"/>
      <c r="T39"/>
      <c r="U39"/>
    </row>
  </sheetData>
  <mergeCells count="1">
    <mergeCell ref="A2:L2"/>
  </mergeCells>
  <conditionalFormatting sqref="I3">
    <cfRule type="cellIs" dxfId="706" priority="73" operator="equal">
      <formula>"yes"</formula>
    </cfRule>
    <cfRule type="cellIs" dxfId="705" priority="74" operator="equal">
      <formula>"no"</formula>
    </cfRule>
  </conditionalFormatting>
  <conditionalFormatting sqref="N1:N1048576">
    <cfRule type="containsText" dxfId="704" priority="2" operator="containsText" text="Cooked and booked (Published)">
      <formula>NOT(ISERROR(SEARCH("Cooked and booked (Published)",N1)))</formula>
    </cfRule>
    <cfRule type="containsText" dxfId="703" priority="3" operator="containsText" text="In QC">
      <formula>NOT(ISERROR(SEARCH("In QC",N1)))</formula>
    </cfRule>
    <cfRule type="containsText" dxfId="702" priority="4" operator="containsText" text="Ready for booking">
      <formula>NOT(ISERROR(SEARCH("Ready for booking",N1)))</formula>
    </cfRule>
    <cfRule type="containsText" dxfId="701" priority="5" operator="containsText" text="Build is Cooking">
      <formula>NOT(ISERROR(SEARCH("Build is Cooking",N1)))</formula>
    </cfRule>
  </conditionalFormatting>
  <conditionalFormatting sqref="O1:T2">
    <cfRule type="expression" dxfId="700" priority="45">
      <formula>OR($A1="CHANGE")</formula>
    </cfRule>
    <cfRule type="expression" dxfId="699" priority="46">
      <formula>OR($A1="ADD")</formula>
    </cfRule>
    <cfRule type="expression" dxfId="698" priority="47">
      <formula>OR($A1="REMOVE")</formula>
    </cfRule>
  </conditionalFormatting>
  <conditionalFormatting sqref="Q3">
    <cfRule type="cellIs" dxfId="697" priority="48" operator="equal">
      <formula>"NOT confirmed"</formula>
    </cfRule>
    <cfRule type="cellIs" dxfId="696" priority="49" operator="equal">
      <formula>"Confirmed"</formula>
    </cfRule>
  </conditionalFormatting>
  <dataValidations count="2">
    <dataValidation allowBlank="1" showInputMessage="1" showErrorMessage="1" sqref="C1:D1 F1:G1 O3:Q3 G15:H15 O7:R7 M4:M5 G9:H9 F3:G3 C3:D5 F7:G8 F14 H10 C7:D8 H8 G6:H6 C9:C14" xr:uid="{E6DB2E05-F4EB-4F5E-903E-9D762E70720D}"/>
    <dataValidation type="list" allowBlank="1" showInputMessage="1" showErrorMessage="1" sqref="N1:N1048576" xr:uid="{EB61974B-F009-4F48-8C88-E9E128486C4B}">
      <formula1>"Build is Cooking, Creative Cooked, In QC, Ready for booking, Cooked and booked (Published), Canceled"</formula1>
    </dataValidation>
  </dataValidations>
  <hyperlinks>
    <hyperlink ref="B4" r:id="rId1" xr:uid="{09F417F6-CC7D-4479-A3D6-A453CFEB806C}"/>
    <hyperlink ref="J4" r:id="rId2" xr:uid="{EBC0D0C8-104B-4BD2-B39A-367C30B79F7B}"/>
    <hyperlink ref="G4" r:id="rId3" xr:uid="{370A337F-6A99-4AA2-9C56-C90BBE9C571E}"/>
    <hyperlink ref="B6" r:id="rId4" xr:uid="{6B3C1980-1320-46B9-95FE-E3AEC48BD33C}"/>
    <hyperlink ref="B9" r:id="rId5" xr:uid="{F089CB79-618B-4E63-8010-B8F32EB36DE9}"/>
    <hyperlink ref="B5" r:id="rId6" display="Plan of Record 13814 Beyond Black Friday" xr:uid="{15D80E8A-58DB-4682-B072-AB34641AE3F7}"/>
    <hyperlink ref="B14" r:id="rId7" display="Plan of Record 13844 Madden NFL 26 - MUT Zero Chill" xr:uid="{7A531942-6DFE-46D3-86C5-53003AB89D9E}"/>
    <hyperlink ref="B15" r:id="rId8" xr:uid="{4CAF6B41-8519-4481-A669-1960548C97E2}"/>
    <hyperlink ref="B10" r:id="rId9" display="Plan of Record 13550 Battlefield 6 - California Resistance" xr:uid="{1CCF0DD9-AC19-4084-A0EC-3522CAD1A3CA}"/>
    <hyperlink ref="B11" r:id="rId10" display="CCX Campaign Request 13697 Game Pass Games to Gift Sale - Wk 1" xr:uid="{A4A98997-1DD5-4F2A-AB80-6ECF80E80A56}"/>
    <hyperlink ref="B12" r:id="rId11" display="CCX Campaign Request 13712 Publisher Spotlight Series - Wk 1" xr:uid="{11546842-D3EC-4E61-922F-9A1CEE6FCE71}"/>
    <hyperlink ref="G5" r:id="rId12" xr:uid="{E8AA491E-8873-4D96-88E2-908AF5F95729}"/>
    <hyperlink ref="J5" r:id="rId13" xr:uid="{723BC128-DF1F-46D3-B273-2BD97E366518}"/>
    <hyperlink ref="H11" r:id="rId14" xr:uid="{217F7D4E-9233-49FC-82E8-639CE4039582}"/>
    <hyperlink ref="H12" r:id="rId15" xr:uid="{17B6311F-8251-4044-84F2-D3230D3D5870}"/>
    <hyperlink ref="J12" r:id="rId16" xr:uid="{516885D4-A737-4677-9EC5-C72E4AEBAA60}"/>
    <hyperlink ref="B8" r:id="rId17" xr:uid="{A110BD66-AF42-4796-ACE2-BA307D0CEF82}"/>
    <hyperlink ref="B7" r:id="rId18" display="Plan of Record 13741 The Outer Worlds 2 - First Discount Promotion (20% off)(11/19-12/4)" xr:uid="{B7A1BCDD-DBE2-4132-AFED-0D792E580427}"/>
    <hyperlink ref="J8" r:id="rId19" xr:uid="{178E3F9E-16BC-4AAF-BA69-BB6C60AF04F8}"/>
    <hyperlink ref="J7" r:id="rId20" xr:uid="{1EED7384-BEB5-49CA-A332-577841BB7023}"/>
    <hyperlink ref="J9" r:id="rId21" xr:uid="{D55BD4B9-FF46-4C3D-9383-DAF534AA1F86}"/>
    <hyperlink ref="J10" r:id="rId22" xr:uid="{B38E3B1D-C0FC-4CA9-A41F-5AF693DE19C5}"/>
    <hyperlink ref="J6" r:id="rId23" xr:uid="{6A3FD54F-259D-4DC2-8957-AD61AC838CBD}"/>
    <hyperlink ref="I6" r:id="rId24" xr:uid="{D398696C-4F0C-46E6-8145-8F1C3E3C9414}"/>
    <hyperlink ref="J11" r:id="rId25" xr:uid="{27B26D4B-43D9-4F4B-8780-882E95EAF6B4}"/>
    <hyperlink ref="B13" r:id="rId26" xr:uid="{75301FD6-510E-43D3-9965-2B0586E894E7}"/>
    <hyperlink ref="J13" r:id="rId27" xr:uid="{EF84DDDA-65E2-4E01-B3D0-F7A03DD90938}"/>
    <hyperlink ref="J15" r:id="rId28" xr:uid="{51173427-1EA9-44CD-8A65-0F9C96F4F2B8}"/>
  </hyperlinks>
  <pageMargins left="0.7" right="0.7" top="0.75" bottom="0.75" header="0.3" footer="0.3"/>
  <headerFooter>
    <oddFooter>&amp;L_x000D_&amp;1#&amp;"Aptos"&amp;10&amp;K000000 Classified as Microsoft Confidential</oddFooter>
  </headerFooter>
  <tableParts count="1">
    <tablePart r:id="rId29"/>
  </tableParts>
  <extLst>
    <ext xmlns:x14="http://schemas.microsoft.com/office/spreadsheetml/2009/9/main" uri="{CCE6A557-97BC-4b89-ADB6-D9C93CAAB3DF}">
      <x14:dataValidations xmlns:xm="http://schemas.microsoft.com/office/excel/2006/main" count="2">
        <x14:dataValidation type="list" allowBlank="1" showInputMessage="1" showErrorMessage="1" xr:uid="{E673B4D7-DE69-4B4F-A10B-2D7A39B5B6F0}">
          <x14:formula1>
            <xm:f>'Column Values (HIDE)'!$C$3:$C$12</xm:f>
          </x14:formula1>
          <xm:sqref>E40:E1048576 B1 E1 E3</xm:sqref>
        </x14:dataValidation>
        <x14:dataValidation type="list" allowBlank="1" showInputMessage="1" showErrorMessage="1" xr:uid="{3338CE12-DB52-42F6-82BC-2882DD5290C1}">
          <x14:formula1>
            <xm:f>'Column Values (HIDE)'!$A$3:$A$6</xm:f>
          </x14:formula1>
          <xm:sqref>A40:B1048576 A3:B3 B4:B5</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BEBC-4460-41CE-A353-4FF96972F9D3}">
  <sheetPr>
    <tabColor theme="9" tint="0.39997558519241921"/>
  </sheetPr>
  <dimension ref="A1:S39"/>
  <sheetViews>
    <sheetView zoomScale="90" zoomScaleNormal="90" workbookViewId="0">
      <pane ySplit="1" topLeftCell="A5" activePane="bottomLeft" state="frozen"/>
      <selection pane="bottomLeft" activeCell="M5" sqref="M5"/>
    </sheetView>
  </sheetViews>
  <sheetFormatPr defaultColWidth="9.140625" defaultRowHeight="15"/>
  <cols>
    <col min="1" max="1" width="10.7109375" style="4" customWidth="1"/>
    <col min="2" max="2" width="39.28515625" style="3" bestFit="1" customWidth="1"/>
    <col min="3" max="3" width="24.140625" style="4" customWidth="1"/>
    <col min="4" max="4" width="25.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3" width="20" style="4" customWidth="1"/>
    <col min="14" max="14" width="19.85546875" style="4" bestFit="1" customWidth="1"/>
    <col min="15" max="15" width="26.7109375" style="4"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9" ht="15.6" customHeight="1">
      <c r="A1" s="173">
        <v>7</v>
      </c>
      <c r="B1" s="117" t="s">
        <v>108</v>
      </c>
      <c r="C1" s="174"/>
      <c r="D1" s="174"/>
      <c r="E1" s="174"/>
      <c r="F1" s="174"/>
      <c r="G1" s="174"/>
      <c r="H1" s="175"/>
      <c r="I1" s="175"/>
      <c r="J1" s="174"/>
      <c r="K1" s="174"/>
      <c r="L1" s="174"/>
      <c r="M1" s="174"/>
      <c r="R1" s="174"/>
    </row>
    <row r="2" spans="1:19" ht="15.6" customHeight="1">
      <c r="A2" s="700" t="s">
        <v>109</v>
      </c>
      <c r="B2" s="700"/>
      <c r="C2" s="700"/>
      <c r="D2" s="700"/>
      <c r="E2" s="700"/>
      <c r="F2" s="700"/>
      <c r="G2" s="700"/>
      <c r="H2" s="700"/>
      <c r="I2" s="700"/>
      <c r="J2" s="700"/>
      <c r="K2" s="700"/>
      <c r="L2" s="700"/>
      <c r="M2" s="182"/>
      <c r="R2" s="174"/>
    </row>
    <row r="3" spans="1:19"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690</v>
      </c>
      <c r="P3" s="275" t="s">
        <v>691</v>
      </c>
    </row>
    <row r="4" spans="1:19" s="198" customFormat="1" ht="75">
      <c r="A4">
        <v>1</v>
      </c>
      <c r="B4" s="164" t="s">
        <v>692</v>
      </c>
      <c r="C4" s="67" t="s">
        <v>693</v>
      </c>
      <c r="D4" t="s">
        <v>694</v>
      </c>
      <c r="E4" s="161">
        <v>45980</v>
      </c>
      <c r="F4" s="161">
        <v>45994</v>
      </c>
      <c r="G4" s="164" t="s">
        <v>695</v>
      </c>
      <c r="H4" s="191"/>
      <c r="I4" s="67"/>
      <c r="J4" s="133" t="s">
        <v>696</v>
      </c>
      <c r="K4" s="67"/>
      <c r="L4" s="67" t="s">
        <v>697</v>
      </c>
      <c r="M4" s="211" t="s">
        <v>698</v>
      </c>
      <c r="N4" s="292" t="s">
        <v>719</v>
      </c>
      <c r="O4" s="291"/>
      <c r="P4" s="291" t="s">
        <v>720</v>
      </c>
      <c r="Q4" s="4"/>
      <c r="R4" s="174"/>
      <c r="S4" s="4"/>
    </row>
    <row r="5" spans="1:19" ht="120">
      <c r="A5">
        <v>2</v>
      </c>
      <c r="B5" s="164" t="s">
        <v>721</v>
      </c>
      <c r="C5" s="67" t="s">
        <v>376</v>
      </c>
      <c r="D5" t="s">
        <v>375</v>
      </c>
      <c r="E5" s="188">
        <v>45989</v>
      </c>
      <c r="F5" s="188">
        <v>45992</v>
      </c>
      <c r="G5" s="193" t="s">
        <v>376</v>
      </c>
      <c r="H5" s="207" t="s">
        <v>722</v>
      </c>
      <c r="I5" s="67" t="s">
        <v>723</v>
      </c>
      <c r="J5" s="133" t="s">
        <v>724</v>
      </c>
      <c r="K5" s="67" t="s">
        <v>725</v>
      </c>
      <c r="L5" s="67" t="s">
        <v>697</v>
      </c>
      <c r="M5" s="335"/>
      <c r="N5" s="292" t="s">
        <v>719</v>
      </c>
      <c r="O5" s="291"/>
      <c r="P5" s="291"/>
      <c r="R5" s="174"/>
    </row>
    <row r="6" spans="1:19" s="246" customFormat="1" ht="81.75" customHeight="1">
      <c r="A6">
        <v>3</v>
      </c>
      <c r="B6" s="164" t="s">
        <v>661</v>
      </c>
      <c r="C6" t="s">
        <v>662</v>
      </c>
      <c r="D6" t="s">
        <v>426</v>
      </c>
      <c r="E6" s="188">
        <v>45991</v>
      </c>
      <c r="F6" s="161">
        <v>46008</v>
      </c>
      <c r="G6" s="67" t="s">
        <v>663</v>
      </c>
      <c r="H6"/>
      <c r="I6" s="164" t="s">
        <v>664</v>
      </c>
      <c r="J6" s="133" t="s">
        <v>83</v>
      </c>
      <c r="K6" t="s">
        <v>286</v>
      </c>
      <c r="L6" s="211" t="s">
        <v>699</v>
      </c>
      <c r="M6" s="335"/>
      <c r="N6" s="292" t="s">
        <v>719</v>
      </c>
      <c r="O6" s="294"/>
      <c r="P6" s="294" t="s">
        <v>726</v>
      </c>
      <c r="Q6" s="4"/>
      <c r="R6" s="174"/>
      <c r="S6" s="4"/>
    </row>
    <row r="7" spans="1:19" s="301" customFormat="1" ht="81.75" customHeight="1">
      <c r="A7">
        <v>4</v>
      </c>
      <c r="B7" s="164" t="s">
        <v>700</v>
      </c>
      <c r="C7" s="67" t="s">
        <v>701</v>
      </c>
      <c r="D7" s="334" t="s">
        <v>702</v>
      </c>
      <c r="E7" s="332">
        <v>45986</v>
      </c>
      <c r="F7" s="332">
        <v>45994</v>
      </c>
      <c r="G7" s="67" t="s">
        <v>701</v>
      </c>
      <c r="H7" s="331" t="s">
        <v>703</v>
      </c>
      <c r="I7" s="67" t="s">
        <v>704</v>
      </c>
      <c r="J7" s="133" t="s">
        <v>83</v>
      </c>
      <c r="K7" s="333" t="s">
        <v>705</v>
      </c>
      <c r="L7" t="s">
        <v>223</v>
      </c>
      <c r="M7" s="335"/>
      <c r="N7" s="292" t="s">
        <v>719</v>
      </c>
      <c r="O7" s="294"/>
      <c r="P7" s="294"/>
      <c r="Q7" s="4"/>
      <c r="R7" s="174"/>
      <c r="S7" s="4"/>
    </row>
    <row r="8" spans="1:19" s="246" customFormat="1" ht="94.5">
      <c r="A8">
        <v>5</v>
      </c>
      <c r="B8" s="164" t="s">
        <v>706</v>
      </c>
      <c r="C8" s="67" t="s">
        <v>707</v>
      </c>
      <c r="D8" s="329" t="s">
        <v>708</v>
      </c>
      <c r="E8" s="330">
        <v>45986</v>
      </c>
      <c r="F8" s="330">
        <v>45994</v>
      </c>
      <c r="G8" s="67" t="s">
        <v>707</v>
      </c>
      <c r="H8" s="331" t="s">
        <v>703</v>
      </c>
      <c r="I8" s="67" t="s">
        <v>704</v>
      </c>
      <c r="J8" s="133" t="s">
        <v>83</v>
      </c>
      <c r="K8" s="234" t="s">
        <v>709</v>
      </c>
      <c r="L8" t="s">
        <v>223</v>
      </c>
      <c r="M8" s="336"/>
      <c r="N8" s="292" t="s">
        <v>719</v>
      </c>
      <c r="O8" s="4"/>
      <c r="P8" s="4"/>
      <c r="Q8" s="4"/>
      <c r="R8" s="174"/>
      <c r="S8" s="4"/>
    </row>
    <row r="9" spans="1:19" s="246" customFormat="1" ht="75" customHeight="1">
      <c r="A9">
        <v>6</v>
      </c>
      <c r="B9" s="164" t="s">
        <v>727</v>
      </c>
      <c r="C9" s="67" t="s">
        <v>728</v>
      </c>
      <c r="D9" t="s">
        <v>729</v>
      </c>
      <c r="E9" s="161">
        <v>45986</v>
      </c>
      <c r="F9" s="188">
        <v>45988</v>
      </c>
      <c r="G9" s="191" t="s">
        <v>728</v>
      </c>
      <c r="H9" s="238" t="s">
        <v>730</v>
      </c>
      <c r="I9" s="67" t="s">
        <v>731</v>
      </c>
      <c r="J9" s="133" t="s">
        <v>83</v>
      </c>
      <c r="K9" s="234" t="s">
        <v>286</v>
      </c>
      <c r="L9" t="s">
        <v>223</v>
      </c>
      <c r="M9" s="335"/>
      <c r="N9" s="292" t="s">
        <v>719</v>
      </c>
      <c r="O9" s="294"/>
      <c r="P9" s="294"/>
      <c r="Q9" s="4"/>
      <c r="R9" s="174"/>
      <c r="S9" s="4"/>
    </row>
    <row r="10" spans="1:19" ht="66" customHeight="1">
      <c r="A10">
        <v>7</v>
      </c>
      <c r="B10" s="164" t="s">
        <v>732</v>
      </c>
      <c r="C10" s="67" t="s">
        <v>104</v>
      </c>
      <c r="D10" t="s">
        <v>105</v>
      </c>
      <c r="E10" s="161">
        <v>45986</v>
      </c>
      <c r="F10" s="161">
        <v>45992</v>
      </c>
      <c r="G10" s="67" t="s">
        <v>104</v>
      </c>
      <c r="H10" s="238" t="s">
        <v>106</v>
      </c>
      <c r="I10" s="67" t="s">
        <v>107</v>
      </c>
      <c r="J10" s="133" t="s">
        <v>83</v>
      </c>
      <c r="K10" s="234" t="s">
        <v>583</v>
      </c>
      <c r="L10" t="s">
        <v>223</v>
      </c>
      <c r="N10" s="292" t="s">
        <v>719</v>
      </c>
      <c r="O10" s="294"/>
      <c r="P10" s="294"/>
      <c r="R10" s="174"/>
    </row>
    <row r="11" spans="1:19" s="301" customFormat="1" ht="66" customHeight="1">
      <c r="A11">
        <v>8</v>
      </c>
      <c r="B11" s="164" t="s">
        <v>733</v>
      </c>
      <c r="C11" s="67" t="s">
        <v>734</v>
      </c>
      <c r="D11" t="s">
        <v>445</v>
      </c>
      <c r="E11" s="161">
        <v>45986</v>
      </c>
      <c r="F11" s="161">
        <v>46007</v>
      </c>
      <c r="G11" s="191" t="s">
        <v>735</v>
      </c>
      <c r="H11" s="238" t="s">
        <v>736</v>
      </c>
      <c r="I11" s="238" t="s">
        <v>737</v>
      </c>
      <c r="J11" s="133" t="s">
        <v>83</v>
      </c>
      <c r="K11" s="234" t="s">
        <v>738</v>
      </c>
      <c r="L11" t="s">
        <v>223</v>
      </c>
      <c r="M11" s="335"/>
      <c r="N11" s="292" t="s">
        <v>719</v>
      </c>
      <c r="O11" s="294"/>
      <c r="P11" s="294"/>
      <c r="Q11" s="4"/>
      <c r="R11" s="174"/>
      <c r="S11" s="4"/>
    </row>
    <row r="12" spans="1:19" s="198" customFormat="1" ht="70.5" customHeight="1">
      <c r="A12">
        <v>9</v>
      </c>
      <c r="B12" s="164" t="s">
        <v>739</v>
      </c>
      <c r="C12" s="67" t="s">
        <v>433</v>
      </c>
      <c r="D12" t="s">
        <v>564</v>
      </c>
      <c r="E12" s="161">
        <v>45987</v>
      </c>
      <c r="F12" s="352">
        <v>46030</v>
      </c>
      <c r="G12" s="191" t="s">
        <v>740</v>
      </c>
      <c r="H12" s="238" t="s">
        <v>741</v>
      </c>
      <c r="I12" s="238" t="s">
        <v>742</v>
      </c>
      <c r="J12" s="228" t="s">
        <v>83</v>
      </c>
      <c r="K12" s="234" t="s">
        <v>286</v>
      </c>
      <c r="L12" t="s">
        <v>223</v>
      </c>
      <c r="M12" s="335"/>
      <c r="N12" s="292" t="s">
        <v>719</v>
      </c>
      <c r="O12" s="164"/>
      <c r="P12" s="294"/>
      <c r="Q12" s="4"/>
      <c r="R12" s="174"/>
      <c r="S12" s="4"/>
    </row>
    <row r="13" spans="1:19" customFormat="1" ht="42.75" customHeight="1">
      <c r="A13">
        <v>10</v>
      </c>
      <c r="B13" s="164"/>
      <c r="C13" s="67"/>
      <c r="E13" s="245">
        <v>45986</v>
      </c>
      <c r="F13" s="245">
        <v>45992</v>
      </c>
      <c r="G13" s="164"/>
      <c r="H13" s="238"/>
      <c r="I13" s="164"/>
      <c r="J13" s="164"/>
      <c r="K13" s="67"/>
      <c r="M13" s="4"/>
      <c r="N13" s="323"/>
      <c r="O13" s="294"/>
      <c r="P13" s="294"/>
      <c r="Q13" s="4"/>
      <c r="R13" s="174"/>
      <c r="S13" s="4"/>
    </row>
    <row r="14" spans="1:19" customFormat="1" ht="14.45" customHeight="1">
      <c r="B14" s="164"/>
      <c r="C14" s="67"/>
      <c r="E14" s="161"/>
      <c r="F14" s="161"/>
      <c r="G14" s="67"/>
      <c r="H14" s="238"/>
      <c r="J14" s="164"/>
      <c r="K14" s="67"/>
      <c r="O14" s="294"/>
      <c r="P14" s="294"/>
      <c r="Q14" s="4"/>
      <c r="R14" s="174"/>
      <c r="S14" s="4"/>
    </row>
    <row r="15" spans="1:19" customFormat="1" ht="14.45" customHeight="1">
      <c r="B15" s="164"/>
      <c r="C15" s="67"/>
      <c r="E15" s="161"/>
      <c r="F15" s="161"/>
      <c r="G15" s="67"/>
      <c r="H15" s="238"/>
      <c r="J15" s="164"/>
      <c r="K15" s="67"/>
      <c r="O15" s="294"/>
      <c r="P15" s="294"/>
      <c r="Q15" s="4"/>
      <c r="R15" s="174"/>
      <c r="S15" s="4"/>
    </row>
    <row r="16" spans="1:19" customFormat="1" ht="14.45" customHeight="1">
      <c r="B16" s="164"/>
      <c r="C16" s="67"/>
      <c r="E16" s="161"/>
      <c r="F16" s="161"/>
      <c r="G16" s="67"/>
      <c r="H16" s="238"/>
      <c r="J16" s="164"/>
      <c r="K16" s="67"/>
      <c r="O16" s="294"/>
      <c r="P16" s="294"/>
      <c r="Q16" s="4"/>
      <c r="R16" s="174"/>
      <c r="S16" s="4"/>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sheetData>
  <mergeCells count="1">
    <mergeCell ref="A2:L2"/>
  </mergeCells>
  <conditionalFormatting sqref="B1:M1 O8:R8 Q9:R16">
    <cfRule type="expression" dxfId="695" priority="129">
      <formula>OR($A1="CHANGE")</formula>
    </cfRule>
    <cfRule type="expression" dxfId="694" priority="130">
      <formula>OR($A1="ADD")</formula>
    </cfRule>
    <cfRule type="expression" dxfId="693" priority="131">
      <formula>OR($A1="REMOVE")</formula>
    </cfRule>
  </conditionalFormatting>
  <conditionalFormatting sqref="I3">
    <cfRule type="cellIs" dxfId="692" priority="132" operator="equal">
      <formula>"yes"</formula>
    </cfRule>
    <cfRule type="cellIs" dxfId="691" priority="133" operator="equal">
      <formula>"no"</formula>
    </cfRule>
  </conditionalFormatting>
  <conditionalFormatting sqref="N1:N3">
    <cfRule type="containsText" dxfId="690" priority="11" operator="containsText" text="Cooked and booked">
      <formula>NOT(ISERROR(SEARCH("Cooked and booked",N1)))</formula>
    </cfRule>
    <cfRule type="containsText" dxfId="689" priority="12" operator="containsText" text="Ready for booking">
      <formula>NOT(ISERROR(SEARCH("Ready for booking",N1)))</formula>
    </cfRule>
    <cfRule type="cellIs" dxfId="688" priority="13" operator="equal">
      <formula>"Ready for booking (M2)"</formula>
    </cfRule>
    <cfRule type="cellIs" dxfId="687" priority="17" operator="equal">
      <formula>"In QC (M2)"</formula>
    </cfRule>
    <cfRule type="cellIs" dxfId="686" priority="18" operator="equal">
      <formula>"Creative Cooked (M2 &amp; M3)"</formula>
    </cfRule>
    <cfRule type="cellIs" dxfId="685" priority="19" operator="equal">
      <formula>"Creative cooked (M2/M3)"</formula>
    </cfRule>
    <cfRule type="cellIs" dxfId="684" priority="20" operator="equal">
      <formula>"Creative cooked (M2)"</formula>
    </cfRule>
    <cfRule type="cellIs" dxfId="683" priority="21" operator="equal">
      <formula>"Build is cooking"</formula>
    </cfRule>
  </conditionalFormatting>
  <conditionalFormatting sqref="N4:N12">
    <cfRule type="containsText" dxfId="682" priority="5" operator="containsText" text="Canceled">
      <formula>NOT(ISERROR(SEARCH("Canceled",N4)))</formula>
    </cfRule>
    <cfRule type="containsText" dxfId="681" priority="6" operator="containsText" text="Cooked and Booked">
      <formula>NOT(ISERROR(SEARCH("Cooked and Booked",N4)))</formula>
    </cfRule>
    <cfRule type="containsText" dxfId="680" priority="7" operator="containsText" text="Ready for Booking">
      <formula>NOT(ISERROR(SEARCH("Ready for Booking",N4)))</formula>
    </cfRule>
    <cfRule type="containsText" dxfId="679" priority="8" operator="containsText" text="Creative Cooked">
      <formula>NOT(ISERROR(SEARCH("Creative Cooked",N4)))</formula>
    </cfRule>
    <cfRule type="containsText" dxfId="678" priority="9" operator="containsText" text="In QC">
      <formula>NOT(ISERROR(SEARCH("In QC",N4)))</formula>
    </cfRule>
    <cfRule type="containsText" dxfId="677" priority="10" operator="containsText" text="Build is Cooking">
      <formula>NOT(ISERROR(SEARCH("Build is Cooking",N4)))</formula>
    </cfRule>
  </conditionalFormatting>
  <conditionalFormatting sqref="N1:R2">
    <cfRule type="expression" dxfId="676" priority="14">
      <formula>OR($A1="CHANGE")</formula>
    </cfRule>
    <cfRule type="expression" dxfId="675" priority="15">
      <formula>OR($A1="ADD")</formula>
    </cfRule>
    <cfRule type="expression" dxfId="674" priority="16">
      <formula>OR($A1="REMOVE")</formula>
    </cfRule>
  </conditionalFormatting>
  <conditionalFormatting sqref="O3">
    <cfRule type="cellIs" dxfId="673" priority="95" operator="equal">
      <formula>"NOT confirmed"</formula>
    </cfRule>
    <cfRule type="cellIs" dxfId="672" priority="96" operator="equal">
      <formula>"Confirmed"</formula>
    </cfRule>
  </conditionalFormatting>
  <conditionalFormatting sqref="Q4:R7">
    <cfRule type="expression" dxfId="671" priority="47">
      <formula>OR($A4="ADD")</formula>
    </cfRule>
    <cfRule type="expression" dxfId="670" priority="48">
      <formula>OR($A4="REMOVE")</formula>
    </cfRule>
    <cfRule type="expression" dxfId="669" priority="46">
      <formula>OR($A4="CHANGE")</formula>
    </cfRule>
  </conditionalFormatting>
  <dataValidations count="3">
    <dataValidation type="list" allowBlank="1" showInputMessage="1" showErrorMessage="1" sqref="N1:N3 L13" xr:uid="{05014BFD-D66A-4EA5-92AD-F3628E053E2A}">
      <formula1>"Build is Cooking, Creative Cooked (M2), Creative Cooked (M3), Creative Cooked (M2 &amp; M3), In QC (M2), In QC (M2 &amp; M3), Ready for booking (M2), Ready for booking (M2 and M3), Cooked and booked (M2 and M3), Canceled"</formula1>
    </dataValidation>
    <dataValidation allowBlank="1" showInputMessage="1" showErrorMessage="1" sqref="C1:D1 F1:G1 C7:D8 M4 G9:H9 C3:D3 F3:G3 C9:C11 C4:C5 D4 H8 H12:H13 O3 F7:G8 F11:F12 G10:G11 O7:P7 G6:H6" xr:uid="{8EE82F61-C918-4165-94FC-C63CAC87DC8F}"/>
    <dataValidation type="list" allowBlank="1" showInputMessage="1" showErrorMessage="1" sqref="N4:N12" xr:uid="{7EFD7DC2-1AE7-44E5-A296-0C71592B33F2}">
      <formula1>"Build is Cooking, Creative Cooked, In QC, Ready for booking, Cooked and booked, Canceled"</formula1>
    </dataValidation>
  </dataValidations>
  <hyperlinks>
    <hyperlink ref="B4" r:id="rId1" xr:uid="{D48BC544-0A9E-45F5-95AE-2BADCBE7E98E}"/>
    <hyperlink ref="J4" r:id="rId2" xr:uid="{B64C69D3-68DB-4C4F-A44F-639D1878FC54}"/>
    <hyperlink ref="G4" r:id="rId3" xr:uid="{7BF86B96-D8BF-43B3-AFAC-95B719AD6748}"/>
    <hyperlink ref="B5" r:id="rId4" display="Plan of Record 13728 EMBARGOED: Call of Duty: Black Ops 7 [11/28 - 12/1]" xr:uid="{0334B8CA-1CD0-4C8F-9EE4-9AED5D87BDA3}"/>
    <hyperlink ref="B9" r:id="rId5" display="Plan of Record 13768 Battlefield 6 - Free Trial" xr:uid="{3FD48FE9-B167-40E2-8E28-59F3EE10EA46}"/>
    <hyperlink ref="B10" r:id="rId6" display="Plan of Record 13554 MySIMS Cozy Bundle - Launch" xr:uid="{16FCC960-88B7-43BE-A475-7D837E7FCE6B}"/>
    <hyperlink ref="B11" r:id="rId7" display="Plan of Record 13552 Apex Legends S27 Supersonic" xr:uid="{D9938F2E-F1BF-4904-89EF-0449142ACDD5}"/>
    <hyperlink ref="B12" r:id="rId8" display="Plan of Record 13696 FC 26 - Thunderstruck + Joga Bonito (owners) - SHOWCASE (non owners)" xr:uid="{24805DCC-DFFF-4AD5-B726-4677FF085267}"/>
    <hyperlink ref="B8" r:id="rId9" xr:uid="{74768708-B124-456D-973E-DA777A9183C1}"/>
    <hyperlink ref="J5" r:id="rId10" xr:uid="{37E948CC-BC62-4DC3-89DB-C06F1E6FC808}"/>
    <hyperlink ref="B7" r:id="rId11" display="Plan of Record 13741 The Outer Worlds 2 - First Discount Promotion (20% off)(11/19-12/4)" xr:uid="{D9B59E72-A8F2-4086-85CC-0FCAF3373D2B}"/>
    <hyperlink ref="J10" r:id="rId12" xr:uid="{2F238F18-2E26-4144-9F18-A5E38B9D6EC9}"/>
    <hyperlink ref="J8" r:id="rId13" xr:uid="{08E498FF-092E-43CD-8C75-C73993CCA726}"/>
    <hyperlink ref="J9" r:id="rId14" xr:uid="{F61DCCBF-8D7F-4557-B9D9-6857A13E14BE}"/>
    <hyperlink ref="J11" r:id="rId15" xr:uid="{D6264DFD-3562-4D91-92BB-B4F6197012E1}"/>
    <hyperlink ref="J7" r:id="rId16" xr:uid="{EB632317-AAAA-4471-A935-AB222DBA63D6}"/>
    <hyperlink ref="B6" r:id="rId17" xr:uid="{5E009BDF-9CB8-44FB-A211-076BD6CF8E90}"/>
    <hyperlink ref="I6" r:id="rId18" xr:uid="{9AF8BDFF-81E7-4CAE-8A39-6A578D0C6C49}"/>
    <hyperlink ref="J12" r:id="rId19" xr:uid="{AF51333E-1262-4CFA-B5A9-8DC932A6E5E2}"/>
    <hyperlink ref="J6" r:id="rId20" xr:uid="{7D3D8D71-A11E-42C0-A9C7-64D433925C46}"/>
  </hyperlinks>
  <pageMargins left="0.7" right="0.7" top="0.75" bottom="0.75" header="0.3" footer="0.3"/>
  <headerFooter>
    <oddFooter>&amp;L_x000D_&amp;1#&amp;"Aptos"&amp;10&amp;K000000 Classified as Microsoft Confidential</oddFooter>
  </headerFooter>
  <legacyDrawing r:id="rId21"/>
  <tableParts count="1">
    <tablePart r:id="rId22"/>
  </tableParts>
  <extLst>
    <ext xmlns:x14="http://schemas.microsoft.com/office/spreadsheetml/2009/9/main" uri="{CCE6A557-97BC-4b89-ADB6-D9C93CAAB3DF}">
      <x14:dataValidations xmlns:xm="http://schemas.microsoft.com/office/excel/2006/main" count="2">
        <x14:dataValidation type="list" allowBlank="1" showInputMessage="1" showErrorMessage="1" xr:uid="{C0F8CACB-9452-4CD8-AB19-9D1199A910D8}">
          <x14:formula1>
            <xm:f>'Column Values (HIDE)'!$A$3:$A$6</xm:f>
          </x14:formula1>
          <xm:sqref>A40:B1048576 A3:B3 B4</xm:sqref>
        </x14:dataValidation>
        <x14:dataValidation type="list" allowBlank="1" showInputMessage="1" showErrorMessage="1" xr:uid="{6A6A0641-BEA6-477B-A47E-2E69BEFA6F04}">
          <x14:formula1>
            <xm:f>'Column Values (HIDE)'!$C$3:$C$12</xm:f>
          </x14:formula1>
          <xm:sqref>E40:E1048576 B1 E1 E3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2E04-3E66-41B3-BA31-E87B7848D935}">
  <sheetPr>
    <tabColor theme="9" tint="0.39997558519241921"/>
  </sheetPr>
  <dimension ref="A1:U39"/>
  <sheetViews>
    <sheetView zoomScale="90" zoomScaleNormal="90" workbookViewId="0">
      <pane ySplit="1" topLeftCell="A7" activePane="bottomLeft" state="frozen"/>
      <selection pane="bottomLeft" activeCell="C8" sqref="C8"/>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35.85546875" style="181" bestFit="1" customWidth="1"/>
    <col min="10" max="10" width="22.5703125" style="4" customWidth="1"/>
    <col min="11" max="11" width="45.85546875" style="4" customWidth="1"/>
    <col min="12" max="13" width="20" style="4" customWidth="1"/>
    <col min="14" max="14" width="19.8554687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688</v>
      </c>
      <c r="P3" s="293" t="s">
        <v>689</v>
      </c>
      <c r="Q3" s="293" t="s">
        <v>690</v>
      </c>
      <c r="R3" s="275" t="s">
        <v>691</v>
      </c>
    </row>
    <row r="4" spans="1:21" s="198" customFormat="1" ht="75">
      <c r="A4">
        <v>1</v>
      </c>
      <c r="B4" s="164" t="s">
        <v>743</v>
      </c>
      <c r="C4" s="67" t="s">
        <v>693</v>
      </c>
      <c r="D4" s="164" t="s">
        <v>744</v>
      </c>
      <c r="E4" s="161">
        <v>45980</v>
      </c>
      <c r="F4" s="161">
        <v>45994</v>
      </c>
      <c r="G4" s="164" t="s">
        <v>695</v>
      </c>
      <c r="H4" s="191"/>
      <c r="I4" s="67"/>
      <c r="J4" s="133" t="s">
        <v>696</v>
      </c>
      <c r="K4" s="67"/>
      <c r="L4" s="67" t="s">
        <v>745</v>
      </c>
      <c r="M4" s="67" t="s">
        <v>698</v>
      </c>
      <c r="N4" s="292" t="s">
        <v>746</v>
      </c>
      <c r="O4" s="291"/>
      <c r="P4" s="291"/>
      <c r="Q4" s="291"/>
      <c r="R4" s="291"/>
      <c r="S4" s="4"/>
      <c r="T4" s="174"/>
      <c r="U4" s="4"/>
    </row>
    <row r="5" spans="1:21" s="213" customFormat="1" ht="90">
      <c r="A5" s="180">
        <v>2</v>
      </c>
      <c r="B5" s="200" t="s">
        <v>747</v>
      </c>
      <c r="C5" s="324" t="s">
        <v>748</v>
      </c>
      <c r="D5" s="202" t="s">
        <v>749</v>
      </c>
      <c r="E5" s="201">
        <v>45979</v>
      </c>
      <c r="F5" s="201">
        <v>46001</v>
      </c>
      <c r="G5" s="200" t="s">
        <v>750</v>
      </c>
      <c r="H5" s="216"/>
      <c r="I5" s="202"/>
      <c r="J5" s="200"/>
      <c r="K5" s="202"/>
      <c r="L5" s="180" t="s">
        <v>223</v>
      </c>
      <c r="M5" s="202" t="s">
        <v>751</v>
      </c>
      <c r="N5" s="292" t="s">
        <v>362</v>
      </c>
      <c r="O5" s="326"/>
      <c r="P5" s="326"/>
      <c r="Q5" s="326"/>
      <c r="R5" s="326"/>
      <c r="T5" s="214"/>
    </row>
    <row r="6" spans="1:21" ht="60">
      <c r="A6">
        <v>3</v>
      </c>
      <c r="B6" s="164" t="s">
        <v>752</v>
      </c>
      <c r="C6" s="67" t="s">
        <v>753</v>
      </c>
      <c r="D6" t="s">
        <v>754</v>
      </c>
      <c r="E6" s="188">
        <v>45981</v>
      </c>
      <c r="F6" s="161">
        <v>45985</v>
      </c>
      <c r="G6" s="67" t="s">
        <v>755</v>
      </c>
      <c r="H6" s="191" t="s">
        <v>756</v>
      </c>
      <c r="I6" s="133" t="s">
        <v>757</v>
      </c>
      <c r="J6" s="133" t="s">
        <v>83</v>
      </c>
      <c r="K6" s="67" t="s">
        <v>758</v>
      </c>
      <c r="L6" t="s">
        <v>223</v>
      </c>
      <c r="M6" s="67" t="s">
        <v>759</v>
      </c>
      <c r="N6" s="292" t="s">
        <v>719</v>
      </c>
      <c r="O6" s="294"/>
      <c r="P6" s="294"/>
      <c r="Q6" s="294"/>
      <c r="R6" s="294"/>
      <c r="T6" s="174"/>
    </row>
    <row r="7" spans="1:21" s="301" customFormat="1" ht="79.5" customHeight="1">
      <c r="A7">
        <v>4</v>
      </c>
      <c r="B7" s="164" t="s">
        <v>760</v>
      </c>
      <c r="C7" s="67" t="s">
        <v>97</v>
      </c>
      <c r="D7" t="s">
        <v>98</v>
      </c>
      <c r="E7" s="161">
        <v>45979</v>
      </c>
      <c r="F7" s="161">
        <v>45985</v>
      </c>
      <c r="G7" s="67" t="s">
        <v>761</v>
      </c>
      <c r="H7" s="238" t="s">
        <v>762</v>
      </c>
      <c r="I7" s="133" t="s">
        <v>757</v>
      </c>
      <c r="J7" s="133" t="s">
        <v>83</v>
      </c>
      <c r="K7" s="67" t="s">
        <v>763</v>
      </c>
      <c r="L7" t="s">
        <v>223</v>
      </c>
      <c r="M7"/>
      <c r="N7" s="198" t="s">
        <v>719</v>
      </c>
      <c r="O7" s="294"/>
      <c r="P7" s="294"/>
      <c r="Q7" s="294"/>
      <c r="R7" s="294"/>
      <c r="S7" s="4"/>
      <c r="T7" s="174"/>
      <c r="U7" s="4"/>
    </row>
    <row r="8" spans="1:21" s="246" customFormat="1" ht="75.75" customHeight="1">
      <c r="A8">
        <v>5</v>
      </c>
      <c r="B8" s="164" t="s">
        <v>764</v>
      </c>
      <c r="C8" s="67" t="s">
        <v>765</v>
      </c>
      <c r="D8" t="s">
        <v>766</v>
      </c>
      <c r="E8" s="226">
        <v>45971</v>
      </c>
      <c r="F8" s="161">
        <v>45985</v>
      </c>
      <c r="G8" s="191" t="s">
        <v>767</v>
      </c>
      <c r="H8" s="67" t="s">
        <v>768</v>
      </c>
      <c r="I8" s="67" t="s">
        <v>769</v>
      </c>
      <c r="J8" s="133" t="s">
        <v>83</v>
      </c>
      <c r="K8" s="67" t="s">
        <v>286</v>
      </c>
      <c r="L8" t="s">
        <v>223</v>
      </c>
      <c r="M8"/>
      <c r="N8" s="292" t="s">
        <v>719</v>
      </c>
      <c r="O8" s="4"/>
      <c r="P8" s="4"/>
      <c r="Q8" s="4"/>
      <c r="R8" s="4"/>
      <c r="S8" s="4"/>
      <c r="T8" s="174"/>
      <c r="U8" s="4"/>
    </row>
    <row r="9" spans="1:21" ht="46.5" customHeight="1">
      <c r="A9">
        <v>6</v>
      </c>
      <c r="B9" s="164" t="s">
        <v>770</v>
      </c>
      <c r="C9" s="67" t="s">
        <v>771</v>
      </c>
      <c r="D9" t="s">
        <v>772</v>
      </c>
      <c r="E9" s="161">
        <v>45972</v>
      </c>
      <c r="F9" s="161">
        <v>45985</v>
      </c>
      <c r="G9" s="67" t="s">
        <v>771</v>
      </c>
      <c r="H9" s="191" t="s">
        <v>773</v>
      </c>
      <c r="I9" s="67" t="s">
        <v>82</v>
      </c>
      <c r="J9" s="133" t="s">
        <v>83</v>
      </c>
      <c r="K9" s="67" t="s">
        <v>286</v>
      </c>
      <c r="L9" t="s">
        <v>223</v>
      </c>
      <c r="M9" s="67"/>
      <c r="N9" s="292" t="s">
        <v>719</v>
      </c>
      <c r="O9" s="291"/>
      <c r="P9" s="291"/>
      <c r="Q9" s="291"/>
      <c r="R9" s="291"/>
      <c r="T9" s="174"/>
    </row>
    <row r="10" spans="1:21" ht="46.5" customHeight="1">
      <c r="A10" s="198">
        <v>7</v>
      </c>
      <c r="B10" s="317" t="s">
        <v>774</v>
      </c>
      <c r="C10" s="317" t="s">
        <v>775</v>
      </c>
      <c r="D10" s="194"/>
      <c r="E10" s="196"/>
      <c r="F10" s="196"/>
      <c r="G10" s="195"/>
      <c r="H10" s="311"/>
      <c r="I10" s="315"/>
      <c r="J10" s="195"/>
      <c r="K10" s="195"/>
      <c r="L10" s="194"/>
      <c r="M10" s="195"/>
      <c r="N10" s="195"/>
      <c r="O10" s="316"/>
      <c r="P10" s="316"/>
      <c r="Q10" s="316"/>
      <c r="R10" s="316"/>
      <c r="S10" s="197"/>
      <c r="T10" s="197"/>
      <c r="U10" s="197"/>
    </row>
    <row r="11" spans="1:21" ht="66" customHeight="1">
      <c r="A11" s="198">
        <v>8</v>
      </c>
      <c r="B11" s="198" t="s">
        <v>776</v>
      </c>
      <c r="C11" s="198" t="s">
        <v>777</v>
      </c>
      <c r="D11" s="198"/>
      <c r="E11" s="309"/>
      <c r="F11" s="309"/>
      <c r="G11" s="198"/>
      <c r="H11" s="317"/>
      <c r="I11" s="198"/>
      <c r="J11" s="317"/>
      <c r="K11" s="198"/>
      <c r="L11" s="198"/>
      <c r="M11" s="317"/>
      <c r="N11" s="195"/>
      <c r="O11" s="320"/>
      <c r="P11" s="320"/>
      <c r="Q11" s="320"/>
      <c r="R11" s="320"/>
      <c r="S11" s="198"/>
      <c r="T11" s="198"/>
      <c r="U11" s="198"/>
    </row>
    <row r="12" spans="1:21" customFormat="1" ht="14.45" customHeight="1">
      <c r="A12" s="198">
        <v>6</v>
      </c>
      <c r="B12" s="317" t="s">
        <v>778</v>
      </c>
      <c r="C12" s="317"/>
      <c r="D12" s="317"/>
      <c r="E12" s="309"/>
      <c r="F12" s="309"/>
      <c r="G12" s="317"/>
      <c r="H12" s="318"/>
      <c r="I12" s="317"/>
      <c r="J12" s="317"/>
      <c r="K12" s="317"/>
      <c r="L12" s="198"/>
      <c r="M12" s="198"/>
      <c r="N12" s="195"/>
      <c r="O12" s="319"/>
      <c r="P12" s="319"/>
      <c r="Q12" s="319"/>
      <c r="R12" s="319"/>
      <c r="S12" s="301"/>
      <c r="T12" s="301"/>
      <c r="U12" s="301"/>
    </row>
    <row r="13" spans="1:21" customFormat="1" ht="14.45" customHeight="1">
      <c r="A13" s="159">
        <v>7</v>
      </c>
      <c r="B13" s="241" t="s">
        <v>779</v>
      </c>
      <c r="C13" s="241" t="s">
        <v>780</v>
      </c>
      <c r="D13" s="241" t="s">
        <v>163</v>
      </c>
      <c r="E13" s="321">
        <v>45992</v>
      </c>
      <c r="F13" s="321">
        <v>46006</v>
      </c>
      <c r="G13" s="241"/>
      <c r="H13" s="322"/>
      <c r="I13" s="159"/>
      <c r="J13" s="241" t="s">
        <v>781</v>
      </c>
      <c r="K13" s="241"/>
      <c r="L13" s="159"/>
      <c r="M13" s="241" t="s">
        <v>782</v>
      </c>
      <c r="N13" s="323"/>
      <c r="O13" s="323"/>
      <c r="P13" s="323"/>
      <c r="Q13" s="323"/>
      <c r="R13" s="323"/>
      <c r="S13" s="246"/>
      <c r="T13" s="246"/>
      <c r="U13" s="246"/>
    </row>
    <row r="14" spans="1:21" customFormat="1" ht="14.45" customHeight="1">
      <c r="B14" s="67"/>
    </row>
    <row r="15" spans="1:21" customFormat="1" ht="14.45" customHeight="1">
      <c r="B15" s="67"/>
    </row>
    <row r="16" spans="1:21" customFormat="1" ht="14.45" customHeight="1">
      <c r="B16" s="67"/>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sheetData>
  <mergeCells count="1">
    <mergeCell ref="A2:L2"/>
  </mergeCells>
  <conditionalFormatting sqref="B1:M1 O8:T8 S9:T10 M12 S12:T13">
    <cfRule type="expression" dxfId="668" priority="143">
      <formula>OR($A1="ADD")</formula>
    </cfRule>
    <cfRule type="expression" dxfId="667" priority="144">
      <formula>OR($A1="REMOVE")</formula>
    </cfRule>
  </conditionalFormatting>
  <conditionalFormatting sqref="I3">
    <cfRule type="cellIs" dxfId="666" priority="145" operator="equal">
      <formula>"yes"</formula>
    </cfRule>
    <cfRule type="cellIs" dxfId="665" priority="146" operator="equal">
      <formula>"no"</formula>
    </cfRule>
  </conditionalFormatting>
  <conditionalFormatting sqref="M12 B1:M1 O8:T8 S9:T10 S12:T13">
    <cfRule type="expression" dxfId="664" priority="142">
      <formula>OR($A1="CHANGE")</formula>
    </cfRule>
  </conditionalFormatting>
  <conditionalFormatting sqref="M12">
    <cfRule type="cellIs" dxfId="663" priority="90" operator="equal">
      <formula>"Build is cooking"</formula>
    </cfRule>
    <cfRule type="cellIs" dxfId="662" priority="89" operator="equal">
      <formula>"Creative cooked (M2)"</formula>
    </cfRule>
    <cfRule type="cellIs" dxfId="661" priority="88" operator="equal">
      <formula>"Creative cooked (M2/M3)"</formula>
    </cfRule>
    <cfRule type="containsText" dxfId="660" priority="80" operator="containsText" text="Cooked and booked">
      <formula>NOT(ISERROR(SEARCH("Cooked and booked",M12)))</formula>
    </cfRule>
    <cfRule type="containsText" dxfId="659" priority="81" operator="containsText" text="Ready for booking">
      <formula>NOT(ISERROR(SEARCH("Ready for booking",M12)))</formula>
    </cfRule>
    <cfRule type="cellIs" dxfId="658" priority="85" operator="equal">
      <formula>"In QC (M2)"</formula>
    </cfRule>
    <cfRule type="cellIs" dxfId="657" priority="86" operator="equal">
      <formula>"Creative Cooked (M2 &amp; M3)"</formula>
    </cfRule>
    <cfRule type="cellIs" dxfId="656" priority="87" operator="equal">
      <formula>"Ready for booking (M2)"</formula>
    </cfRule>
  </conditionalFormatting>
  <conditionalFormatting sqref="N1:N3">
    <cfRule type="containsText" dxfId="655" priority="7" operator="containsText" text="Cooked and booked">
      <formula>NOT(ISERROR(SEARCH("Cooked and booked",N1)))</formula>
    </cfRule>
    <cfRule type="cellIs" dxfId="654" priority="13" operator="equal">
      <formula>"In QC (M2)"</formula>
    </cfRule>
    <cfRule type="containsText" dxfId="653" priority="8" operator="containsText" text="Ready for booking">
      <formula>NOT(ISERROR(SEARCH("Ready for booking",N1)))</formula>
    </cfRule>
    <cfRule type="cellIs" dxfId="652" priority="9" operator="equal">
      <formula>"Ready for booking (M2)"</formula>
    </cfRule>
    <cfRule type="cellIs" dxfId="651" priority="14" operator="equal">
      <formula>"Creative Cooked (M2 &amp; M3)"</formula>
    </cfRule>
    <cfRule type="cellIs" dxfId="650" priority="15" operator="equal">
      <formula>"Creative cooked (M2/M3)"</formula>
    </cfRule>
    <cfRule type="cellIs" dxfId="649" priority="16" operator="equal">
      <formula>"Creative cooked (M2)"</formula>
    </cfRule>
    <cfRule type="cellIs" dxfId="648" priority="17" operator="equal">
      <formula>"Build is cooking"</formula>
    </cfRule>
  </conditionalFormatting>
  <conditionalFormatting sqref="N4:N9">
    <cfRule type="containsText" dxfId="647" priority="2" operator="containsText" text="Cooked and Booked">
      <formula>NOT(ISERROR(SEARCH("Cooked and Booked",N4)))</formula>
    </cfRule>
    <cfRule type="containsText" dxfId="646" priority="3" operator="containsText" text="Ready for Booking">
      <formula>NOT(ISERROR(SEARCH("Ready for Booking",N4)))</formula>
    </cfRule>
    <cfRule type="containsText" dxfId="645" priority="4" operator="containsText" text="Creative Cooked">
      <formula>NOT(ISERROR(SEARCH("Creative Cooked",N4)))</formula>
    </cfRule>
    <cfRule type="containsText" dxfId="644" priority="5" operator="containsText" text="In QC">
      <formula>NOT(ISERROR(SEARCH("In QC",N4)))</formula>
    </cfRule>
    <cfRule type="containsText" dxfId="643" priority="6" operator="containsText" text="Build is Cooking">
      <formula>NOT(ISERROR(SEARCH("Build is Cooking",N4)))</formula>
    </cfRule>
    <cfRule type="containsText" dxfId="642" priority="1" operator="containsText" text="Canceled">
      <formula>NOT(ISERROR(SEARCH("Canceled",N4)))</formula>
    </cfRule>
  </conditionalFormatting>
  <conditionalFormatting sqref="N1:T2">
    <cfRule type="expression" dxfId="641" priority="10">
      <formula>OR($A1="CHANGE")</formula>
    </cfRule>
    <cfRule type="expression" dxfId="640" priority="11">
      <formula>OR($A1="ADD")</formula>
    </cfRule>
    <cfRule type="expression" dxfId="639" priority="12">
      <formula>OR($A1="REMOVE")</formula>
    </cfRule>
  </conditionalFormatting>
  <conditionalFormatting sqref="Q3">
    <cfRule type="cellIs" dxfId="638" priority="98" operator="equal">
      <formula>"Confirmed"</formula>
    </cfRule>
    <cfRule type="cellIs" dxfId="637" priority="97" operator="equal">
      <formula>"NOT confirmed"</formula>
    </cfRule>
  </conditionalFormatting>
  <conditionalFormatting sqref="S4:T7">
    <cfRule type="expression" dxfId="636" priority="19">
      <formula>OR($A4="ADD")</formula>
    </cfRule>
    <cfRule type="expression" dxfId="635" priority="18">
      <formula>OR($A4="CHANGE")</formula>
    </cfRule>
    <cfRule type="expression" dxfId="634" priority="20">
      <formula>OR($A4="REMOVE")</formula>
    </cfRule>
  </conditionalFormatting>
  <dataValidations count="3">
    <dataValidation allowBlank="1" showInputMessage="1" showErrorMessage="1" sqref="C1:D1 F1:G1 O3:Q3 H5:H6 H12 F8:G8 O7:R7 C13:D13 C7:D8 G9:H9 C3:D3 F3:G3 C9:C11 G10:G11 F6:F7 F12:F13 M11 M4 D5 C4" xr:uid="{56AE6755-D487-41A8-84DD-2529C865D9D7}"/>
    <dataValidation type="list" allowBlank="1" showInputMessage="1" showErrorMessage="1" sqref="M12 N1:N3" xr:uid="{602D4206-638F-4A35-9065-A33654710785}">
      <formula1>"Build is Cooking, Creative Cooked (M2), Creative Cooked (M3), Creative Cooked (M2 &amp; M3), In QC (M2), In QC (M2 &amp; M3), Ready for booking (M2), Ready for booking (M2 and M3), Cooked and booked (M2 and M3), Canceled"</formula1>
    </dataValidation>
    <dataValidation type="list" allowBlank="1" showInputMessage="1" showErrorMessage="1" sqref="N4:N9" xr:uid="{D16FDD88-63D3-48CE-8BFD-CF1010DDEE42}">
      <formula1>"Build is Cooking, Creative Cooked, In QC, Ready for booking, Cooked and booked, Canceled"</formula1>
    </dataValidation>
  </dataValidations>
  <hyperlinks>
    <hyperlink ref="B10" r:id="rId1" xr:uid="{02FF6816-1526-416F-9A38-908C8402AE63}"/>
    <hyperlink ref="B11" r:id="rId2" xr:uid="{959252B5-8FD2-454A-9811-4BBC54631734}"/>
    <hyperlink ref="B5" r:id="rId3" xr:uid="{DEA95472-C434-4043-9C94-BC926E653C2C}"/>
    <hyperlink ref="B6" r:id="rId4" xr:uid="{1E95EB1C-24D9-40F7-9455-E078AFE05ADA}"/>
    <hyperlink ref="B7" r:id="rId5" xr:uid="{2FA01606-A7E2-4333-9F8B-08B30C39BC9F}"/>
    <hyperlink ref="B4" r:id="rId6" xr:uid="{A4B7A5AA-76AC-41C0-95D4-2A46198C73B8}"/>
    <hyperlink ref="B12" r:id="rId7" xr:uid="{59F13CA8-BDCB-4A92-9CDF-AF8DF729D0F1}"/>
    <hyperlink ref="B13" r:id="rId8" xr:uid="{6CD9456D-FACC-4CB2-BD67-B06EE8C3E2DF}"/>
    <hyperlink ref="B9" r:id="rId9" display="Plan of Record 13521 Mortal Kombat Legacy Kollection - Launch" xr:uid="{EF1291BF-7C85-4578-A3D9-5BE74446D91A}"/>
    <hyperlink ref="B8" r:id="rId10" xr:uid="{E84EEA5B-B4DD-498F-944D-A8B6F2928369}"/>
    <hyperlink ref="J8" r:id="rId11" xr:uid="{98F6DFB3-8CE3-4C93-BF47-4A91EC79E5D2}"/>
    <hyperlink ref="G5" r:id="rId12" xr:uid="{105D3D53-0DBC-40E4-A807-8E8B4BE5FCBB}"/>
    <hyperlink ref="J13" r:id="rId13" xr:uid="{DC6FB739-1FF2-45B6-8F6C-0B0E6CF613F0}"/>
    <hyperlink ref="J9" r:id="rId14" xr:uid="{23FE1725-6A51-4533-936D-2BB05745FBE8}"/>
    <hyperlink ref="J4" r:id="rId15" xr:uid="{F45DD9A8-EB5C-46EB-973D-4B1E962379BC}"/>
    <hyperlink ref="G4" r:id="rId16" xr:uid="{5E22D4CE-1B10-4B02-8D58-9D0F471166B0}"/>
    <hyperlink ref="D4" r:id="rId17" xr:uid="{9C1D7F6D-54C6-4E89-8736-DD452AD465F3}"/>
    <hyperlink ref="J6" r:id="rId18" xr:uid="{1122FC8C-9DE9-4B67-8BA8-3BA7CF50CEF8}"/>
    <hyperlink ref="J7" r:id="rId19" xr:uid="{FEBCBB7E-E1B6-4622-A5F9-2C739FA1471E}"/>
    <hyperlink ref="I6" r:id="rId20" xr:uid="{DD918EB5-7F15-4390-9A98-152667E605C3}"/>
    <hyperlink ref="I7" r:id="rId21" xr:uid="{41BDF692-B5DC-45F2-A21F-1638AE8578D3}"/>
  </hyperlinks>
  <pageMargins left="0.7" right="0.7" top="0.75" bottom="0.75" header="0.3" footer="0.3"/>
  <headerFooter>
    <oddFooter>&amp;L_x000D_&amp;1#&amp;"Aptos"&amp;10&amp;K000000 Classified as Microsoft Confidential</oddFooter>
  </headerFooter>
  <tableParts count="1">
    <tablePart r:id="rId22"/>
  </tableParts>
  <extLst>
    <ext xmlns:x14="http://schemas.microsoft.com/office/spreadsheetml/2009/9/main" uri="{CCE6A557-97BC-4b89-ADB6-D9C93CAAB3DF}">
      <x14:dataValidations xmlns:xm="http://schemas.microsoft.com/office/excel/2006/main" count="2">
        <x14:dataValidation type="list" allowBlank="1" showInputMessage="1" showErrorMessage="1" xr:uid="{7EB0FD0C-590C-41F3-91C4-6E4E7B36B35B}">
          <x14:formula1>
            <xm:f>'Column Values (HIDE)'!$C$3:$C$12</xm:f>
          </x14:formula1>
          <xm:sqref>E40:E1048576 B1 E1 E3</xm:sqref>
        </x14:dataValidation>
        <x14:dataValidation type="list" allowBlank="1" showInputMessage="1" showErrorMessage="1" xr:uid="{20362F2E-2155-40F9-870F-C859FCBE4458}">
          <x14:formula1>
            <xm:f>'Column Values (HIDE)'!$A$3:$A$6</xm:f>
          </x14:formula1>
          <xm:sqref>A40:B1048576 A3:B3 B4</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E9B3-8B31-437D-B1BF-5EC40A51DCD6}">
  <sheetPr>
    <tabColor theme="9" tint="0.39997558519241921"/>
  </sheetPr>
  <dimension ref="A1:O41"/>
  <sheetViews>
    <sheetView zoomScale="90" zoomScaleNormal="90" workbookViewId="0">
      <pane ySplit="1" topLeftCell="A9" activePane="bottomLeft" state="frozen"/>
      <selection pane="bottomLeft" activeCell="A9" sqref="A9"/>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6" width="26.42578125" style="4" customWidth="1"/>
    <col min="7" max="7" width="22.85546875" style="4" customWidth="1"/>
    <col min="8" max="8" width="18.42578125" style="181" customWidth="1"/>
    <col min="9" max="9" width="36.5703125"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384" width="9.140625" style="4"/>
  </cols>
  <sheetData>
    <row r="1" spans="1:15" ht="15.6" customHeight="1">
      <c r="A1" s="173">
        <v>7</v>
      </c>
      <c r="B1" s="117" t="s">
        <v>108</v>
      </c>
      <c r="C1" s="174"/>
      <c r="D1" s="174"/>
      <c r="E1" s="174"/>
      <c r="F1" s="174"/>
      <c r="G1" s="174"/>
      <c r="H1" s="175"/>
      <c r="I1" s="175"/>
      <c r="J1" s="174"/>
      <c r="K1" s="174"/>
      <c r="L1" s="174"/>
      <c r="M1" s="174"/>
    </row>
    <row r="2" spans="1:15" ht="15.6" customHeight="1">
      <c r="A2" s="700" t="s">
        <v>109</v>
      </c>
      <c r="B2" s="700"/>
      <c r="C2" s="700"/>
      <c r="D2" s="700"/>
      <c r="E2" s="700"/>
      <c r="F2" s="700"/>
      <c r="G2" s="700"/>
      <c r="H2" s="700"/>
      <c r="I2" s="700"/>
      <c r="J2" s="700"/>
      <c r="K2" s="700"/>
      <c r="L2" s="700"/>
      <c r="M2" s="182"/>
    </row>
    <row r="3" spans="1:15"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783</v>
      </c>
    </row>
    <row r="4" spans="1:15" customFormat="1" ht="105">
      <c r="A4">
        <v>1</v>
      </c>
      <c r="B4" s="164" t="s">
        <v>784</v>
      </c>
      <c r="C4" t="s">
        <v>446</v>
      </c>
      <c r="D4" t="s">
        <v>445</v>
      </c>
      <c r="E4" s="161">
        <v>45965.416666666664</v>
      </c>
      <c r="F4" s="161">
        <v>45978</v>
      </c>
      <c r="G4" t="s">
        <v>785</v>
      </c>
      <c r="H4" s="67" t="s">
        <v>786</v>
      </c>
      <c r="I4" s="133" t="s">
        <v>82</v>
      </c>
      <c r="J4" s="133" t="s">
        <v>262</v>
      </c>
      <c r="K4" s="699" t="s">
        <v>787</v>
      </c>
      <c r="L4" t="s">
        <v>223</v>
      </c>
      <c r="M4" s="164" t="s">
        <v>788</v>
      </c>
      <c r="N4" s="292" t="s">
        <v>719</v>
      </c>
      <c r="O4" s="294"/>
    </row>
    <row r="5" spans="1:15" s="194" customFormat="1">
      <c r="A5" s="194">
        <v>2</v>
      </c>
      <c r="B5" s="194" t="s">
        <v>789</v>
      </c>
      <c r="E5" s="196"/>
      <c r="F5" s="196"/>
      <c r="H5" s="195"/>
      <c r="J5" s="195"/>
      <c r="K5" s="194" t="s">
        <v>790</v>
      </c>
      <c r="L5" s="194" t="s">
        <v>223</v>
      </c>
      <c r="M5" s="317" t="s">
        <v>791</v>
      </c>
      <c r="N5" s="292" t="s">
        <v>362</v>
      </c>
      <c r="O5" s="316"/>
    </row>
    <row r="6" spans="1:15" ht="76.5" customHeight="1">
      <c r="A6">
        <v>2</v>
      </c>
      <c r="B6" s="164" t="s">
        <v>792</v>
      </c>
      <c r="C6" s="67" t="s">
        <v>793</v>
      </c>
      <c r="D6" t="s">
        <v>492</v>
      </c>
      <c r="E6" s="226">
        <v>45967</v>
      </c>
      <c r="F6" s="161">
        <v>45978</v>
      </c>
      <c r="G6" s="191" t="s">
        <v>794</v>
      </c>
      <c r="H6" s="67" t="s">
        <v>795</v>
      </c>
      <c r="I6" s="67" t="s">
        <v>82</v>
      </c>
      <c r="J6" s="133" t="s">
        <v>83</v>
      </c>
      <c r="K6" s="699" t="s">
        <v>796</v>
      </c>
      <c r="L6" t="s">
        <v>223</v>
      </c>
      <c r="M6" t="s">
        <v>797</v>
      </c>
      <c r="N6" s="292" t="s">
        <v>719</v>
      </c>
      <c r="O6" s="294"/>
    </row>
    <row r="7" spans="1:15" ht="70.5" customHeight="1">
      <c r="A7">
        <v>3</v>
      </c>
      <c r="B7" s="164" t="s">
        <v>770</v>
      </c>
      <c r="C7" s="67" t="s">
        <v>771</v>
      </c>
      <c r="D7" t="s">
        <v>772</v>
      </c>
      <c r="E7" s="161">
        <v>45972</v>
      </c>
      <c r="F7" s="161">
        <v>45978</v>
      </c>
      <c r="G7" s="67" t="s">
        <v>771</v>
      </c>
      <c r="H7" s="191" t="s">
        <v>773</v>
      </c>
      <c r="I7" s="67" t="s">
        <v>82</v>
      </c>
      <c r="J7" s="133" t="s">
        <v>83</v>
      </c>
      <c r="K7" s="67" t="s">
        <v>286</v>
      </c>
      <c r="L7" t="s">
        <v>223</v>
      </c>
      <c r="M7" s="67"/>
      <c r="N7" s="198" t="s">
        <v>719</v>
      </c>
      <c r="O7" s="297"/>
    </row>
    <row r="8" spans="1:15" ht="120">
      <c r="A8">
        <v>4</v>
      </c>
      <c r="B8" s="164" t="s">
        <v>798</v>
      </c>
      <c r="C8" s="67" t="s">
        <v>799</v>
      </c>
      <c r="D8" t="s">
        <v>800</v>
      </c>
      <c r="E8" s="188">
        <v>45975</v>
      </c>
      <c r="F8" s="161">
        <v>45978</v>
      </c>
      <c r="G8" s="238" t="s">
        <v>801</v>
      </c>
      <c r="H8" s="191" t="s">
        <v>802</v>
      </c>
      <c r="J8" s="164" t="s">
        <v>803</v>
      </c>
      <c r="K8" s="699" t="s">
        <v>804</v>
      </c>
      <c r="L8" t="s">
        <v>223</v>
      </c>
      <c r="M8" s="67" t="s">
        <v>805</v>
      </c>
      <c r="N8" s="292" t="s">
        <v>719</v>
      </c>
      <c r="O8" s="230" t="s">
        <v>806</v>
      </c>
    </row>
    <row r="9" spans="1:15" s="301" customFormat="1" ht="75">
      <c r="A9">
        <v>5</v>
      </c>
      <c r="B9" s="164" t="s">
        <v>807</v>
      </c>
      <c r="C9" s="67" t="s">
        <v>808</v>
      </c>
      <c r="D9" s="67" t="s">
        <v>809</v>
      </c>
      <c r="E9" s="188">
        <v>45975</v>
      </c>
      <c r="F9" s="161">
        <v>45977</v>
      </c>
      <c r="G9" s="164" t="s">
        <v>810</v>
      </c>
      <c r="H9" s="238"/>
      <c r="I9"/>
      <c r="J9" s="133" t="s">
        <v>262</v>
      </c>
      <c r="K9" s="699" t="s">
        <v>811</v>
      </c>
      <c r="L9" t="s">
        <v>223</v>
      </c>
      <c r="M9"/>
      <c r="N9" s="292" t="s">
        <v>719</v>
      </c>
      <c r="O9" s="295" t="s">
        <v>812</v>
      </c>
    </row>
    <row r="10" spans="1:15" ht="75">
      <c r="A10">
        <v>6</v>
      </c>
      <c r="B10" s="164" t="s">
        <v>813</v>
      </c>
      <c r="C10" s="4" t="s">
        <v>814</v>
      </c>
      <c r="D10" s="67" t="s">
        <v>815</v>
      </c>
      <c r="E10" s="188">
        <v>45974</v>
      </c>
      <c r="F10" s="161">
        <v>45980</v>
      </c>
      <c r="G10" s="164" t="s">
        <v>816</v>
      </c>
      <c r="H10" s="238"/>
      <c r="I10" s="164"/>
      <c r="J10" s="164" t="s">
        <v>817</v>
      </c>
      <c r="K10" s="67" t="s">
        <v>286</v>
      </c>
      <c r="L10" t="s">
        <v>223</v>
      </c>
      <c r="M10" s="67"/>
      <c r="N10" s="292" t="s">
        <v>719</v>
      </c>
      <c r="O10" s="230"/>
    </row>
    <row r="11" spans="1:15" s="246" customFormat="1" ht="60">
      <c r="A11">
        <v>7</v>
      </c>
      <c r="B11" s="164" t="s">
        <v>818</v>
      </c>
      <c r="C11" s="225" t="s">
        <v>819</v>
      </c>
      <c r="D11" s="67" t="s">
        <v>820</v>
      </c>
      <c r="E11" s="188">
        <v>45974</v>
      </c>
      <c r="F11" s="161">
        <v>45978</v>
      </c>
      <c r="G11" s="225" t="s">
        <v>819</v>
      </c>
      <c r="H11" s="238" t="s">
        <v>821</v>
      </c>
      <c r="I11" s="191" t="s">
        <v>822</v>
      </c>
      <c r="J11" s="133" t="s">
        <v>83</v>
      </c>
      <c r="K11" s="67" t="s">
        <v>286</v>
      </c>
      <c r="L11" t="s">
        <v>223</v>
      </c>
      <c r="M11"/>
      <c r="N11" s="292" t="s">
        <v>719</v>
      </c>
      <c r="O11" s="291"/>
    </row>
    <row r="12" spans="1:15" s="213" customFormat="1" ht="90">
      <c r="A12" s="180">
        <v>8</v>
      </c>
      <c r="B12" s="200" t="s">
        <v>823</v>
      </c>
      <c r="C12" s="202" t="s">
        <v>824</v>
      </c>
      <c r="D12" s="202" t="s">
        <v>825</v>
      </c>
      <c r="E12" s="201">
        <v>45972</v>
      </c>
      <c r="F12" s="201">
        <v>45978</v>
      </c>
      <c r="G12" s="216" t="s">
        <v>826</v>
      </c>
      <c r="H12" s="216"/>
      <c r="I12" s="180"/>
      <c r="J12" s="217" t="s">
        <v>83</v>
      </c>
      <c r="K12" s="327" t="s">
        <v>827</v>
      </c>
      <c r="L12" s="180" t="s">
        <v>223</v>
      </c>
      <c r="M12" s="202" t="s">
        <v>828</v>
      </c>
      <c r="N12" s="325" t="s">
        <v>362</v>
      </c>
      <c r="O12" s="328"/>
    </row>
    <row r="13" spans="1:15" ht="66" customHeight="1">
      <c r="A13">
        <v>9</v>
      </c>
      <c r="B13" s="164" t="s">
        <v>764</v>
      </c>
      <c r="C13" s="67" t="s">
        <v>765</v>
      </c>
      <c r="D13" t="s">
        <v>766</v>
      </c>
      <c r="E13" s="226">
        <v>45971</v>
      </c>
      <c r="F13" s="161">
        <v>45978</v>
      </c>
      <c r="G13" s="191" t="s">
        <v>767</v>
      </c>
      <c r="H13" s="67" t="s">
        <v>768</v>
      </c>
      <c r="I13" s="67" t="s">
        <v>769</v>
      </c>
      <c r="J13" s="133" t="s">
        <v>83</v>
      </c>
      <c r="K13" s="67" t="s">
        <v>286</v>
      </c>
      <c r="L13" t="s">
        <v>223</v>
      </c>
      <c r="M13" s="67" t="s">
        <v>829</v>
      </c>
      <c r="N13" s="292" t="s">
        <v>719</v>
      </c>
      <c r="O13" s="291"/>
    </row>
    <row r="14" spans="1:15" customFormat="1" ht="14.45" customHeight="1">
      <c r="B14" s="67"/>
    </row>
    <row r="15" spans="1:15" customFormat="1" ht="14.45" customHeight="1">
      <c r="B15" s="67"/>
    </row>
    <row r="16" spans="1:15" customFormat="1" ht="14.45" customHeight="1">
      <c r="B16" s="67"/>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sheetData>
  <mergeCells count="1">
    <mergeCell ref="A2:L2"/>
  </mergeCells>
  <conditionalFormatting sqref="B1:M1">
    <cfRule type="expression" dxfId="633" priority="152">
      <formula>OR($A1="CHANGE")</formula>
    </cfRule>
    <cfRule type="expression" dxfId="632" priority="154">
      <formula>OR($A1="REMOVE")</formula>
    </cfRule>
    <cfRule type="expression" dxfId="631" priority="153">
      <formula>OR($A1="ADD")</formula>
    </cfRule>
  </conditionalFormatting>
  <conditionalFormatting sqref="I3">
    <cfRule type="cellIs" dxfId="630" priority="156" operator="equal">
      <formula>"no"</formula>
    </cfRule>
    <cfRule type="cellIs" dxfId="629" priority="155" operator="equal">
      <formula>"yes"</formula>
    </cfRule>
  </conditionalFormatting>
  <conditionalFormatting sqref="M11">
    <cfRule type="cellIs" dxfId="628" priority="96" operator="equal">
      <formula>"Creative Cooked (M2 &amp; M3)"</formula>
    </cfRule>
    <cfRule type="containsText" dxfId="627" priority="90" operator="containsText" text="Cooked and booked">
      <formula>NOT(ISERROR(SEARCH("Cooked and booked",M11)))</formula>
    </cfRule>
    <cfRule type="containsText" dxfId="626" priority="91" operator="containsText" text="Ready for booking">
      <formula>NOT(ISERROR(SEARCH("Ready for booking",M11)))</formula>
    </cfRule>
    <cfRule type="expression" dxfId="625" priority="92">
      <formula>OR($A11="CHANGE")</formula>
    </cfRule>
    <cfRule type="expression" dxfId="624" priority="93">
      <formula>OR($A11="ADD")</formula>
    </cfRule>
    <cfRule type="expression" dxfId="623" priority="94">
      <formula>OR($A11="REMOVE")</formula>
    </cfRule>
    <cfRule type="cellIs" dxfId="622" priority="95" operator="equal">
      <formula>"In QC (M2)"</formula>
    </cfRule>
    <cfRule type="expression" dxfId="621" priority="103">
      <formula>OR($A11="REMOVE")</formula>
    </cfRule>
    <cfRule type="expression" dxfId="620" priority="140">
      <formula>OR($A11="REMOVE")</formula>
    </cfRule>
    <cfRule type="cellIs" dxfId="619" priority="97" operator="equal">
      <formula>"Ready for booking (M2)"</formula>
    </cfRule>
    <cfRule type="cellIs" dxfId="618" priority="98" operator="equal">
      <formula>"Creative cooked (M2/M3)"</formula>
    </cfRule>
    <cfRule type="cellIs" dxfId="617" priority="99" operator="equal">
      <formula>"Creative cooked (M2)"</formula>
    </cfRule>
    <cfRule type="cellIs" dxfId="616" priority="100" operator="equal">
      <formula>"Build is cooking"</formula>
    </cfRule>
    <cfRule type="expression" dxfId="615" priority="101">
      <formula>OR($A11="CHANGE")</formula>
    </cfRule>
    <cfRule type="expression" dxfId="614" priority="102">
      <formula>OR($A11="ADD")</formula>
    </cfRule>
    <cfRule type="expression" dxfId="613" priority="138">
      <formula>OR($A11="CHANGE")</formula>
    </cfRule>
    <cfRule type="expression" dxfId="612" priority="139">
      <formula>OR($A11="ADD")</formula>
    </cfRule>
  </conditionalFormatting>
  <conditionalFormatting sqref="N1:N2">
    <cfRule type="expression" dxfId="611" priority="144">
      <formula>OR($A1="REMOVE")</formula>
    </cfRule>
    <cfRule type="expression" dxfId="610" priority="143">
      <formula>OR($A1="ADD")</formula>
    </cfRule>
    <cfRule type="expression" dxfId="609" priority="142">
      <formula>OR($A1="CHANGE")</formula>
    </cfRule>
  </conditionalFormatting>
  <conditionalFormatting sqref="N1:N3">
    <cfRule type="containsText" dxfId="608" priority="118" operator="containsText" text="Cooked and booked">
      <formula>NOT(ISERROR(SEARCH("Cooked and booked",N1)))</formula>
    </cfRule>
    <cfRule type="cellIs" dxfId="607" priority="149" operator="equal">
      <formula>"Creative cooked (M2/M3)"</formula>
    </cfRule>
    <cfRule type="containsText" dxfId="606" priority="119" operator="containsText" text="Ready for booking">
      <formula>NOT(ISERROR(SEARCH("Ready for booking",N1)))</formula>
    </cfRule>
    <cfRule type="cellIs" dxfId="605" priority="141" operator="equal">
      <formula>"Ready for booking (M2)"</formula>
    </cfRule>
    <cfRule type="cellIs" dxfId="604" priority="145" operator="equal">
      <formula>"In QC (M2)"</formula>
    </cfRule>
    <cfRule type="cellIs" dxfId="603" priority="146" operator="equal">
      <formula>"Creative Cooked (M2 &amp; M3)"</formula>
    </cfRule>
    <cfRule type="cellIs" dxfId="602" priority="150" operator="equal">
      <formula>"Creative cooked (M2)"</formula>
    </cfRule>
    <cfRule type="cellIs" dxfId="601" priority="151" operator="equal">
      <formula>"Build is cooking"</formula>
    </cfRule>
  </conditionalFormatting>
  <conditionalFormatting sqref="N4:N13">
    <cfRule type="containsText" dxfId="600" priority="68" operator="containsText" text="In QC">
      <formula>NOT(ISERROR(SEARCH("In QC",N4)))</formula>
    </cfRule>
    <cfRule type="containsText" dxfId="599" priority="69" operator="containsText" text="Build is Cooking">
      <formula>NOT(ISERROR(SEARCH("Build is Cooking",N4)))</formula>
    </cfRule>
    <cfRule type="containsText" dxfId="598" priority="67" operator="containsText" text="Creative Cooked">
      <formula>NOT(ISERROR(SEARCH("Creative Cooked",N4)))</formula>
    </cfRule>
    <cfRule type="containsText" dxfId="597" priority="66" operator="containsText" text="Ready for Booking">
      <formula>NOT(ISERROR(SEARCH("Ready for Booking",N4)))</formula>
    </cfRule>
    <cfRule type="containsText" dxfId="596" priority="65" operator="containsText" text="Cooked and Booked">
      <formula>NOT(ISERROR(SEARCH("Cooked and Booked",N4)))</formula>
    </cfRule>
    <cfRule type="containsText" dxfId="595" priority="64" operator="containsText" text="Canceled">
      <formula>NOT(ISERROR(SEARCH("Canceled",N4)))</formula>
    </cfRule>
  </conditionalFormatting>
  <conditionalFormatting sqref="O1:O2">
    <cfRule type="expression" dxfId="594" priority="116">
      <formula>OR($A1="ADD")</formula>
    </cfRule>
    <cfRule type="expression" dxfId="593" priority="115">
      <formula>OR($A1="CHANGE")</formula>
    </cfRule>
    <cfRule type="expression" dxfId="592" priority="117">
      <formula>OR($A1="REMOVE")</formula>
    </cfRule>
  </conditionalFormatting>
  <conditionalFormatting sqref="O11">
    <cfRule type="containsText" dxfId="591" priority="36" operator="containsText" text="Ready for booking">
      <formula>NOT(ISERROR(SEARCH("Ready for booking",O11)))</formula>
    </cfRule>
    <cfRule type="expression" dxfId="590" priority="37">
      <formula>OR($A11="CHANGE")</formula>
    </cfRule>
    <cfRule type="expression" dxfId="589" priority="38">
      <formula>OR($A11="ADD")</formula>
    </cfRule>
    <cfRule type="expression" dxfId="588" priority="39">
      <formula>OR($A11="REMOVE")</formula>
    </cfRule>
    <cfRule type="cellIs" dxfId="587" priority="40" operator="equal">
      <formula>"In QC (M2)"</formula>
    </cfRule>
    <cfRule type="cellIs" dxfId="586" priority="41" operator="equal">
      <formula>"Creative Cooked (M2 &amp; M3)"</formula>
    </cfRule>
    <cfRule type="cellIs" dxfId="585" priority="43" operator="equal">
      <formula>"Creative cooked (M2/M3)"</formula>
    </cfRule>
    <cfRule type="cellIs" dxfId="584" priority="44" operator="equal">
      <formula>"Creative cooked (M2)"</formula>
    </cfRule>
    <cfRule type="cellIs" dxfId="583" priority="45" operator="equal">
      <formula>"Build is cooking"</formula>
    </cfRule>
    <cfRule type="expression" dxfId="582" priority="46">
      <formula>OR($A11="CHANGE")</formula>
    </cfRule>
    <cfRule type="expression" dxfId="581" priority="47">
      <formula>OR($A11="ADD")</formula>
    </cfRule>
    <cfRule type="expression" dxfId="580" priority="48">
      <formula>OR($A11="REMOVE")</formula>
    </cfRule>
    <cfRule type="expression" dxfId="579" priority="49">
      <formula>OR($A11="CHANGE")</formula>
    </cfRule>
    <cfRule type="expression" dxfId="578" priority="50">
      <formula>OR($A11="ADD")</formula>
    </cfRule>
    <cfRule type="expression" dxfId="577" priority="51">
      <formula>OR($A11="REMOVE")</formula>
    </cfRule>
    <cfRule type="cellIs" dxfId="576" priority="42" operator="equal">
      <formula>"Ready for booking (M2)"</formula>
    </cfRule>
    <cfRule type="containsText" dxfId="575" priority="35" operator="containsText" text="Cooked and booked">
      <formula>NOT(ISERROR(SEARCH("Cooked and booked",O11)))</formula>
    </cfRule>
  </conditionalFormatting>
  <dataValidations count="3">
    <dataValidation type="list" allowBlank="1" showInputMessage="1" showErrorMessage="1" sqref="M11 N1:N3" xr:uid="{00DBFB49-A446-4274-BEDC-52BB0C1B9EC0}">
      <formula1>"Build is Cooking, Creative Cooked (M2), Creative Cooked (M3), Creative Cooked (M2 &amp; M3), In QC (M2), In QC (M2 &amp; M3), Ready for booking (M2), Ready for booking (M2 and M3), Cooked and booked (M2 and M3), Canceled"</formula1>
    </dataValidation>
    <dataValidation allowBlank="1" showInputMessage="1" showErrorMessage="1" sqref="C1:D1 F1:G1 F3:G3 C3:D3 O3 G4:G7 I11 H6:H8 M5:M6 C12:D13 F8:F12 C4:C9 D9:D10 F13:G13 O9:O12" xr:uid="{D8BBA20F-3F4C-4499-B953-CABFBCD3F057}"/>
    <dataValidation type="list" allowBlank="1" showInputMessage="1" showErrorMessage="1" sqref="N4:N13" xr:uid="{18EB63F0-125B-444E-9573-1B71A10FE82E}">
      <formula1>"Build is Cooking, Creative Cooked, In QC, Ready for booking, Cooked and booked, Canceled"</formula1>
    </dataValidation>
  </dataValidations>
  <hyperlinks>
    <hyperlink ref="B4" r:id="rId1" display="Plan of Record 13379 Apex Legends - Season 27 Launch" xr:uid="{B59DB591-1155-40A5-9FA0-49C9FAA788A0}"/>
    <hyperlink ref="B5" r:id="rId2" display="Plan of Record 13380 CFB 26 - Season 4" xr:uid="{5A48BF32-4B58-41B0-8DAA-D35F0F4EAA04}"/>
    <hyperlink ref="B7" r:id="rId3" display="Plan of Record 13521 Mortal Kombat Legacy Kollection - Launch" xr:uid="{BE3DB69A-FF37-4A56-B00D-8F37242B3BC3}"/>
    <hyperlink ref="B8" r:id="rId4" display="CCX Campaign Request 13018 Marvel Rivals | Season 5 Launch! [EMBARGOED - 6:00 PT]" xr:uid="{47EA9D87-59A5-4AB2-A9BF-23DF1B392981}"/>
    <hyperlink ref="B9" r:id="rId5" display="CCX Campaign Request 13349 Game Pass early Black Friday" xr:uid="{DC157CDC-F7FD-42CF-A63A-B43E35550EF4}"/>
    <hyperlink ref="G9" r:id="rId6" xr:uid="{3D6FABBB-F57D-4C02-877E-495440B9E19F}"/>
    <hyperlink ref="B10" r:id="rId7" display="CCX Campaign Request 13363 WB Publisher Sale" xr:uid="{A5B5E34F-41DE-401D-88A8-109BC6BC210B}"/>
    <hyperlink ref="B11" r:id="rId8" display="CCX Campaign Request 13398 Anno 117: Pax Romana - Launch" xr:uid="{C765D9BE-2F1D-40F7-86F9-01DA1F6EA504}"/>
    <hyperlink ref="B12" r:id="rId9" display="CCX Campaign Request 13472 GTA Online | Free Play Days for all | Entire week + First time Rockstar has done FPD" xr:uid="{A2883961-086E-462F-AAA6-1002B12C7294}"/>
    <hyperlink ref="M4" r:id="rId10" xr:uid="{B58E611B-E61E-4A9C-BE8D-C5C4F0AA7907}"/>
    <hyperlink ref="B13" r:id="rId11" xr:uid="{9B30FE4B-14E0-4808-B9B5-33D78CF219F8}"/>
    <hyperlink ref="J13" r:id="rId12" xr:uid="{3844BD80-43DC-42AA-BE6C-10F165290E04}"/>
    <hyperlink ref="J4" r:id="rId13" xr:uid="{0088E85D-5B76-47F8-97BC-03C992324E99}"/>
    <hyperlink ref="J7" r:id="rId14" xr:uid="{5F9E2319-B352-4A79-965F-3CA1AF3ED946}"/>
    <hyperlink ref="J8" r:id="rId15" xr:uid="{66AFAEC8-F3A0-43AF-A59E-CE9ADB9367B6}"/>
    <hyperlink ref="G10" r:id="rId16" xr:uid="{290226C1-7506-4CE3-9806-F01AFD991720}"/>
    <hyperlink ref="B6" r:id="rId17" display="CCX Campaign Request 12561 EA SPORTS College Football 26 | Season 4" xr:uid="{25D7FFF0-470C-4211-A5A1-B62B8464E572}"/>
    <hyperlink ref="J6" r:id="rId18" xr:uid="{39D34923-F550-45B1-8E96-D1DE00B13ECC}"/>
    <hyperlink ref="J10" r:id="rId19" xr:uid="{CB46C963-CF89-435B-BBED-2BB1BC7B60BC}"/>
    <hyperlink ref="J11" r:id="rId20" xr:uid="{4AEC3FEB-77D2-4B7F-900C-AA2539828E4F}"/>
    <hyperlink ref="J12" r:id="rId21" xr:uid="{5AB8A415-9CE2-4C5C-A946-6033466AEA83}"/>
    <hyperlink ref="J9" r:id="rId22" xr:uid="{3C76DC22-5FCD-4C24-839C-BB4C530D9B28}"/>
  </hyperlinks>
  <pageMargins left="0.7" right="0.7" top="0.75" bottom="0.75" header="0.3" footer="0.3"/>
  <headerFooter>
    <oddFooter>&amp;L_x000D_&amp;1#&amp;"Aptos"&amp;10&amp;K000000 Classified as Microsoft Confidential</oddFooter>
  </headerFooter>
  <tableParts count="1">
    <tablePart r:id="rId23"/>
  </tableParts>
  <extLst>
    <ext xmlns:x14="http://schemas.microsoft.com/office/spreadsheetml/2009/9/main" uri="{CCE6A557-97BC-4b89-ADB6-D9C93CAAB3DF}">
      <x14:dataValidations xmlns:xm="http://schemas.microsoft.com/office/excel/2006/main" count="2">
        <x14:dataValidation type="list" allowBlank="1" showInputMessage="1" showErrorMessage="1" xr:uid="{92BE9371-3813-4BC4-A4D1-EC525AD01A57}">
          <x14:formula1>
            <xm:f>'Column Values (HIDE)'!$A$3:$A$6</xm:f>
          </x14:formula1>
          <xm:sqref>A42:B1048576 A3:B3</xm:sqref>
        </x14:dataValidation>
        <x14:dataValidation type="list" allowBlank="1" showInputMessage="1" showErrorMessage="1" xr:uid="{1E169C6E-D7ED-467C-99D2-FF6703761693}">
          <x14:formula1>
            <xm:f>'Column Values (HIDE)'!$C$3:$C$12</xm:f>
          </x14:formula1>
          <xm:sqref>E42:E1048576 B1 E1 E3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D80C-54B5-4B62-ADE1-4849058D2A91}">
  <sheetPr>
    <tabColor theme="9" tint="0.39997558519241921"/>
  </sheetPr>
  <dimension ref="A1:R42"/>
  <sheetViews>
    <sheetView zoomScale="90" zoomScaleNormal="90" workbookViewId="0">
      <pane ySplit="1" topLeftCell="A7" activePane="bottomLeft" state="frozen"/>
      <selection pane="bottomLeft" activeCell="C9" sqref="C9"/>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40.42578125" style="181" customWidth="1"/>
    <col min="9" max="9" width="17" style="181" bestFit="1" customWidth="1"/>
    <col min="10" max="10" width="22.5703125" style="4" customWidth="1"/>
    <col min="11" max="11" width="45.85546875" style="4" customWidth="1"/>
    <col min="12" max="13" width="20" style="4" customWidth="1"/>
    <col min="14" max="14" width="30.140625" style="4" bestFit="1" customWidth="1"/>
    <col min="15" max="15" width="77.140625" style="4" customWidth="1"/>
    <col min="16" max="16" width="62.42578125" style="4" customWidth="1"/>
    <col min="17" max="17" width="32.140625" style="4" bestFit="1" customWidth="1"/>
    <col min="18" max="18" width="8.85546875" style="4" customWidth="1"/>
    <col min="19" max="16384" width="9.140625" style="4"/>
  </cols>
  <sheetData>
    <row r="1" spans="1:18" ht="15.6" customHeight="1">
      <c r="A1" s="173">
        <v>7</v>
      </c>
      <c r="B1" s="117" t="s">
        <v>108</v>
      </c>
      <c r="C1" s="174"/>
      <c r="D1" s="174"/>
      <c r="E1" s="174"/>
      <c r="F1" s="174"/>
      <c r="G1" s="174"/>
      <c r="H1" s="175"/>
      <c r="I1" s="175"/>
      <c r="J1" s="174"/>
      <c r="K1" s="174"/>
      <c r="L1" s="174"/>
      <c r="M1" s="174"/>
      <c r="Q1" s="174"/>
    </row>
    <row r="2" spans="1:18" ht="15.6" customHeight="1">
      <c r="A2" s="700" t="s">
        <v>109</v>
      </c>
      <c r="B2" s="700"/>
      <c r="C2" s="700"/>
      <c r="D2" s="700"/>
      <c r="E2" s="700"/>
      <c r="F2" s="700"/>
      <c r="G2" s="700"/>
      <c r="H2" s="700"/>
      <c r="I2" s="700"/>
      <c r="J2" s="700"/>
      <c r="K2" s="700"/>
      <c r="L2" s="700"/>
      <c r="M2" s="182"/>
      <c r="Q2" s="174"/>
    </row>
    <row r="3" spans="1:18"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75" t="s">
        <v>481</v>
      </c>
    </row>
    <row r="4" spans="1:18" s="198" customFormat="1" ht="75">
      <c r="A4">
        <v>1</v>
      </c>
      <c r="B4" s="164" t="s">
        <v>784</v>
      </c>
      <c r="C4" t="s">
        <v>830</v>
      </c>
      <c r="D4" t="s">
        <v>445</v>
      </c>
      <c r="E4" s="161">
        <v>45965.416666666664</v>
      </c>
      <c r="F4" s="161">
        <v>45978</v>
      </c>
      <c r="G4" t="s">
        <v>785</v>
      </c>
      <c r="H4" s="67" t="s">
        <v>786</v>
      </c>
      <c r="I4" s="133" t="s">
        <v>82</v>
      </c>
      <c r="J4" s="133" t="s">
        <v>262</v>
      </c>
      <c r="K4" s="699" t="s">
        <v>831</v>
      </c>
      <c r="L4" t="s">
        <v>223</v>
      </c>
      <c r="M4" s="67"/>
      <c r="N4" s="292" t="s">
        <v>719</v>
      </c>
      <c r="O4" s="294"/>
      <c r="P4" s="180"/>
      <c r="Q4" s="180"/>
      <c r="R4" s="180"/>
    </row>
    <row r="5" spans="1:18" s="180" customFormat="1" ht="60">
      <c r="A5">
        <v>2</v>
      </c>
      <c r="B5" s="164" t="s">
        <v>832</v>
      </c>
      <c r="C5" t="s">
        <v>833</v>
      </c>
      <c r="D5" t="s">
        <v>729</v>
      </c>
      <c r="E5" s="161" t="s">
        <v>834</v>
      </c>
      <c r="F5" s="161">
        <v>45971</v>
      </c>
      <c r="G5" t="s">
        <v>835</v>
      </c>
      <c r="H5" s="67" t="s">
        <v>836</v>
      </c>
      <c r="I5" s="133" t="s">
        <v>837</v>
      </c>
      <c r="J5" s="164" t="s">
        <v>838</v>
      </c>
      <c r="K5" s="67" t="s">
        <v>286</v>
      </c>
      <c r="L5" t="s">
        <v>223</v>
      </c>
      <c r="M5" s="67" t="s">
        <v>839</v>
      </c>
      <c r="N5" s="292" t="s">
        <v>719</v>
      </c>
      <c r="O5" s="294" t="s">
        <v>830</v>
      </c>
    </row>
    <row r="6" spans="1:18" s="197" customFormat="1" ht="60">
      <c r="A6" s="194">
        <v>3</v>
      </c>
      <c r="B6" s="195" t="s">
        <v>840</v>
      </c>
      <c r="C6" s="195" t="s">
        <v>841</v>
      </c>
      <c r="D6" s="194"/>
      <c r="E6" s="196"/>
      <c r="F6" s="196"/>
      <c r="G6" s="195"/>
      <c r="H6" s="311"/>
      <c r="I6" s="195"/>
      <c r="J6" s="194"/>
      <c r="K6" s="195" t="s">
        <v>286</v>
      </c>
      <c r="L6" s="194" t="s">
        <v>223</v>
      </c>
      <c r="M6" s="195"/>
      <c r="N6" s="194" t="s">
        <v>362</v>
      </c>
      <c r="O6" s="306"/>
    </row>
    <row r="7" spans="1:18" ht="75">
      <c r="A7">
        <v>4</v>
      </c>
      <c r="B7" s="164" t="s">
        <v>842</v>
      </c>
      <c r="C7" s="67" t="s">
        <v>88</v>
      </c>
      <c r="D7" t="s">
        <v>89</v>
      </c>
      <c r="E7" s="161">
        <v>45965</v>
      </c>
      <c r="F7" s="161">
        <v>45971</v>
      </c>
      <c r="G7" s="238" t="s">
        <v>88</v>
      </c>
      <c r="H7" s="191" t="s">
        <v>90</v>
      </c>
      <c r="I7" s="191" t="s">
        <v>107</v>
      </c>
      <c r="J7" s="133" t="s">
        <v>83</v>
      </c>
      <c r="K7" s="67" t="s">
        <v>843</v>
      </c>
      <c r="L7" t="s">
        <v>223</v>
      </c>
      <c r="N7" s="292" t="s">
        <v>719</v>
      </c>
      <c r="O7"/>
      <c r="Q7" s="174"/>
    </row>
    <row r="8" spans="1:18" s="301" customFormat="1" ht="82.5" customHeight="1">
      <c r="A8">
        <v>5</v>
      </c>
      <c r="B8" s="164" t="s">
        <v>844</v>
      </c>
      <c r="C8" s="67" t="s">
        <v>97</v>
      </c>
      <c r="D8" t="s">
        <v>845</v>
      </c>
      <c r="E8" s="161">
        <v>45965</v>
      </c>
      <c r="F8" s="161">
        <v>45971</v>
      </c>
      <c r="G8" s="238" t="s">
        <v>97</v>
      </c>
      <c r="H8" s="238" t="s">
        <v>846</v>
      </c>
      <c r="I8" s="313" t="s">
        <v>847</v>
      </c>
      <c r="J8" s="228" t="s">
        <v>83</v>
      </c>
      <c r="K8" s="67" t="s">
        <v>527</v>
      </c>
      <c r="L8" t="s">
        <v>223</v>
      </c>
      <c r="M8" t="s">
        <v>223</v>
      </c>
      <c r="N8" s="292" t="s">
        <v>719</v>
      </c>
      <c r="O8"/>
      <c r="P8" s="4"/>
      <c r="Q8" s="174"/>
      <c r="R8" s="4"/>
    </row>
    <row r="9" spans="1:18" ht="75">
      <c r="A9">
        <v>6</v>
      </c>
      <c r="B9" s="164" t="s">
        <v>848</v>
      </c>
      <c r="C9" t="s">
        <v>849</v>
      </c>
      <c r="D9" t="s">
        <v>850</v>
      </c>
      <c r="E9" s="161">
        <v>45960</v>
      </c>
      <c r="F9" s="161">
        <v>45971</v>
      </c>
      <c r="G9" s="238" t="s">
        <v>849</v>
      </c>
      <c r="H9" s="238" t="s">
        <v>851</v>
      </c>
      <c r="I9" s="191" t="s">
        <v>107</v>
      </c>
      <c r="J9" s="133" t="s">
        <v>83</v>
      </c>
      <c r="K9" s="67" t="s">
        <v>852</v>
      </c>
      <c r="L9" t="s">
        <v>223</v>
      </c>
      <c r="M9" s="67" t="s">
        <v>853</v>
      </c>
      <c r="N9" s="292" t="s">
        <v>719</v>
      </c>
      <c r="O9" s="295"/>
      <c r="Q9" s="174"/>
    </row>
    <row r="10" spans="1:18" s="246" customFormat="1" ht="75">
      <c r="A10">
        <v>7</v>
      </c>
      <c r="B10" s="164" t="s">
        <v>792</v>
      </c>
      <c r="C10" s="238" t="s">
        <v>793</v>
      </c>
      <c r="D10" s="67" t="s">
        <v>854</v>
      </c>
      <c r="E10" s="188">
        <v>45967</v>
      </c>
      <c r="F10" s="161">
        <v>45971</v>
      </c>
      <c r="G10" s="238" t="s">
        <v>794</v>
      </c>
      <c r="H10" s="191" t="s">
        <v>795</v>
      </c>
      <c r="I10" s="67" t="s">
        <v>82</v>
      </c>
      <c r="J10" s="133" t="s">
        <v>83</v>
      </c>
      <c r="K10" s="699" t="s">
        <v>796</v>
      </c>
      <c r="L10" t="s">
        <v>223</v>
      </c>
      <c r="N10" s="292" t="s">
        <v>719</v>
      </c>
      <c r="O10" s="312"/>
      <c r="P10" s="299"/>
    </row>
    <row r="11" spans="1:18" ht="60">
      <c r="A11">
        <v>8</v>
      </c>
      <c r="B11" s="164" t="s">
        <v>855</v>
      </c>
      <c r="C11" s="67" t="s">
        <v>856</v>
      </c>
      <c r="D11" s="67" t="s">
        <v>857</v>
      </c>
      <c r="E11" s="161">
        <v>45965</v>
      </c>
      <c r="F11" s="161">
        <v>45971</v>
      </c>
      <c r="G11" s="164" t="s">
        <v>856</v>
      </c>
      <c r="H11" s="191" t="s">
        <v>858</v>
      </c>
      <c r="I11" s="313" t="s">
        <v>847</v>
      </c>
      <c r="J11" s="133" t="s">
        <v>83</v>
      </c>
      <c r="K11" s="67" t="s">
        <v>286</v>
      </c>
      <c r="L11" t="s">
        <v>223</v>
      </c>
      <c r="M11" s="67"/>
      <c r="N11" s="292" t="s">
        <v>719</v>
      </c>
      <c r="O11"/>
      <c r="Q11" s="174"/>
    </row>
    <row r="12" spans="1:18" ht="75" customHeight="1">
      <c r="A12">
        <v>9</v>
      </c>
      <c r="B12" s="164" t="s">
        <v>859</v>
      </c>
      <c r="C12" s="67" t="s">
        <v>765</v>
      </c>
      <c r="D12" t="s">
        <v>766</v>
      </c>
      <c r="E12" s="243">
        <v>45971</v>
      </c>
      <c r="F12" s="161">
        <v>45978</v>
      </c>
      <c r="G12" s="191" t="s">
        <v>767</v>
      </c>
      <c r="H12" s="67" t="s">
        <v>768</v>
      </c>
      <c r="I12" s="67" t="s">
        <v>769</v>
      </c>
      <c r="J12" s="133" t="s">
        <v>83</v>
      </c>
      <c r="K12" s="67" t="s">
        <v>286</v>
      </c>
      <c r="L12" t="s">
        <v>223</v>
      </c>
      <c r="M12"/>
      <c r="N12" s="237" t="s">
        <v>860</v>
      </c>
      <c r="Q12" s="174"/>
    </row>
    <row r="13" spans="1:18" ht="14.45" customHeight="1">
      <c r="A13">
        <f>ROW() - ROW(Table1901931951971992012032052072092112132152172192212232252272292312332372392412432452472492512532552573567489101211131514161718192021[[#Headers],[Priority]])</f>
        <v>10</v>
      </c>
      <c r="B13" s="164"/>
      <c r="C13" s="67"/>
      <c r="D13"/>
      <c r="E13" s="226"/>
      <c r="F13" s="161"/>
      <c r="G13" s="191"/>
      <c r="H13" s="67"/>
      <c r="I13"/>
      <c r="J13" s="133"/>
      <c r="K13" s="67"/>
      <c r="L13"/>
      <c r="M13"/>
      <c r="N13" s="237"/>
      <c r="Q13" s="174"/>
    </row>
    <row r="14" spans="1:18" customFormat="1" ht="14.45" customHeight="1">
      <c r="B14" s="67"/>
    </row>
    <row r="15" spans="1:18" customFormat="1" ht="14.45" customHeight="1">
      <c r="B15" s="67"/>
      <c r="G15" s="314"/>
      <c r="H15" s="314"/>
    </row>
    <row r="16" spans="1:18" customFormat="1" ht="14.45" customHeight="1">
      <c r="B16" s="67"/>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1:15" customFormat="1" ht="14.45" customHeight="1">
      <c r="B33" s="67"/>
    </row>
    <row r="34" spans="1:15" customFormat="1" ht="14.45" customHeight="1">
      <c r="B34" s="67"/>
    </row>
    <row r="35" spans="1:15" customFormat="1" ht="14.45" customHeight="1">
      <c r="B35" s="67"/>
    </row>
    <row r="36" spans="1:15" customFormat="1" ht="14.45" customHeight="1">
      <c r="B36" s="67"/>
    </row>
    <row r="37" spans="1:15" customFormat="1" ht="14.45" customHeight="1">
      <c r="B37" s="67"/>
    </row>
    <row r="38" spans="1:15" customFormat="1" ht="14.45" customHeight="1">
      <c r="B38" s="67"/>
    </row>
    <row r="39" spans="1:15" customFormat="1" ht="14.45" customHeight="1">
      <c r="B39" s="67"/>
    </row>
    <row r="40" spans="1:15" customFormat="1" ht="14.45" customHeight="1">
      <c r="B40" s="67"/>
    </row>
    <row r="41" spans="1:15" customFormat="1" ht="14.45" customHeight="1">
      <c r="B41" s="67"/>
    </row>
    <row r="42" spans="1:15">
      <c r="A42"/>
      <c r="B42" s="67"/>
      <c r="C42"/>
      <c r="D42"/>
      <c r="E42"/>
      <c r="F42"/>
      <c r="G42"/>
      <c r="H42"/>
      <c r="I42"/>
      <c r="J42"/>
      <c r="K42"/>
      <c r="L42"/>
      <c r="M42"/>
      <c r="N42"/>
      <c r="O42"/>
    </row>
  </sheetData>
  <mergeCells count="1">
    <mergeCell ref="A2:L2"/>
  </mergeCells>
  <conditionalFormatting sqref="I3">
    <cfRule type="cellIs" dxfId="574" priority="111" operator="equal">
      <formula>"yes"</formula>
    </cfRule>
    <cfRule type="cellIs" dxfId="573" priority="112" operator="equal">
      <formula>"no"</formula>
    </cfRule>
  </conditionalFormatting>
  <conditionalFormatting sqref="N1:N1048576">
    <cfRule type="containsText" dxfId="572" priority="1" operator="containsText" text="Canceled">
      <formula>NOT(ISERROR(SEARCH("Canceled",N1)))</formula>
    </cfRule>
    <cfRule type="containsText" dxfId="571" priority="2" operator="containsText" text="Cooked and Booked">
      <formula>NOT(ISERROR(SEARCH("Cooked and Booked",N1)))</formula>
    </cfRule>
    <cfRule type="containsText" dxfId="570" priority="3" operator="containsText" text="Ready for Booking">
      <formula>NOT(ISERROR(SEARCH("Ready for Booking",N1)))</formula>
    </cfRule>
    <cfRule type="containsText" dxfId="569" priority="4" operator="containsText" text="Creative Cooked">
      <formula>NOT(ISERROR(SEARCH("Creative Cooked",N1)))</formula>
    </cfRule>
    <cfRule type="containsText" dxfId="568" priority="5" operator="containsText" text="In QC">
      <formula>NOT(ISERROR(SEARCH("In QC",N1)))</formula>
    </cfRule>
    <cfRule type="containsText" dxfId="567" priority="6" operator="containsText" text="Build is Cooking">
      <formula>NOT(ISERROR(SEARCH("Build is Cooking",N1)))</formula>
    </cfRule>
  </conditionalFormatting>
  <conditionalFormatting sqref="O1:Q2">
    <cfRule type="expression" dxfId="566" priority="51">
      <formula>OR($A1="CHANGE")</formula>
    </cfRule>
    <cfRule type="expression" dxfId="565" priority="52">
      <formula>OR($A1="ADD")</formula>
    </cfRule>
    <cfRule type="expression" dxfId="564" priority="53">
      <formula>OR($A1="REMOVE")</formula>
    </cfRule>
  </conditionalFormatting>
  <dataValidations count="4">
    <dataValidation allowBlank="1" showInputMessage="1" showErrorMessage="1" sqref="C1:D1 F1:G1 F3:G3 C3:D3 C4:C9 D8 H6:H7 F7:F9 H10 M5 G4:G5 I9 O8:O9 C11:D14 F11:F14 G12:G14" xr:uid="{BFA72506-1DCC-42C7-95EC-733D66D265E9}"/>
    <dataValidation type="list" allowBlank="1" showInputMessage="1" showErrorMessage="1" sqref="N1:N2" xr:uid="{64D8CB62-B702-46E6-8780-55473CE0E75A}">
      <formula1>"Build is Cooking, Creative Cooked (M2), Creative Cooked (M3), Creative Cooked (M2 &amp; M3), In QC (M2), In QC (M2 &amp; M3), Ready for booking (M2), Ready for booking (M2 and M3), Cooked and booked (M2 and M3), Canceled"</formula1>
    </dataValidation>
    <dataValidation type="list" allowBlank="1" showInputMessage="1" showErrorMessage="1" sqref="N3:N11" xr:uid="{8D81B373-2AFA-49B8-90CE-1918A7115E8A}">
      <formula1>"Build is Cooking, Creative Cooked, In QC, Ready for booking, Cooked and booked, Canceled"</formula1>
    </dataValidation>
    <dataValidation type="list" allowBlank="1" showInputMessage="1" showErrorMessage="1" sqref="N12:N14" xr:uid="{E7616049-388E-4BBE-879A-1E7DC977C890}">
      <formula1>"Build is Cooking, Creative Cooked (M2), Creative Cooked (M3), Creative Cooked (M2 &amp; M3), In QC (M2), In QC (M2 &amp; M3), Ready for Review (M2), Ready for Review (M2 &amp; M3), Published/Booked"</formula1>
    </dataValidation>
  </dataValidations>
  <hyperlinks>
    <hyperlink ref="B4" r:id="rId1" display="Plan of Record 13379 Apex Legends - Season 27 Launch" xr:uid="{6AD49ADF-C729-4CD4-8942-20C2C1BCAF12}"/>
    <hyperlink ref="B5" r:id="rId2" display="Plan of Record 12641 [GRANITE] - Shadowdrop + BF6 S1" xr:uid="{55AA5CF7-A8BC-4336-BF38-F8F5D906D02E}"/>
    <hyperlink ref="B6" r:id="rId3" display="Plan of Record 13383 F1 25 - Season 3 Last Chance" xr:uid="{B40BF507-2767-46F1-B7A2-33847B7ED3EA}"/>
    <hyperlink ref="B7" r:id="rId4" display="CCX Campaign Request 13404 Football Manager 26 - Launch - Pt.1" xr:uid="{BFAE09C1-11AB-42B6-AFFC-0FDD5C7B8A27}"/>
    <hyperlink ref="B8" r:id="rId5" display="CCX Campaign Request 13389 Minecraft - DragonballZ DLC (paid)" xr:uid="{16FBF587-D43A-40A2-8C66-C3BA5A22B2EB}"/>
    <hyperlink ref="B9" r:id="rId6" display="CCX Campaign Request 13218 Arc Raiders (Embark) Game Launch - Week 2" xr:uid="{551EE634-773E-4F12-91E6-16C6FEF91010}"/>
    <hyperlink ref="B10" r:id="rId7" display="CCX Campaign Request 12561 EA SPORTS College Football 26 | Season 4" xr:uid="{1CDC1428-6EFC-483E-9AB2-D27CE3E45A64}"/>
    <hyperlink ref="B11" r:id="rId8" display="CCX Campaign Request 13208 Age of Empires IV - Dynasties of the East DLC (paid)" xr:uid="{A4B8B079-5F7B-4215-B40A-63298200C77E}"/>
    <hyperlink ref="J5" r:id="rId9" xr:uid="{C4C91231-6EB5-432B-A513-B4125FEF37B6}"/>
    <hyperlink ref="I5" r:id="rId10" xr:uid="{0B1342D7-7930-49C7-B6C8-5321A08B4251}"/>
    <hyperlink ref="J7" r:id="rId11" xr:uid="{062FB34F-93F2-4784-86F7-914405CC4F76}"/>
    <hyperlink ref="J9" r:id="rId12" xr:uid="{637CDBC7-8843-4DEB-B3BF-42CD381FA253}"/>
    <hyperlink ref="I8" r:id="rId13" xr:uid="{DE6E09CB-9EC2-4B22-A342-8EB28D1FFA02}"/>
    <hyperlink ref="I11" r:id="rId14" xr:uid="{E8FADB02-DABB-426F-AC3D-81394C0D32DC}"/>
    <hyperlink ref="J8" r:id="rId15" xr:uid="{8E23A807-63A2-4D6F-A30E-777436FCEB60}"/>
    <hyperlink ref="J10" r:id="rId16" xr:uid="{9C96899F-E8CA-45B2-AFFC-8B99785EC5ED}"/>
    <hyperlink ref="J11" r:id="rId17" xr:uid="{1FE3DC39-2B89-4317-AE64-BCFA88FB17FE}"/>
    <hyperlink ref="B12" r:id="rId18" xr:uid="{7F8E44DD-53FC-4CD1-A582-C8D88D7FAFE1}"/>
    <hyperlink ref="J12" r:id="rId19" xr:uid="{C8186E7C-7F64-43AE-9456-FC2D5F9B43A9}"/>
    <hyperlink ref="J4" r:id="rId20" xr:uid="{619F2A22-D027-429F-A28C-F5D2B2423B05}"/>
  </hyperlinks>
  <pageMargins left="0.7" right="0.7" top="0.75" bottom="0.75" header="0.3" footer="0.3"/>
  <headerFooter>
    <oddFooter>&amp;L_x000D_&amp;1#&amp;"Aptos"&amp;10&amp;K000000 Classified as Microsoft Confidential</oddFooter>
  </headerFooter>
  <tableParts count="1">
    <tablePart r:id="rId21"/>
  </tableParts>
  <extLst>
    <ext xmlns:x14="http://schemas.microsoft.com/office/spreadsheetml/2009/9/main" uri="{CCE6A557-97BC-4b89-ADB6-D9C93CAAB3DF}">
      <x14:dataValidations xmlns:xm="http://schemas.microsoft.com/office/excel/2006/main" count="2">
        <x14:dataValidation type="list" allowBlank="1" showInputMessage="1" showErrorMessage="1" xr:uid="{C06A4A96-DA48-4069-8CD0-7A4C25A58C38}">
          <x14:formula1>
            <xm:f>'Column Values (HIDE)'!$C$3:$C$12</xm:f>
          </x14:formula1>
          <xm:sqref>E43:E1048576 B1 E1 E3</xm:sqref>
        </x14:dataValidation>
        <x14:dataValidation type="list" allowBlank="1" showInputMessage="1" showErrorMessage="1" xr:uid="{4B88ED12-E89F-45EA-89B7-DB94DE555DEC}">
          <x14:formula1>
            <xm:f>'Column Values (HIDE)'!$A$3:$A$6</xm:f>
          </x14:formula1>
          <xm:sqref>A43:B1048576 A3:B3 B14</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342AA-7B2A-450B-8288-01CD5B641B6A}">
  <sheetPr>
    <tabColor theme="9" tint="0.39997558519241921"/>
  </sheetPr>
  <dimension ref="A1:U42"/>
  <sheetViews>
    <sheetView zoomScale="90" zoomScaleNormal="90" workbookViewId="0">
      <pane ySplit="1" topLeftCell="A9" activePane="bottomLeft" state="frozen"/>
      <selection pane="bottomLeft" activeCell="A9" sqref="A9"/>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24.140625"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688</v>
      </c>
      <c r="P3" s="293" t="s">
        <v>689</v>
      </c>
      <c r="Q3" s="293" t="s">
        <v>690</v>
      </c>
      <c r="R3" s="275" t="s">
        <v>691</v>
      </c>
    </row>
    <row r="4" spans="1:21" s="198" customFormat="1" ht="60">
      <c r="A4">
        <v>1</v>
      </c>
      <c r="B4" s="164" t="s">
        <v>861</v>
      </c>
      <c r="C4" t="s">
        <v>833</v>
      </c>
      <c r="D4" t="s">
        <v>729</v>
      </c>
      <c r="E4" s="161" t="s">
        <v>834</v>
      </c>
      <c r="F4" s="161">
        <v>45971</v>
      </c>
      <c r="G4" t="s">
        <v>835</v>
      </c>
      <c r="H4" s="67" t="s">
        <v>836</v>
      </c>
      <c r="I4" s="133" t="s">
        <v>837</v>
      </c>
      <c r="J4" s="164" t="s">
        <v>838</v>
      </c>
      <c r="K4" s="67" t="s">
        <v>286</v>
      </c>
      <c r="L4" s="67" t="s">
        <v>862</v>
      </c>
      <c r="M4" s="67" t="s">
        <v>839</v>
      </c>
      <c r="N4" s="292" t="s">
        <v>863</v>
      </c>
      <c r="O4" s="294"/>
      <c r="P4" s="294"/>
      <c r="Q4" s="294"/>
      <c r="R4" s="294"/>
      <c r="S4" s="180"/>
      <c r="T4" s="180"/>
      <c r="U4" s="180"/>
    </row>
    <row r="5" spans="1:21" s="180" customFormat="1" ht="60">
      <c r="A5">
        <v>2</v>
      </c>
      <c r="B5" s="164" t="s">
        <v>864</v>
      </c>
      <c r="C5" s="67" t="s">
        <v>85</v>
      </c>
      <c r="D5" s="67" t="s">
        <v>865</v>
      </c>
      <c r="E5" s="161" t="s">
        <v>866</v>
      </c>
      <c r="F5" s="161">
        <v>45964</v>
      </c>
      <c r="G5" s="238" t="s">
        <v>85</v>
      </c>
      <c r="H5" s="67" t="s">
        <v>87</v>
      </c>
      <c r="I5"/>
      <c r="J5" s="133" t="s">
        <v>83</v>
      </c>
      <c r="K5" s="67" t="s">
        <v>286</v>
      </c>
      <c r="L5" t="s">
        <v>223</v>
      </c>
      <c r="M5" t="s">
        <v>853</v>
      </c>
      <c r="N5" s="292" t="s">
        <v>863</v>
      </c>
      <c r="O5" s="294"/>
      <c r="P5" s="294"/>
      <c r="Q5" s="294"/>
      <c r="R5" s="294"/>
    </row>
    <row r="6" spans="1:21" ht="60">
      <c r="A6">
        <v>3</v>
      </c>
      <c r="B6" s="164" t="s">
        <v>867</v>
      </c>
      <c r="C6" s="67" t="s">
        <v>868</v>
      </c>
      <c r="D6" t="s">
        <v>869</v>
      </c>
      <c r="E6" s="161">
        <v>45947</v>
      </c>
      <c r="F6" s="161">
        <v>45964</v>
      </c>
      <c r="G6" s="238" t="s">
        <v>408</v>
      </c>
      <c r="H6" s="191" t="s">
        <v>870</v>
      </c>
      <c r="I6" s="67" t="s">
        <v>871</v>
      </c>
      <c r="J6" s="133" t="s">
        <v>83</v>
      </c>
      <c r="K6" s="67" t="s">
        <v>286</v>
      </c>
      <c r="L6" t="s">
        <v>223</v>
      </c>
      <c r="M6" s="67" t="s">
        <v>872</v>
      </c>
      <c r="N6" s="292" t="s">
        <v>863</v>
      </c>
      <c r="O6" s="291"/>
      <c r="P6" s="291"/>
      <c r="Q6" s="291"/>
      <c r="R6" s="291"/>
      <c r="T6" s="174"/>
    </row>
    <row r="7" spans="1:21" ht="60">
      <c r="A7">
        <v>4</v>
      </c>
      <c r="B7" s="164" t="s">
        <v>873</v>
      </c>
      <c r="C7" s="67" t="s">
        <v>874</v>
      </c>
      <c r="D7" t="s">
        <v>875</v>
      </c>
      <c r="E7" s="161">
        <v>45958</v>
      </c>
      <c r="F7" s="161">
        <v>45964</v>
      </c>
      <c r="G7" s="238" t="s">
        <v>876</v>
      </c>
      <c r="H7" s="238" t="s">
        <v>877</v>
      </c>
      <c r="I7" s="191" t="s">
        <v>878</v>
      </c>
      <c r="J7" s="133" t="s">
        <v>83</v>
      </c>
      <c r="K7" s="67" t="s">
        <v>286</v>
      </c>
      <c r="L7" t="s">
        <v>223</v>
      </c>
      <c r="M7"/>
      <c r="N7" s="292" t="s">
        <v>863</v>
      </c>
      <c r="O7" s="294"/>
      <c r="P7" s="294"/>
      <c r="Q7" s="294"/>
      <c r="R7" s="294"/>
      <c r="T7" s="174"/>
    </row>
    <row r="8" spans="1:21" s="301" customFormat="1" ht="90">
      <c r="A8">
        <v>5</v>
      </c>
      <c r="B8" s="164" t="s">
        <v>879</v>
      </c>
      <c r="C8" s="67" t="s">
        <v>880</v>
      </c>
      <c r="D8" s="310" t="s">
        <v>881</v>
      </c>
      <c r="E8" s="161">
        <v>45958</v>
      </c>
      <c r="F8" s="161">
        <v>45964</v>
      </c>
      <c r="G8" s="238" t="s">
        <v>882</v>
      </c>
      <c r="H8" s="238" t="s">
        <v>521</v>
      </c>
      <c r="I8"/>
      <c r="J8" s="133" t="s">
        <v>262</v>
      </c>
      <c r="K8" s="699" t="s">
        <v>883</v>
      </c>
      <c r="L8" t="s">
        <v>223</v>
      </c>
      <c r="M8"/>
      <c r="N8" s="292" t="s">
        <v>863</v>
      </c>
      <c r="O8" s="294"/>
      <c r="P8" s="294"/>
      <c r="Q8" s="294"/>
      <c r="R8" s="294"/>
      <c r="S8" s="4"/>
      <c r="T8" s="174"/>
      <c r="U8" s="4"/>
    </row>
    <row r="9" spans="1:21" ht="75">
      <c r="A9">
        <v>7</v>
      </c>
      <c r="B9" s="164" t="s">
        <v>884</v>
      </c>
      <c r="C9" t="s">
        <v>849</v>
      </c>
      <c r="D9" t="s">
        <v>885</v>
      </c>
      <c r="E9" s="188">
        <v>45960</v>
      </c>
      <c r="F9" s="161">
        <v>45971</v>
      </c>
      <c r="G9" s="238" t="s">
        <v>849</v>
      </c>
      <c r="H9" s="238" t="s">
        <v>851</v>
      </c>
      <c r="I9" s="191" t="s">
        <v>107</v>
      </c>
      <c r="J9" s="133" t="s">
        <v>83</v>
      </c>
      <c r="K9" s="67" t="s">
        <v>852</v>
      </c>
      <c r="L9" t="s">
        <v>223</v>
      </c>
      <c r="M9" s="67" t="s">
        <v>886</v>
      </c>
      <c r="N9" s="292" t="s">
        <v>863</v>
      </c>
      <c r="O9" s="295"/>
      <c r="P9" s="295"/>
      <c r="Q9" s="295"/>
      <c r="R9" s="295"/>
      <c r="T9" s="174"/>
    </row>
    <row r="10" spans="1:21" ht="75">
      <c r="A10">
        <v>8</v>
      </c>
      <c r="B10" s="164" t="s">
        <v>887</v>
      </c>
      <c r="C10" s="67" t="s">
        <v>888</v>
      </c>
      <c r="D10" s="67" t="s">
        <v>889</v>
      </c>
      <c r="E10" s="161">
        <v>45951</v>
      </c>
      <c r="F10" s="161">
        <v>45964</v>
      </c>
      <c r="G10" s="164" t="s">
        <v>890</v>
      </c>
      <c r="H10" s="191"/>
      <c r="J10" s="133" t="s">
        <v>262</v>
      </c>
      <c r="K10" s="67" t="s">
        <v>286</v>
      </c>
      <c r="L10" t="s">
        <v>223</v>
      </c>
      <c r="M10" s="67" t="s">
        <v>853</v>
      </c>
      <c r="N10" s="292" t="s">
        <v>863</v>
      </c>
      <c r="O10" s="294"/>
      <c r="P10" s="294"/>
      <c r="Q10" s="294"/>
      <c r="R10" s="294"/>
      <c r="T10" s="174"/>
    </row>
    <row r="11" spans="1:21" s="246" customFormat="1" ht="180">
      <c r="A11">
        <v>9</v>
      </c>
      <c r="B11" s="164" t="s">
        <v>891</v>
      </c>
      <c r="C11" s="238" t="s">
        <v>892</v>
      </c>
      <c r="D11" s="67" t="s">
        <v>893</v>
      </c>
      <c r="E11" s="161">
        <v>45960</v>
      </c>
      <c r="F11" s="161">
        <v>45966</v>
      </c>
      <c r="G11" s="164" t="s">
        <v>894</v>
      </c>
      <c r="H11" s="191"/>
      <c r="I11" s="67"/>
      <c r="J11" s="133" t="s">
        <v>455</v>
      </c>
      <c r="K11" s="699" t="s">
        <v>895</v>
      </c>
      <c r="L11" t="s">
        <v>223</v>
      </c>
      <c r="M11" s="67" t="s">
        <v>896</v>
      </c>
      <c r="N11" s="292" t="s">
        <v>863</v>
      </c>
      <c r="O11" s="264"/>
      <c r="P11" s="264"/>
      <c r="Q11" s="264"/>
      <c r="R11" s="264"/>
      <c r="S11" s="299"/>
    </row>
    <row r="12" spans="1:21" s="197" customFormat="1" ht="75">
      <c r="A12" s="194">
        <v>10</v>
      </c>
      <c r="B12" s="195" t="s">
        <v>897</v>
      </c>
      <c r="C12" s="195" t="s">
        <v>898</v>
      </c>
      <c r="D12" s="195" t="s">
        <v>899</v>
      </c>
      <c r="E12" s="196">
        <v>45958</v>
      </c>
      <c r="F12" s="196">
        <v>45964</v>
      </c>
      <c r="G12" s="195" t="s">
        <v>900</v>
      </c>
      <c r="H12" s="311"/>
      <c r="I12" s="194"/>
      <c r="J12" s="194" t="s">
        <v>696</v>
      </c>
      <c r="K12" s="195" t="s">
        <v>286</v>
      </c>
      <c r="L12" s="194" t="s">
        <v>223</v>
      </c>
      <c r="M12" s="195" t="s">
        <v>901</v>
      </c>
      <c r="N12" s="194" t="s">
        <v>362</v>
      </c>
      <c r="O12" s="306"/>
      <c r="P12" s="306"/>
      <c r="Q12" s="306"/>
      <c r="R12" s="306"/>
    </row>
    <row r="13" spans="1:21" ht="14.45" customHeight="1">
      <c r="A13">
        <v>11</v>
      </c>
      <c r="B13" s="164" t="s">
        <v>902</v>
      </c>
      <c r="C13" s="238" t="s">
        <v>903</v>
      </c>
      <c r="D13" s="67" t="s">
        <v>904</v>
      </c>
      <c r="E13" s="161">
        <v>45946</v>
      </c>
      <c r="F13" s="161">
        <v>45963</v>
      </c>
      <c r="G13" s="164" t="s">
        <v>905</v>
      </c>
      <c r="H13" s="191"/>
      <c r="I13" s="67"/>
      <c r="J13" s="133" t="s">
        <v>455</v>
      </c>
      <c r="K13" s="699" t="s">
        <v>286</v>
      </c>
      <c r="L13" t="s">
        <v>223</v>
      </c>
      <c r="M13" t="s">
        <v>906</v>
      </c>
      <c r="N13" s="292" t="s">
        <v>863</v>
      </c>
      <c r="O13" s="264"/>
      <c r="P13" s="264"/>
      <c r="Q13" s="264"/>
      <c r="R13" s="264"/>
      <c r="S13" s="299"/>
      <c r="T13" s="246"/>
      <c r="U13" s="246"/>
    </row>
    <row r="14" spans="1:21" ht="14.45" customHeight="1">
      <c r="A14"/>
      <c r="B14" s="67"/>
      <c r="C14"/>
      <c r="D14"/>
      <c r="E14"/>
      <c r="F14"/>
      <c r="G14"/>
      <c r="H14"/>
      <c r="I14"/>
      <c r="J14"/>
      <c r="K14"/>
      <c r="L14"/>
      <c r="M14"/>
      <c r="N14"/>
      <c r="O14"/>
      <c r="P14"/>
      <c r="Q14"/>
      <c r="R14"/>
      <c r="T14" s="174"/>
    </row>
    <row r="15" spans="1:21" customFormat="1" ht="14.45" customHeight="1">
      <c r="B15" s="67"/>
    </row>
    <row r="16" spans="1:21" customFormat="1" ht="14.45" customHeight="1">
      <c r="B16" s="67"/>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sheetData>
  <mergeCells count="1">
    <mergeCell ref="A2:L2"/>
  </mergeCells>
  <conditionalFormatting sqref="B1:M1 S6:T14 N10:N13">
    <cfRule type="expression" dxfId="563" priority="132">
      <formula>OR($A1="REMOVE")</formula>
    </cfRule>
    <cfRule type="expression" dxfId="562" priority="131">
      <formula>OR($A1="ADD")</formula>
    </cfRule>
  </conditionalFormatting>
  <conditionalFormatting sqref="I3">
    <cfRule type="cellIs" dxfId="561" priority="133" operator="equal">
      <formula>"yes"</formula>
    </cfRule>
    <cfRule type="cellIs" dxfId="560" priority="134" operator="equal">
      <formula>"no"</formula>
    </cfRule>
  </conditionalFormatting>
  <conditionalFormatting sqref="M11">
    <cfRule type="cellIs" dxfId="559" priority="66" operator="equal">
      <formula>"Ready for booking (M2)"</formula>
    </cfRule>
    <cfRule type="containsText" dxfId="558" priority="59" operator="containsText" text="Cooked and booked">
      <formula>NOT(ISERROR(SEARCH("Cooked and booked",M11)))</formula>
    </cfRule>
    <cfRule type="containsText" dxfId="557" priority="60" operator="containsText" text="Ready for booking">
      <formula>NOT(ISERROR(SEARCH("Ready for booking",M11)))</formula>
    </cfRule>
    <cfRule type="expression" dxfId="556" priority="61">
      <formula>OR($A11="CHANGE")</formula>
    </cfRule>
    <cfRule type="expression" dxfId="555" priority="62">
      <formula>OR($A11="ADD")</formula>
    </cfRule>
    <cfRule type="expression" dxfId="554" priority="63">
      <formula>OR($A11="REMOVE")</formula>
    </cfRule>
    <cfRule type="cellIs" dxfId="553" priority="64" operator="equal">
      <formula>"In QC (M2)"</formula>
    </cfRule>
    <cfRule type="cellIs" dxfId="552" priority="65" operator="equal">
      <formula>"Creative Cooked (M2 &amp; M3)"</formula>
    </cfRule>
    <cfRule type="cellIs" dxfId="551" priority="67" operator="equal">
      <formula>"Creative cooked (M2/M3)"</formula>
    </cfRule>
    <cfRule type="cellIs" dxfId="550" priority="68" operator="equal">
      <formula>"Creative cooked (M2)"</formula>
    </cfRule>
    <cfRule type="cellIs" dxfId="549" priority="69" operator="equal">
      <formula>"Build is cooking"</formula>
    </cfRule>
    <cfRule type="expression" dxfId="548" priority="70">
      <formula>OR($A11="CHANGE")</formula>
    </cfRule>
    <cfRule type="expression" dxfId="547" priority="71">
      <formula>OR($A11="ADD")</formula>
    </cfRule>
    <cfRule type="expression" dxfId="546" priority="72">
      <formula>OR($A11="REMOVE")</formula>
    </cfRule>
  </conditionalFormatting>
  <conditionalFormatting sqref="M13">
    <cfRule type="containsText" dxfId="545" priority="2" operator="containsText" text="Ready for booking">
      <formula>NOT(ISERROR(SEARCH("Ready for booking",M13)))</formula>
    </cfRule>
    <cfRule type="expression" dxfId="544" priority="3">
      <formula>OR($A13="CHANGE")</formula>
    </cfRule>
    <cfRule type="expression" dxfId="543" priority="4">
      <formula>OR($A13="ADD")</formula>
    </cfRule>
    <cfRule type="expression" dxfId="542" priority="5">
      <formula>OR($A13="REMOVE")</formula>
    </cfRule>
    <cfRule type="cellIs" dxfId="541" priority="6" operator="equal">
      <formula>"In QC (M2)"</formula>
    </cfRule>
    <cfRule type="cellIs" dxfId="540" priority="7" operator="equal">
      <formula>"Creative Cooked (M2 &amp; M3)"</formula>
    </cfRule>
    <cfRule type="cellIs" dxfId="539" priority="8" operator="equal">
      <formula>"Ready for booking (M2)"</formula>
    </cfRule>
    <cfRule type="cellIs" dxfId="538" priority="9" operator="equal">
      <formula>"Creative cooked (M2/M3)"</formula>
    </cfRule>
    <cfRule type="cellIs" dxfId="537" priority="10" operator="equal">
      <formula>"Creative cooked (M2)"</formula>
    </cfRule>
    <cfRule type="cellIs" dxfId="536" priority="11" operator="equal">
      <formula>"Build is cooking"</formula>
    </cfRule>
    <cfRule type="expression" dxfId="535" priority="12">
      <formula>OR($A13="CHANGE")</formula>
    </cfRule>
    <cfRule type="containsText" dxfId="534" priority="1" operator="containsText" text="Cooked and booked">
      <formula>NOT(ISERROR(SEARCH("Cooked and booked",M13)))</formula>
    </cfRule>
    <cfRule type="expression" dxfId="533" priority="14">
      <formula>OR($A13="REMOVE")</formula>
    </cfRule>
    <cfRule type="expression" dxfId="532" priority="13">
      <formula>OR($A13="ADD")</formula>
    </cfRule>
  </conditionalFormatting>
  <conditionalFormatting sqref="M11:N11">
    <cfRule type="expression" dxfId="531" priority="113">
      <formula>OR($A11="CHANGE")</formula>
    </cfRule>
    <cfRule type="expression" dxfId="530" priority="114">
      <formula>OR($A11="ADD")</formula>
    </cfRule>
    <cfRule type="expression" dxfId="529" priority="115">
      <formula>OR($A11="REMOVE")</formula>
    </cfRule>
  </conditionalFormatting>
  <conditionalFormatting sqref="M13:N13">
    <cfRule type="expression" dxfId="528" priority="17">
      <formula>OR($A13="REMOVE")</formula>
    </cfRule>
    <cfRule type="expression" dxfId="527" priority="16">
      <formula>OR($A13="ADD")</formula>
    </cfRule>
    <cfRule type="expression" dxfId="526" priority="15">
      <formula>OR($A13="CHANGE")</formula>
    </cfRule>
  </conditionalFormatting>
  <conditionalFormatting sqref="N1:N2 N5:N8">
    <cfRule type="expression" dxfId="525" priority="120">
      <formula>OR($A1="CHANGE")</formula>
    </cfRule>
    <cfRule type="expression" dxfId="524" priority="121">
      <formula>OR($A1="ADD")</formula>
    </cfRule>
    <cfRule type="expression" dxfId="523" priority="122">
      <formula>OR($A1="REMOVE")</formula>
    </cfRule>
  </conditionalFormatting>
  <conditionalFormatting sqref="N1:N13">
    <cfRule type="containsText" dxfId="522" priority="87" operator="containsText" text="Cooked and booked">
      <formula>NOT(ISERROR(SEARCH("Cooked and booked",N1)))</formula>
    </cfRule>
    <cfRule type="containsText" dxfId="521" priority="88" operator="containsText" text="Ready for booking">
      <formula>NOT(ISERROR(SEARCH("Ready for booking",N1)))</formula>
    </cfRule>
    <cfRule type="cellIs" dxfId="520" priority="119" operator="equal">
      <formula>"Ready for booking (M2)"</formula>
    </cfRule>
  </conditionalFormatting>
  <conditionalFormatting sqref="N1:N14">
    <cfRule type="cellIs" dxfId="519" priority="123" operator="equal">
      <formula>"In QC (M2)"</formula>
    </cfRule>
    <cfRule type="cellIs" dxfId="518" priority="127" operator="equal">
      <formula>"Creative cooked (M2/M3)"</formula>
    </cfRule>
    <cfRule type="cellIs" dxfId="517" priority="128" operator="equal">
      <formula>"Creative cooked (M2)"</formula>
    </cfRule>
    <cfRule type="cellIs" dxfId="516" priority="129" operator="equal">
      <formula>"Build is cooking"</formula>
    </cfRule>
    <cfRule type="cellIs" dxfId="515" priority="124" operator="equal">
      <formula>"Creative Cooked (M2 &amp; M3)"</formula>
    </cfRule>
  </conditionalFormatting>
  <conditionalFormatting sqref="N5">
    <cfRule type="expression" dxfId="514" priority="112">
      <formula>OR($A5="REMOVE")</formula>
    </cfRule>
    <cfRule type="expression" dxfId="513" priority="110">
      <formula>OR($A5="CHANGE")</formula>
    </cfRule>
    <cfRule type="expression" dxfId="512" priority="111">
      <formula>OR($A5="ADD")</formula>
    </cfRule>
  </conditionalFormatting>
  <conditionalFormatting sqref="N5:N6">
    <cfRule type="expression" dxfId="511" priority="105">
      <formula>OR($A5="ADD")</formula>
    </cfRule>
    <cfRule type="expression" dxfId="510" priority="104">
      <formula>OR($A5="CHANGE")</formula>
    </cfRule>
    <cfRule type="expression" dxfId="509" priority="106">
      <formula>OR($A5="REMOVE")</formula>
    </cfRule>
  </conditionalFormatting>
  <conditionalFormatting sqref="N6:N8">
    <cfRule type="expression" dxfId="508" priority="100">
      <formula>OR($A6="REMOVE")</formula>
    </cfRule>
    <cfRule type="expression" dxfId="507" priority="99">
      <formula>OR($A6="ADD")</formula>
    </cfRule>
    <cfRule type="expression" dxfId="506" priority="98">
      <formula>OR($A6="CHANGE")</formula>
    </cfRule>
  </conditionalFormatting>
  <conditionalFormatting sqref="N7:N10">
    <cfRule type="expression" dxfId="505" priority="94">
      <formula>OR($A7="REMOVE")</formula>
    </cfRule>
    <cfRule type="expression" dxfId="504" priority="93">
      <formula>OR($A7="ADD")</formula>
    </cfRule>
    <cfRule type="expression" dxfId="503" priority="92">
      <formula>OR($A7="CHANGE")</formula>
    </cfRule>
  </conditionalFormatting>
  <conditionalFormatting sqref="N9">
    <cfRule type="expression" dxfId="502" priority="90">
      <formula>OR($A9="ADD")</formula>
    </cfRule>
    <cfRule type="expression" dxfId="501" priority="91">
      <formula>OR($A9="REMOVE")</formula>
    </cfRule>
    <cfRule type="expression" dxfId="500" priority="89">
      <formula>OR($A9="CHANGE")</formula>
    </cfRule>
  </conditionalFormatting>
  <conditionalFormatting sqref="N10:N13 B1:M1 S6:T14">
    <cfRule type="expression" dxfId="499" priority="130">
      <formula>OR($A1="CHANGE")</formula>
    </cfRule>
  </conditionalFormatting>
  <conditionalFormatting sqref="N14">
    <cfRule type="cellIs" dxfId="498" priority="125" operator="equal">
      <formula>"Published/Booked"</formula>
    </cfRule>
    <cfRule type="cellIs" dxfId="497" priority="126" operator="equal">
      <formula>"Ready for review (M2)"</formula>
    </cfRule>
  </conditionalFormatting>
  <conditionalFormatting sqref="O1:T2">
    <cfRule type="expression" dxfId="496" priority="75">
      <formula>OR($A1="REMOVE")</formula>
    </cfRule>
    <cfRule type="expression" dxfId="495" priority="74">
      <formula>OR($A1="ADD")</formula>
    </cfRule>
    <cfRule type="expression" dxfId="494" priority="73">
      <formula>OR($A1="CHANGE")</formula>
    </cfRule>
  </conditionalFormatting>
  <conditionalFormatting sqref="Q3">
    <cfRule type="cellIs" dxfId="493" priority="77" operator="equal">
      <formula>"Confirmed"</formula>
    </cfRule>
    <cfRule type="cellIs" dxfId="492" priority="76" operator="equal">
      <formula>"NOT confirmed"</formula>
    </cfRule>
  </conditionalFormatting>
  <dataValidations count="3">
    <dataValidation type="list" allowBlank="1" showInputMessage="1" showErrorMessage="1" sqref="N12:N13 N1:N10 N11" xr:uid="{9574C89A-C893-4D9B-9697-AF4006548FD2}">
      <formula1>"Build is Cooking, Creative Cooked (M2), Creative Cooked (M3), Creative Cooked (M2 &amp; M3), In QC (M2), In QC (M2 &amp; M3), Ready for booking (M2), Ready for booking (M2 and M3), Cooked and booked (M2 and M3), Canceled"</formula1>
    </dataValidation>
    <dataValidation allowBlank="1" showInputMessage="1" showErrorMessage="1" sqref="C1:D1 F1:G1 F3:G3 G4 C3:D3 O3:Q3 I9 O8:R9 D8 C4:C10 D10 H10:H11 D5 F5 F7:F8 H6 I7 F12:F14 G14 O13:R13 C12:D14 M1:M1048576" xr:uid="{4557B293-0DDE-49CA-BA2F-9D8881063503}"/>
    <dataValidation type="list" allowBlank="1" showInputMessage="1" showErrorMessage="1" sqref="N14" xr:uid="{AAD6F63A-1473-4157-9BCB-4183749AD580}">
      <formula1>"Build is Cooking, Creative Cooked (M2), Creative Cooked (M3), Creative Cooked (M2 &amp; M3), In QC (M2), In QC (M2 &amp; M3), Ready for Review (M2), Ready for Review (M2 &amp; M3), Published/Booked"</formula1>
    </dataValidation>
  </dataValidations>
  <hyperlinks>
    <hyperlink ref="B4" r:id="rId1" xr:uid="{A9BF913F-CB16-43CC-82C9-E8091BFDD947}"/>
    <hyperlink ref="B5" r:id="rId2" display="CCX Campaign Request 13191 Plants vs Zombies Replanted - LAUNCH" xr:uid="{F547F7AA-39F7-42F9-8961-00F45E6935D7}"/>
    <hyperlink ref="J5" r:id="rId3" xr:uid="{5A093BD2-6012-4431-82A3-715A5BA240EE}"/>
    <hyperlink ref="B6" r:id="rId4" xr:uid="{15998D05-3D59-472A-BBD9-E5533004CACC}"/>
    <hyperlink ref="B7" r:id="rId5" xr:uid="{B1DAB9D6-0146-4D3A-9970-BD6212D3E13D}"/>
    <hyperlink ref="B8" r:id="rId6" xr:uid="{480BFE7E-3AE9-4F27-8F07-7917EED08CD2}"/>
    <hyperlink ref="B9" r:id="rId7" xr:uid="{33950393-4FB1-4622-A578-7C648BB4E83C}"/>
    <hyperlink ref="B10" r:id="rId8" xr:uid="{19E30209-625C-4E97-8E20-A13F91CF32D7}"/>
    <hyperlink ref="B11" r:id="rId9" xr:uid="{1DA499F3-096F-4019-9BDD-A0B2C8445A44}"/>
    <hyperlink ref="B12" r:id="rId10" xr:uid="{E4B87F6F-8C8E-43B9-B8D1-BCC860098D3A}"/>
    <hyperlink ref="J6" r:id="rId11" xr:uid="{255B7A6D-82DC-4EA2-A114-61E05ED04F35}"/>
    <hyperlink ref="G10" r:id="rId12" xr:uid="{38A8E479-55D5-4326-B70F-00D1CEE25960}"/>
    <hyperlink ref="J10" r:id="rId13" xr:uid="{DF826659-A5DE-4F72-8E6D-63955F3F4029}"/>
    <hyperlink ref="G11" r:id="rId14" xr:uid="{DD7FCA4B-26A6-4EC6-BA61-E8AC2AC67EDE}"/>
    <hyperlink ref="J11" r:id="rId15" xr:uid="{D0E39391-693A-46CE-B529-0091A2AB1086}"/>
    <hyperlink ref="G12" r:id="rId16" xr:uid="{E50BFD73-EF34-4067-A330-953FE28BC931}"/>
    <hyperlink ref="J12" r:id="rId17" xr:uid="{9B189535-4A55-4A97-83AA-6C3B1068518E}"/>
    <hyperlink ref="J7" r:id="rId18" xr:uid="{5C76EA64-BBA0-4731-A9FA-2638E5DD2BE2}"/>
    <hyperlink ref="J8" r:id="rId19" xr:uid="{CDB74E4A-B38E-4C83-B93E-FB3AD89DB4D8}"/>
    <hyperlink ref="J9" r:id="rId20" xr:uid="{2D9863FE-0CA9-4963-8176-FD16539A5E04}"/>
    <hyperlink ref="J4" r:id="rId21" xr:uid="{76D49CBD-B070-4A20-B09D-AB5C9077C4AB}"/>
    <hyperlink ref="I4" r:id="rId22" xr:uid="{7B3B1B2C-DDB9-420A-A4F5-BE55B01D3587}"/>
    <hyperlink ref="B13" r:id="rId23" display="CCX Campaign Request 12809 Shocktober - Sale - Wk 2" xr:uid="{171DD9D5-E640-4963-8A58-DEC1D5191F98}"/>
    <hyperlink ref="G13" r:id="rId24" xr:uid="{B4AF456D-210B-45BA-8C76-CC55E607601F}"/>
    <hyperlink ref="J13" r:id="rId25" xr:uid="{69F706C2-648C-4430-A66E-0CE2974EC0B3}"/>
  </hyperlinks>
  <pageMargins left="0.7" right="0.7" top="0.75" bottom="0.75" header="0.3" footer="0.3"/>
  <headerFooter>
    <oddFooter>&amp;L_x000D_&amp;1#&amp;"Aptos"&amp;10&amp;K000000 Classified as Microsoft Confidential</oddFooter>
  </headerFooter>
  <legacyDrawing r:id="rId26"/>
  <tableParts count="1">
    <tablePart r:id="rId27"/>
  </tableParts>
  <extLst>
    <ext xmlns:x14="http://schemas.microsoft.com/office/spreadsheetml/2009/9/main" uri="{CCE6A557-97BC-4b89-ADB6-D9C93CAAB3DF}">
      <x14:dataValidations xmlns:xm="http://schemas.microsoft.com/office/excel/2006/main" count="2">
        <x14:dataValidation type="list" allowBlank="1" showInputMessage="1" showErrorMessage="1" xr:uid="{6C336440-7F1C-4C52-B0C6-57D79651D864}">
          <x14:formula1>
            <xm:f>'Column Values (HIDE)'!$A$3:$A$6</xm:f>
          </x14:formula1>
          <xm:sqref>A43:B1048576 A3:B3 B14</xm:sqref>
        </x14:dataValidation>
        <x14:dataValidation type="list" allowBlank="1" showInputMessage="1" showErrorMessage="1" xr:uid="{476607FE-6812-4A45-A330-F077359F59ED}">
          <x14:formula1>
            <xm:f>'Column Values (HIDE)'!$C$3:$C$12</xm:f>
          </x14:formula1>
          <xm:sqref>E43:E1048576 B1 E1 E3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AD73C-BD94-4B37-A0BE-94E629B98B1D}">
  <sheetPr>
    <tabColor theme="9" tint="0.39997558519241921"/>
  </sheetPr>
  <dimension ref="A1:U47"/>
  <sheetViews>
    <sheetView zoomScale="90" zoomScaleNormal="90" workbookViewId="0">
      <pane ySplit="1" topLeftCell="A11" activePane="bottomLeft" state="frozen"/>
      <selection pane="bottomLeft" activeCell="D19" sqref="D19"/>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688</v>
      </c>
      <c r="P3" s="293" t="s">
        <v>689</v>
      </c>
      <c r="Q3" s="293" t="s">
        <v>690</v>
      </c>
      <c r="R3" s="275" t="s">
        <v>691</v>
      </c>
    </row>
    <row r="4" spans="1:21" s="198" customFormat="1" ht="60">
      <c r="A4">
        <v>1</v>
      </c>
      <c r="B4" s="164" t="s">
        <v>907</v>
      </c>
      <c r="C4" t="s">
        <v>408</v>
      </c>
      <c r="D4" t="s">
        <v>908</v>
      </c>
      <c r="E4" s="161">
        <v>45947</v>
      </c>
      <c r="F4" s="161">
        <v>45964</v>
      </c>
      <c r="G4" s="238" t="s">
        <v>408</v>
      </c>
      <c r="H4" s="191" t="s">
        <v>909</v>
      </c>
      <c r="I4" s="67" t="s">
        <v>871</v>
      </c>
      <c r="J4" s="133" t="s">
        <v>83</v>
      </c>
      <c r="K4" s="67" t="s">
        <v>286</v>
      </c>
      <c r="L4" t="s">
        <v>223</v>
      </c>
      <c r="M4" s="67"/>
      <c r="N4" s="292" t="s">
        <v>863</v>
      </c>
      <c r="O4" s="294"/>
      <c r="P4" s="294"/>
      <c r="Q4" s="294"/>
      <c r="R4" s="294"/>
      <c r="S4" s="180"/>
      <c r="T4" s="180"/>
      <c r="U4" s="180"/>
    </row>
    <row r="5" spans="1:21" s="198" customFormat="1" ht="90">
      <c r="A5">
        <v>2</v>
      </c>
      <c r="B5" s="164" t="s">
        <v>910</v>
      </c>
      <c r="C5" s="238" t="s">
        <v>833</v>
      </c>
      <c r="D5" s="67" t="s">
        <v>911</v>
      </c>
      <c r="E5" s="161">
        <v>45940</v>
      </c>
      <c r="F5" s="161">
        <v>45950</v>
      </c>
      <c r="G5" s="238" t="s">
        <v>833</v>
      </c>
      <c r="H5" s="191" t="s">
        <v>912</v>
      </c>
      <c r="I5" s="67" t="s">
        <v>913</v>
      </c>
      <c r="J5" s="133" t="s">
        <v>83</v>
      </c>
      <c r="K5" s="67" t="s">
        <v>286</v>
      </c>
      <c r="L5" s="300" t="s">
        <v>914</v>
      </c>
      <c r="M5" s="67" t="s">
        <v>915</v>
      </c>
      <c r="N5" s="237" t="s">
        <v>863</v>
      </c>
      <c r="O5" s="294"/>
      <c r="P5" s="294"/>
      <c r="Q5" s="294"/>
      <c r="R5" s="294" t="s">
        <v>916</v>
      </c>
      <c r="S5" s="180"/>
      <c r="T5" s="180"/>
      <c r="U5" s="180"/>
    </row>
    <row r="6" spans="1:21" s="180" customFormat="1" ht="60">
      <c r="A6">
        <v>3</v>
      </c>
      <c r="B6" s="164" t="s">
        <v>917</v>
      </c>
      <c r="C6" s="67" t="s">
        <v>903</v>
      </c>
      <c r="D6" t="s">
        <v>904</v>
      </c>
      <c r="E6" s="161">
        <v>45946</v>
      </c>
      <c r="F6" s="161">
        <v>45963</v>
      </c>
      <c r="G6" s="164" t="s">
        <v>905</v>
      </c>
      <c r="H6" s="67"/>
      <c r="I6"/>
      <c r="J6" s="133" t="s">
        <v>455</v>
      </c>
      <c r="K6" s="67" t="s">
        <v>286</v>
      </c>
      <c r="L6" t="s">
        <v>223</v>
      </c>
      <c r="M6"/>
      <c r="N6" s="292" t="s">
        <v>918</v>
      </c>
      <c r="O6" s="294"/>
      <c r="P6" s="294"/>
      <c r="Q6" s="294"/>
      <c r="R6" s="294"/>
    </row>
    <row r="7" spans="1:21" s="197" customFormat="1" ht="75">
      <c r="A7">
        <v>4</v>
      </c>
      <c r="B7" s="195" t="s">
        <v>919</v>
      </c>
      <c r="C7" s="195" t="s">
        <v>920</v>
      </c>
      <c r="D7" s="194" t="s">
        <v>921</v>
      </c>
      <c r="E7" s="196">
        <v>45946</v>
      </c>
      <c r="F7" s="196">
        <v>45963</v>
      </c>
      <c r="G7" s="195" t="s">
        <v>922</v>
      </c>
      <c r="H7" s="195"/>
      <c r="I7" s="195"/>
      <c r="J7" s="195" t="s">
        <v>923</v>
      </c>
      <c r="K7" s="195" t="s">
        <v>924</v>
      </c>
      <c r="L7" s="194" t="s">
        <v>223</v>
      </c>
      <c r="M7" s="195" t="s">
        <v>925</v>
      </c>
      <c r="N7" s="194" t="s">
        <v>362</v>
      </c>
      <c r="O7" s="306"/>
      <c r="P7" s="306"/>
      <c r="Q7" s="306"/>
      <c r="R7" s="306"/>
    </row>
    <row r="8" spans="1:21" ht="60">
      <c r="A8">
        <v>5</v>
      </c>
      <c r="B8" s="164" t="s">
        <v>926</v>
      </c>
      <c r="C8" s="67" t="s">
        <v>927</v>
      </c>
      <c r="D8" t="s">
        <v>928</v>
      </c>
      <c r="E8" s="161">
        <v>45946</v>
      </c>
      <c r="F8" s="188">
        <v>45952</v>
      </c>
      <c r="G8" s="164" t="s">
        <v>929</v>
      </c>
      <c r="H8"/>
      <c r="I8"/>
      <c r="J8" s="133" t="s">
        <v>83</v>
      </c>
      <c r="K8" s="67" t="s">
        <v>286</v>
      </c>
      <c r="L8" t="s">
        <v>223</v>
      </c>
      <c r="M8"/>
      <c r="N8" s="292" t="s">
        <v>918</v>
      </c>
      <c r="O8" s="294"/>
      <c r="P8" s="294"/>
      <c r="Q8" s="294"/>
      <c r="R8" s="294"/>
      <c r="T8" s="174"/>
    </row>
    <row r="9" spans="1:21" s="301" customFormat="1" ht="75">
      <c r="A9">
        <v>6</v>
      </c>
      <c r="B9" s="164" t="s">
        <v>930</v>
      </c>
      <c r="C9" t="s">
        <v>425</v>
      </c>
      <c r="D9" t="s">
        <v>426</v>
      </c>
      <c r="E9" s="161">
        <v>45944</v>
      </c>
      <c r="F9" s="161">
        <v>45950</v>
      </c>
      <c r="G9" s="164" t="s">
        <v>425</v>
      </c>
      <c r="H9" s="67" t="s">
        <v>931</v>
      </c>
      <c r="I9" s="67" t="s">
        <v>932</v>
      </c>
      <c r="J9" s="133" t="s">
        <v>83</v>
      </c>
      <c r="K9" s="699" t="s">
        <v>933</v>
      </c>
      <c r="L9" t="s">
        <v>223</v>
      </c>
      <c r="M9"/>
      <c r="N9" s="292" t="s">
        <v>863</v>
      </c>
      <c r="O9" s="294"/>
      <c r="P9" s="294"/>
      <c r="Q9" s="294"/>
      <c r="R9" s="294" t="s">
        <v>934</v>
      </c>
      <c r="S9" s="4"/>
      <c r="T9" s="174"/>
      <c r="U9" s="4"/>
    </row>
    <row r="10" spans="1:21" customFormat="1" ht="60">
      <c r="A10">
        <v>7</v>
      </c>
      <c r="B10" s="164" t="s">
        <v>935</v>
      </c>
      <c r="C10" s="67" t="s">
        <v>936</v>
      </c>
      <c r="D10" s="231" t="s">
        <v>937</v>
      </c>
      <c r="E10" s="161">
        <v>45937</v>
      </c>
      <c r="F10" s="161">
        <v>45950</v>
      </c>
      <c r="G10" s="164" t="s">
        <v>938</v>
      </c>
      <c r="J10" s="133" t="s">
        <v>936</v>
      </c>
      <c r="K10" s="67" t="s">
        <v>286</v>
      </c>
      <c r="L10" t="s">
        <v>223</v>
      </c>
      <c r="M10" s="67" t="s">
        <v>915</v>
      </c>
      <c r="N10" s="292" t="s">
        <v>863</v>
      </c>
      <c r="O10" s="296"/>
      <c r="P10" s="296"/>
      <c r="Q10" s="296"/>
      <c r="R10" s="296"/>
      <c r="S10" s="4"/>
      <c r="T10" s="174"/>
    </row>
    <row r="11" spans="1:21" ht="60">
      <c r="A11">
        <v>8</v>
      </c>
      <c r="B11" s="164" t="s">
        <v>939</v>
      </c>
      <c r="C11" t="s">
        <v>940</v>
      </c>
      <c r="D11" t="s">
        <v>941</v>
      </c>
      <c r="E11" s="161">
        <v>45945</v>
      </c>
      <c r="F11" s="161">
        <v>45957</v>
      </c>
      <c r="G11" s="164" t="s">
        <v>942</v>
      </c>
      <c r="H11" s="191"/>
      <c r="I11" s="67"/>
      <c r="J11" s="133" t="s">
        <v>262</v>
      </c>
      <c r="K11" s="67" t="s">
        <v>286</v>
      </c>
      <c r="L11" t="s">
        <v>223</v>
      </c>
      <c r="M11"/>
      <c r="N11" s="292" t="s">
        <v>863</v>
      </c>
      <c r="O11" s="295"/>
      <c r="P11" s="295"/>
      <c r="Q11" s="295"/>
      <c r="R11" s="295"/>
      <c r="T11" s="174"/>
    </row>
    <row r="12" spans="1:21" ht="60">
      <c r="A12">
        <v>9</v>
      </c>
      <c r="B12" s="164" t="s">
        <v>943</v>
      </c>
      <c r="C12" s="67" t="s">
        <v>147</v>
      </c>
      <c r="D12" s="67" t="s">
        <v>944</v>
      </c>
      <c r="E12" s="161">
        <v>45937</v>
      </c>
      <c r="F12" s="161">
        <v>45950</v>
      </c>
      <c r="G12" s="164" t="s">
        <v>945</v>
      </c>
      <c r="H12" s="191"/>
      <c r="J12" s="133" t="s">
        <v>696</v>
      </c>
      <c r="K12" s="67" t="s">
        <v>286</v>
      </c>
      <c r="L12" t="s">
        <v>223</v>
      </c>
      <c r="M12" s="67" t="s">
        <v>915</v>
      </c>
      <c r="N12" s="292" t="s">
        <v>863</v>
      </c>
      <c r="O12" s="294"/>
      <c r="P12" s="294"/>
      <c r="Q12" s="294"/>
      <c r="R12" s="294"/>
      <c r="T12" s="174"/>
    </row>
    <row r="13" spans="1:21">
      <c r="G13" s="245"/>
      <c r="H13" s="4"/>
      <c r="I13" s="4"/>
      <c r="N13" s="292"/>
      <c r="O13" s="297"/>
      <c r="P13" s="297"/>
      <c r="Q13" s="297"/>
      <c r="R13" s="297"/>
      <c r="T13" s="174"/>
    </row>
    <row r="14" spans="1:21" s="246" customFormat="1">
      <c r="A14">
        <v>11</v>
      </c>
      <c r="B14" s="164"/>
      <c r="C14" s="67"/>
      <c r="D14" s="225"/>
      <c r="E14" s="161"/>
      <c r="F14" s="161"/>
      <c r="G14" s="164"/>
      <c r="H14"/>
      <c r="I14" s="164"/>
      <c r="J14" s="133"/>
      <c r="K14" s="67"/>
      <c r="L14"/>
      <c r="M14"/>
      <c r="N14" s="292"/>
      <c r="O14" s="264"/>
      <c r="P14" s="264"/>
      <c r="Q14" s="264"/>
      <c r="R14" s="264"/>
      <c r="S14" s="299"/>
    </row>
    <row r="15" spans="1:21">
      <c r="A15">
        <f>ROW() - ROW(Table1901931951971992012032052072092112132152172192212232252272292312332372392412432452472492512532552573567489101211131514161718[[#Headers],[Priority]])</f>
        <v>12</v>
      </c>
      <c r="B15" s="164"/>
      <c r="C15" s="67"/>
      <c r="D15"/>
      <c r="E15" s="161"/>
      <c r="F15" s="161"/>
      <c r="G15" s="191"/>
      <c r="H15" s="67"/>
      <c r="I15"/>
      <c r="J15" s="164"/>
      <c r="K15" s="67"/>
      <c r="L15"/>
      <c r="M15" s="67"/>
      <c r="N15" s="292"/>
      <c r="O15" s="291"/>
      <c r="P15" s="291"/>
      <c r="Q15" s="291"/>
      <c r="R15" s="291"/>
      <c r="T15" s="174"/>
    </row>
    <row r="16" spans="1:21">
      <c r="A16">
        <f>ROW() - ROW(Table1901931951971992012032052072092112132152172192212232252272292312332372392412432452472492512532552573567489101211131514161718[[#Headers],[Priority]])</f>
        <v>13</v>
      </c>
      <c r="B16" s="164"/>
      <c r="C16"/>
      <c r="D16"/>
      <c r="E16" s="226"/>
      <c r="F16" s="226"/>
      <c r="G16" s="161"/>
      <c r="H16"/>
      <c r="I16"/>
      <c r="J16"/>
      <c r="K16"/>
      <c r="L16"/>
      <c r="M16"/>
      <c r="N16"/>
      <c r="O16" s="298"/>
      <c r="P16" s="298"/>
      <c r="Q16" s="298"/>
      <c r="R16" s="298"/>
      <c r="T16" s="174"/>
    </row>
    <row r="17" spans="1:20" ht="14.45" customHeight="1">
      <c r="A17"/>
      <c r="B17" s="67"/>
      <c r="C17"/>
      <c r="D17"/>
      <c r="E17"/>
      <c r="F17"/>
      <c r="G17"/>
      <c r="H17"/>
      <c r="I17"/>
      <c r="J17"/>
      <c r="K17"/>
      <c r="L17"/>
      <c r="M17"/>
      <c r="N17" s="237"/>
      <c r="Q17" s="237"/>
      <c r="T17" s="174"/>
    </row>
    <row r="18" spans="1:20" ht="14.45" customHeight="1">
      <c r="A18"/>
      <c r="B18" s="67"/>
      <c r="C18"/>
      <c r="D18"/>
      <c r="E18"/>
      <c r="F18"/>
      <c r="G18"/>
      <c r="H18"/>
      <c r="I18"/>
      <c r="J18"/>
      <c r="K18"/>
      <c r="L18"/>
      <c r="M18"/>
      <c r="N18"/>
      <c r="T18" s="174"/>
    </row>
    <row r="19" spans="1:20" ht="14.45" customHeight="1">
      <c r="A19"/>
      <c r="B19" s="67"/>
      <c r="C19"/>
      <c r="D19"/>
      <c r="E19"/>
      <c r="F19"/>
      <c r="G19"/>
      <c r="H19"/>
      <c r="I19"/>
      <c r="J19"/>
      <c r="K19"/>
      <c r="L19"/>
      <c r="M19"/>
      <c r="N19"/>
      <c r="O19"/>
      <c r="P19"/>
      <c r="Q19"/>
      <c r="R19"/>
      <c r="T19" s="174"/>
    </row>
    <row r="20" spans="1:20" customFormat="1" ht="14.45" customHeight="1">
      <c r="B20" s="67"/>
    </row>
    <row r="21" spans="1:20" customFormat="1" ht="14.45" customHeight="1">
      <c r="B21" s="67"/>
    </row>
    <row r="22" spans="1:20" customFormat="1" ht="14.45" customHeight="1">
      <c r="B22" s="67"/>
    </row>
    <row r="23" spans="1:20" customFormat="1" ht="14.45" customHeight="1">
      <c r="B23" s="67"/>
    </row>
    <row r="24" spans="1:20" customFormat="1" ht="14.45" customHeight="1">
      <c r="B24" s="67"/>
    </row>
    <row r="25" spans="1:20" customFormat="1" ht="14.45" customHeight="1">
      <c r="B25" s="67"/>
    </row>
    <row r="26" spans="1:20" customFormat="1" ht="14.45" customHeight="1">
      <c r="B26" s="67"/>
    </row>
    <row r="27" spans="1:20" customFormat="1" ht="14.45" customHeight="1">
      <c r="B27" s="67"/>
    </row>
    <row r="28" spans="1:20" customFormat="1" ht="14.45" customHeight="1">
      <c r="B28" s="67"/>
    </row>
    <row r="29" spans="1:20" customFormat="1" ht="14.45" customHeight="1">
      <c r="B29" s="67"/>
    </row>
    <row r="30" spans="1:20" customFormat="1" ht="14.45" customHeight="1">
      <c r="B30" s="67"/>
    </row>
    <row r="31" spans="1:20" customFormat="1" ht="14.45" customHeight="1">
      <c r="B31" s="67"/>
    </row>
    <row r="32" spans="1:20"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row r="47" spans="2:2" customFormat="1" ht="14.45" customHeight="1">
      <c r="B47" s="67"/>
    </row>
  </sheetData>
  <mergeCells count="1">
    <mergeCell ref="A2:L2"/>
  </mergeCells>
  <conditionalFormatting sqref="M14">
    <cfRule type="containsText" dxfId="491" priority="2" operator="containsText" text="Cooked and booked (M2 and M3)">
      <formula>NOT(ISERROR(SEARCH("Cooked and booked (M2 and M3)",M14)))</formula>
    </cfRule>
    <cfRule type="containsText" dxfId="490" priority="3" operator="containsText" text="Ready for booking">
      <formula>NOT(ISERROR(SEARCH("Ready for booking",M14)))</formula>
    </cfRule>
    <cfRule type="cellIs" dxfId="489" priority="9" operator="equal">
      <formula>"Ready for booking (M2)"</formula>
    </cfRule>
    <cfRule type="cellIs" dxfId="488" priority="10" operator="equal">
      <formula>"Creative cooked (M2/M3)"</formula>
    </cfRule>
    <cfRule type="cellIs" dxfId="487" priority="12" operator="equal">
      <formula>"Build is cooking"</formula>
    </cfRule>
  </conditionalFormatting>
  <conditionalFormatting sqref="N1:N15 N17">
    <cfRule type="containsText" dxfId="486" priority="43" operator="containsText" text="Ready for booking">
      <formula>NOT(ISERROR(SEARCH("Ready for booking",N1)))</formula>
    </cfRule>
    <cfRule type="cellIs" dxfId="485" priority="88" operator="equal">
      <formula>"Ready for booking (M2)"</formula>
    </cfRule>
  </conditionalFormatting>
  <conditionalFormatting sqref="N1:N15 N18:N19">
    <cfRule type="cellIs" dxfId="484" priority="98" operator="equal">
      <formula>"In QC (M2 &amp; M3)"</formula>
    </cfRule>
    <cfRule type="cellIs" dxfId="483" priority="99" operator="equal">
      <formula>"Creative Cooked (M2 &amp; M3)"</formula>
    </cfRule>
    <cfRule type="cellIs" dxfId="482" priority="102" operator="equal">
      <formula>"Creative cooked (M2/M3)"</formula>
    </cfRule>
  </conditionalFormatting>
  <conditionalFormatting sqref="N1:N15">
    <cfRule type="cellIs" dxfId="481" priority="103" operator="equal">
      <formula>"Creative cooked (M2)"</formula>
    </cfRule>
    <cfRule type="cellIs" dxfId="480" priority="104" operator="equal">
      <formula>"Build is cooking"</formula>
    </cfRule>
  </conditionalFormatting>
  <conditionalFormatting sqref="N17">
    <cfRule type="cellIs" dxfId="479" priority="86" operator="equal">
      <formula>"In QC (M2)"</formula>
    </cfRule>
  </conditionalFormatting>
  <conditionalFormatting sqref="N17:N19">
    <cfRule type="cellIs" dxfId="478" priority="90" operator="equal">
      <formula>"Creative cooked (M2)"</formula>
    </cfRule>
    <cfRule type="cellIs" dxfId="477" priority="91" operator="equal">
      <formula>"Build is cooking"</formula>
    </cfRule>
  </conditionalFormatting>
  <conditionalFormatting sqref="N18:N19">
    <cfRule type="cellIs" dxfId="476" priority="100" operator="equal">
      <formula>"Published/Booked"</formula>
    </cfRule>
    <cfRule type="cellIs" dxfId="475" priority="101" operator="equal">
      <formula>"Ready for review (M2)"</formula>
    </cfRule>
  </conditionalFormatting>
  <conditionalFormatting sqref="Q3">
    <cfRule type="cellIs" dxfId="474" priority="23" operator="equal">
      <formula>"Confirmed"</formula>
    </cfRule>
  </conditionalFormatting>
  <dataValidations count="3">
    <dataValidation type="list" allowBlank="1" showInputMessage="1" showErrorMessage="1" sqref="N17 M14 N1:N15" xr:uid="{D4052045-77E3-4237-9644-0B702A8EA069}">
      <formula1>"Build is Cooking, Creative Cooked (M2), Creative Cooked (M3), Creative Cooked (M2 &amp; M3), In QC (M2), In QC (M2 &amp; M3), Ready for booking (M2), Ready for booking (M2 and M3), Cooked and booked (M2 and M3), Canceled"</formula1>
    </dataValidation>
    <dataValidation allowBlank="1" showInputMessage="1" showErrorMessage="1" sqref="C1:D1 F1:G1 F3:G3 D6 C14:D19 G15:G19 C3:D3 F6:F10 O3:Q3 O9:R11 H9 D12 H11:H12 F12 F14:F19 H4:H5 C4:C12" xr:uid="{F4B7F4A0-9937-4D65-9AB5-A1482D5FCC5C}"/>
    <dataValidation type="list" allowBlank="1" showInputMessage="1" showErrorMessage="1" sqref="N18:N19" xr:uid="{2C469CB2-8C89-469E-B904-64AB11582346}">
      <formula1>"Build is Cooking, Creative Cooked (M2), Creative Cooked (M3), Creative Cooked (M2 &amp; M3), In QC (M2), In QC (M2 &amp; M3), Ready for Review (M2), Ready for Review (M2 &amp; M3), Published/Booked"</formula1>
    </dataValidation>
  </dataValidations>
  <hyperlinks>
    <hyperlink ref="B4" r:id="rId1" display="CCX Campaign Request 12866 NBA 2K26 | Season 2 Launch" xr:uid="{3725146C-60B6-47D0-A4CE-95137C8391A4}"/>
    <hyperlink ref="G6" r:id="rId2" xr:uid="{84705F5A-AA14-4F5B-98DD-41B5A7937BB5}"/>
    <hyperlink ref="B7" r:id="rId3" display="CCX Campaign Request 12919 Spooky Game Pass - Wk 1" xr:uid="{2ADFF5FA-B6E5-4BC3-996D-F76CA5E3F7C4}"/>
    <hyperlink ref="G7" r:id="rId4" xr:uid="{9220EDFC-CC1E-441A-B491-77EA0501FB34}"/>
    <hyperlink ref="J7" r:id="rId5" xr:uid="{C8CE884F-D420-4CC9-8624-B61FF6BD4A81}"/>
    <hyperlink ref="B8" r:id="rId6" display="CCX Campaign Request 12678 Xbox Play Anywhere Sale" xr:uid="{FE32DF00-9AD0-4D87-9C3B-61737DD70A4A}"/>
    <hyperlink ref="G8" r:id="rId7" xr:uid="{1B43A7F0-738F-4639-AF30-65652EDFB268}"/>
    <hyperlink ref="J8" r:id="rId8" xr:uid="{497514AE-7287-44F1-9E65-654799BC2972}"/>
    <hyperlink ref="B9" r:id="rId9" display="CCX Campaign Request 12723 Fortnite | Fortnitemares Launch | Week 1" xr:uid="{762075FE-A315-42D9-87AE-B78E5AE9581F}"/>
    <hyperlink ref="B10" r:id="rId10" display="CCX Campaign Request 12647 EA Publisher Sale - Wk 2" xr:uid="{3DD149B3-2E65-48E6-A1E7-C5D8C0317A1A}"/>
    <hyperlink ref="G10" r:id="rId11" xr:uid="{072830ED-9AB1-4F5D-9CE0-A34F53E6208C}"/>
    <hyperlink ref="J10" r:id="rId12" xr:uid="{F7DEAD81-7A73-4E49-9686-9DD102638D55}"/>
    <hyperlink ref="B11" r:id="rId13" display="CCX Campaign Request 12819 Rockstar Publisher Sale Wk 1" xr:uid="{8896B515-FCE7-45DB-A2AF-9509057A47D9}"/>
    <hyperlink ref="G11" r:id="rId14" xr:uid="{E5CCF4CC-2FDB-43F0-8776-7040C47F93A6}"/>
    <hyperlink ref="B12" r:id="rId15" display="CCX Campaign Request 12650 Publisher Spotlight Series - Wk 2" xr:uid="{F3588658-9405-4465-A226-4113B4EBAA4F}"/>
    <hyperlink ref="G12" r:id="rId16" xr:uid="{B5B8E426-265C-4FDB-BA86-F3A00ABBCD24}"/>
    <hyperlink ref="J12" r:id="rId17" xr:uid="{56C0ED9A-B975-411A-BBF8-71FDE034B192}"/>
    <hyperlink ref="B6" r:id="rId18" display="CCX Campaign Request 12417 Shocktober Week 1 (October 16 - 20)" xr:uid="{3112B269-1989-4889-9BDE-68B1584426A0}"/>
    <hyperlink ref="J4" r:id="rId19" xr:uid="{13020891-4145-40DD-ADE7-898E696E65F0}"/>
    <hyperlink ref="B5" r:id="rId20" display="CCX Campaign Request 12857 Battlefield 6 - WW Launch" xr:uid="{BAC4C21A-C804-4136-9D69-31A74F617349}"/>
    <hyperlink ref="J5" r:id="rId21" xr:uid="{CA584B6E-C16E-464B-A01B-01B944B6C6D4}"/>
    <hyperlink ref="J9" r:id="rId22" xr:uid="{9033F9B4-3452-44A8-A1B7-D5821BCDE28E}"/>
    <hyperlink ref="J6" r:id="rId23" xr:uid="{1F407318-D39A-41C2-B271-9AC057DA6C60}"/>
    <hyperlink ref="J11" r:id="rId24" xr:uid="{B29FCA23-7F3E-40D7-A10B-EBF7FEB4934D}"/>
  </hyperlinks>
  <pageMargins left="0.7" right="0.7" top="0.75" bottom="0.75" header="0.3" footer="0.3"/>
  <headerFooter>
    <oddFooter>&amp;L_x000D_&amp;1#&amp;"Aptos"&amp;10&amp;K000000 Classified as Microsoft Confidential</oddFooter>
  </headerFooter>
  <tableParts count="1">
    <tablePart r:id="rId25"/>
  </tableParts>
  <extLst>
    <ext xmlns:x14="http://schemas.microsoft.com/office/spreadsheetml/2009/9/main" uri="{CCE6A557-97BC-4b89-ADB6-D9C93CAAB3DF}">
      <x14:dataValidations xmlns:xm="http://schemas.microsoft.com/office/excel/2006/main" count="2">
        <x14:dataValidation type="list" allowBlank="1" showInputMessage="1" showErrorMessage="1" xr:uid="{BD79D221-B177-494E-8B13-10300C3FD82E}">
          <x14:formula1>
            <xm:f>'Column Values (HIDE)'!$A$3:$A$6</xm:f>
          </x14:formula1>
          <xm:sqref>A48:B1048576 A3:B3 B17:B19</xm:sqref>
        </x14:dataValidation>
        <x14:dataValidation type="list" allowBlank="1" showInputMessage="1" showErrorMessage="1" xr:uid="{646FCBE0-E775-449C-828D-D5281170DD92}">
          <x14:formula1>
            <xm:f>'Column Values (HIDE)'!$C$3:$C$12</xm:f>
          </x14:formula1>
          <xm:sqref>E48:E1048576 B1 E1 E3</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ECA6B-2B3C-451E-AB8E-FF7D05A58AD4}">
  <sheetPr>
    <tabColor theme="9" tint="0.39997558519241921"/>
  </sheetPr>
  <dimension ref="A1:U44"/>
  <sheetViews>
    <sheetView zoomScale="90" zoomScaleNormal="90" workbookViewId="0">
      <pane ySplit="1" topLeftCell="A8" activePane="bottomLeft" state="frozen"/>
      <selection pane="bottomLeft" activeCell="L10" sqref="L10"/>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688</v>
      </c>
      <c r="P3" s="293" t="s">
        <v>689</v>
      </c>
      <c r="Q3" s="293" t="s">
        <v>690</v>
      </c>
      <c r="R3" s="275" t="s">
        <v>691</v>
      </c>
    </row>
    <row r="4" spans="1:21" s="198" customFormat="1" ht="60">
      <c r="A4">
        <v>1</v>
      </c>
      <c r="B4" s="164" t="s">
        <v>907</v>
      </c>
      <c r="C4" t="s">
        <v>408</v>
      </c>
      <c r="D4" t="s">
        <v>908</v>
      </c>
      <c r="E4" s="161">
        <v>45947</v>
      </c>
      <c r="F4" s="161">
        <v>45964</v>
      </c>
      <c r="G4" s="238" t="s">
        <v>408</v>
      </c>
      <c r="H4" s="191" t="s">
        <v>870</v>
      </c>
      <c r="I4" s="67" t="s">
        <v>871</v>
      </c>
      <c r="J4" s="133" t="s">
        <v>83</v>
      </c>
      <c r="K4" s="67" t="s">
        <v>286</v>
      </c>
      <c r="L4" t="s">
        <v>223</v>
      </c>
      <c r="M4" s="67"/>
      <c r="N4" s="292" t="s">
        <v>863</v>
      </c>
      <c r="O4" s="294"/>
      <c r="P4" s="294"/>
      <c r="Q4" s="294"/>
      <c r="R4" s="294"/>
      <c r="S4" s="180"/>
      <c r="T4" s="180"/>
      <c r="U4" s="180"/>
    </row>
    <row r="5" spans="1:21" s="180" customFormat="1" ht="60">
      <c r="A5">
        <v>2</v>
      </c>
      <c r="B5" s="164" t="s">
        <v>864</v>
      </c>
      <c r="C5" s="67" t="s">
        <v>85</v>
      </c>
      <c r="D5" s="67" t="s">
        <v>865</v>
      </c>
      <c r="E5" s="188" t="s">
        <v>866</v>
      </c>
      <c r="F5" s="161">
        <v>45957</v>
      </c>
      <c r="G5" s="238" t="s">
        <v>85</v>
      </c>
      <c r="H5" s="67" t="s">
        <v>87</v>
      </c>
      <c r="I5" t="s">
        <v>946</v>
      </c>
      <c r="J5" s="133" t="s">
        <v>83</v>
      </c>
      <c r="K5" s="67" t="s">
        <v>286</v>
      </c>
      <c r="L5" t="s">
        <v>223</v>
      </c>
      <c r="M5" s="310" t="s">
        <v>947</v>
      </c>
      <c r="N5" s="292" t="s">
        <v>863</v>
      </c>
      <c r="O5" s="294"/>
      <c r="P5" s="294"/>
      <c r="Q5" s="294"/>
      <c r="R5" s="294"/>
    </row>
    <row r="6" spans="1:21" ht="45">
      <c r="A6">
        <v>3</v>
      </c>
      <c r="B6" s="164" t="s">
        <v>948</v>
      </c>
      <c r="C6" s="67" t="s">
        <v>949</v>
      </c>
      <c r="D6" t="s">
        <v>950</v>
      </c>
      <c r="E6" s="161">
        <v>45951</v>
      </c>
      <c r="F6" s="161">
        <v>45957</v>
      </c>
      <c r="G6" s="238" t="s">
        <v>949</v>
      </c>
      <c r="H6" s="67" t="s">
        <v>107</v>
      </c>
      <c r="I6" s="67"/>
      <c r="J6" s="133" t="s">
        <v>83</v>
      </c>
      <c r="K6" s="67" t="s">
        <v>583</v>
      </c>
      <c r="L6" t="s">
        <v>223</v>
      </c>
      <c r="M6" s="67"/>
      <c r="N6" s="292" t="s">
        <v>863</v>
      </c>
      <c r="O6" s="291"/>
      <c r="P6" s="291"/>
      <c r="Q6" s="291"/>
      <c r="R6" s="291"/>
      <c r="T6" s="174"/>
    </row>
    <row r="7" spans="1:21" ht="75">
      <c r="A7">
        <v>4</v>
      </c>
      <c r="B7" s="164" t="s">
        <v>951</v>
      </c>
      <c r="C7" t="s">
        <v>425</v>
      </c>
      <c r="D7" t="s">
        <v>426</v>
      </c>
      <c r="E7" s="161">
        <v>45951</v>
      </c>
      <c r="F7" s="161">
        <v>45957</v>
      </c>
      <c r="G7" s="164" t="s">
        <v>425</v>
      </c>
      <c r="H7" t="s">
        <v>931</v>
      </c>
      <c r="I7" s="67" t="s">
        <v>932</v>
      </c>
      <c r="J7" s="133" t="s">
        <v>83</v>
      </c>
      <c r="K7" s="699" t="s">
        <v>933</v>
      </c>
      <c r="L7" t="s">
        <v>223</v>
      </c>
      <c r="M7" t="s">
        <v>952</v>
      </c>
      <c r="N7" s="292" t="s">
        <v>863</v>
      </c>
      <c r="O7" s="294"/>
      <c r="P7" s="294"/>
      <c r="Q7" s="294"/>
      <c r="R7" s="294"/>
      <c r="T7" s="174"/>
    </row>
    <row r="8" spans="1:21" s="301" customFormat="1" ht="60">
      <c r="A8">
        <v>5</v>
      </c>
      <c r="B8" s="164" t="s">
        <v>902</v>
      </c>
      <c r="C8" s="67" t="s">
        <v>903</v>
      </c>
      <c r="D8" t="s">
        <v>904</v>
      </c>
      <c r="E8" s="161">
        <v>45946</v>
      </c>
      <c r="F8" s="161">
        <v>45963</v>
      </c>
      <c r="G8" s="164" t="s">
        <v>905</v>
      </c>
      <c r="H8" s="67"/>
      <c r="I8"/>
      <c r="J8" s="133" t="s">
        <v>455</v>
      </c>
      <c r="K8" s="67" t="s">
        <v>286</v>
      </c>
      <c r="L8" t="s">
        <v>223</v>
      </c>
      <c r="M8" t="s">
        <v>952</v>
      </c>
      <c r="N8" s="292" t="s">
        <v>863</v>
      </c>
      <c r="O8" s="294"/>
      <c r="P8" s="294"/>
      <c r="Q8" s="294"/>
      <c r="R8" s="294"/>
      <c r="S8" s="4"/>
      <c r="T8" s="174"/>
      <c r="U8" s="4"/>
    </row>
    <row r="9" spans="1:21" ht="60">
      <c r="A9">
        <v>7</v>
      </c>
      <c r="B9" s="164" t="s">
        <v>953</v>
      </c>
      <c r="C9" t="s">
        <v>954</v>
      </c>
      <c r="D9" s="67" t="s">
        <v>955</v>
      </c>
      <c r="E9" s="161">
        <v>45951</v>
      </c>
      <c r="F9" s="161">
        <v>45957</v>
      </c>
      <c r="G9" s="164" t="s">
        <v>956</v>
      </c>
      <c r="H9" s="191"/>
      <c r="I9" s="67"/>
      <c r="J9" s="133" t="s">
        <v>83</v>
      </c>
      <c r="K9" s="67" t="s">
        <v>286</v>
      </c>
      <c r="L9" t="s">
        <v>223</v>
      </c>
      <c r="M9" s="67" t="s">
        <v>957</v>
      </c>
      <c r="N9" s="292" t="s">
        <v>863</v>
      </c>
      <c r="O9" s="295"/>
      <c r="P9" s="295"/>
      <c r="Q9" s="295"/>
      <c r="R9" s="295"/>
      <c r="T9" s="174"/>
    </row>
    <row r="10" spans="1:21" ht="75">
      <c r="A10">
        <v>8</v>
      </c>
      <c r="B10" s="164" t="s">
        <v>958</v>
      </c>
      <c r="C10" s="67" t="s">
        <v>888</v>
      </c>
      <c r="D10" s="67" t="s">
        <v>889</v>
      </c>
      <c r="E10" s="161">
        <v>45951</v>
      </c>
      <c r="F10" s="161">
        <v>45964</v>
      </c>
      <c r="G10" s="164" t="s">
        <v>890</v>
      </c>
      <c r="H10" s="191"/>
      <c r="J10" s="133" t="s">
        <v>262</v>
      </c>
      <c r="K10" s="67" t="s">
        <v>286</v>
      </c>
      <c r="L10" t="s">
        <v>223</v>
      </c>
      <c r="M10" s="67"/>
      <c r="N10" s="292" t="s">
        <v>863</v>
      </c>
      <c r="O10" s="294"/>
      <c r="P10" s="294"/>
      <c r="Q10" s="294"/>
      <c r="R10" s="294"/>
      <c r="T10" s="174"/>
    </row>
    <row r="11" spans="1:21" s="246" customFormat="1" ht="90">
      <c r="A11">
        <v>9</v>
      </c>
      <c r="B11" s="164" t="s">
        <v>910</v>
      </c>
      <c r="C11" s="238" t="s">
        <v>833</v>
      </c>
      <c r="D11" s="67" t="s">
        <v>911</v>
      </c>
      <c r="E11" s="161">
        <v>45951</v>
      </c>
      <c r="F11" s="161">
        <v>45957</v>
      </c>
      <c r="G11" s="238" t="s">
        <v>833</v>
      </c>
      <c r="H11" s="191" t="s">
        <v>912</v>
      </c>
      <c r="I11" s="67" t="s">
        <v>913</v>
      </c>
      <c r="J11" s="133" t="s">
        <v>83</v>
      </c>
      <c r="K11" s="67" t="s">
        <v>286</v>
      </c>
      <c r="L11" t="s">
        <v>223</v>
      </c>
      <c r="M11"/>
      <c r="N11" s="292" t="s">
        <v>863</v>
      </c>
      <c r="O11" s="264"/>
      <c r="P11" s="264"/>
      <c r="Q11" s="264"/>
      <c r="R11" s="264"/>
      <c r="S11" s="299"/>
    </row>
    <row r="12" spans="1:21" ht="75">
      <c r="A12">
        <v>10</v>
      </c>
      <c r="B12" s="164" t="s">
        <v>959</v>
      </c>
      <c r="C12" s="67" t="s">
        <v>960</v>
      </c>
      <c r="D12" t="s">
        <v>961</v>
      </c>
      <c r="E12" s="161">
        <v>45951</v>
      </c>
      <c r="F12" s="161">
        <v>45957</v>
      </c>
      <c r="G12" s="307" t="s">
        <v>962</v>
      </c>
      <c r="H12" s="308" t="s">
        <v>963</v>
      </c>
      <c r="I12"/>
      <c r="J12" s="133" t="s">
        <v>83</v>
      </c>
      <c r="K12" s="236" t="s">
        <v>964</v>
      </c>
      <c r="L12" t="s">
        <v>223</v>
      </c>
      <c r="M12" s="67"/>
      <c r="N12" s="292" t="s">
        <v>863</v>
      </c>
      <c r="O12" s="291"/>
      <c r="P12" s="291"/>
      <c r="Q12" s="291"/>
      <c r="R12" s="291"/>
      <c r="T12" s="174"/>
    </row>
    <row r="13" spans="1:21" ht="60">
      <c r="A13">
        <v>11</v>
      </c>
      <c r="B13" s="164" t="s">
        <v>965</v>
      </c>
      <c r="C13" s="238" t="s">
        <v>966</v>
      </c>
      <c r="D13" s="67" t="s">
        <v>967</v>
      </c>
      <c r="E13" s="188">
        <v>45952</v>
      </c>
      <c r="F13" s="161">
        <v>45957</v>
      </c>
      <c r="G13" s="191" t="s">
        <v>521</v>
      </c>
      <c r="H13" s="191" t="s">
        <v>968</v>
      </c>
      <c r="I13" s="67"/>
      <c r="J13" s="133" t="s">
        <v>83</v>
      </c>
      <c r="K13" s="67" t="s">
        <v>286</v>
      </c>
      <c r="L13" t="s">
        <v>223</v>
      </c>
      <c r="M13" s="67"/>
      <c r="N13" s="292" t="s">
        <v>863</v>
      </c>
      <c r="O13" s="264"/>
      <c r="P13" s="264"/>
      <c r="Q13" s="264"/>
      <c r="R13" s="264"/>
      <c r="S13" s="299"/>
      <c r="T13" s="246"/>
      <c r="U13" s="246"/>
    </row>
    <row r="14" spans="1:21" s="197" customFormat="1" ht="60">
      <c r="A14" s="194">
        <v>12</v>
      </c>
      <c r="B14" s="195" t="s">
        <v>969</v>
      </c>
      <c r="C14" s="195" t="s">
        <v>970</v>
      </c>
      <c r="D14" s="195" t="s">
        <v>971</v>
      </c>
      <c r="E14" s="196">
        <v>45953</v>
      </c>
      <c r="F14" s="196">
        <v>45957</v>
      </c>
      <c r="G14" s="195" t="s">
        <v>972</v>
      </c>
      <c r="H14" s="311"/>
      <c r="I14" s="195"/>
      <c r="J14" s="194"/>
      <c r="K14" s="195" t="s">
        <v>286</v>
      </c>
      <c r="L14" s="194" t="s">
        <v>223</v>
      </c>
      <c r="M14" s="195" t="s">
        <v>973</v>
      </c>
      <c r="N14" s="194"/>
      <c r="O14" s="306"/>
      <c r="P14" s="306"/>
      <c r="Q14" s="306"/>
      <c r="R14" s="306"/>
    </row>
    <row r="15" spans="1:21" ht="14.45" customHeight="1">
      <c r="A15">
        <v>12</v>
      </c>
      <c r="B15" s="164"/>
      <c r="C15"/>
      <c r="D15"/>
      <c r="E15" s="226"/>
      <c r="F15" s="226"/>
      <c r="G15" s="309"/>
      <c r="H15" s="198"/>
      <c r="I15" s="198"/>
      <c r="J15" s="198"/>
      <c r="K15" s="67"/>
      <c r="L15"/>
      <c r="M15"/>
      <c r="N15"/>
      <c r="O15" s="298"/>
      <c r="P15" s="298"/>
      <c r="Q15" s="298"/>
      <c r="R15" s="298"/>
      <c r="T15" s="174"/>
    </row>
    <row r="16" spans="1:21" ht="14.45" customHeight="1">
      <c r="A16"/>
      <c r="B16" s="67"/>
      <c r="C16"/>
      <c r="D16"/>
      <c r="E16"/>
      <c r="F16"/>
      <c r="G16"/>
      <c r="H16"/>
      <c r="I16"/>
      <c r="J16"/>
      <c r="K16"/>
      <c r="L16"/>
      <c r="M16"/>
      <c r="N16"/>
      <c r="O16"/>
      <c r="P16"/>
      <c r="Q16"/>
      <c r="R16"/>
      <c r="T16" s="174"/>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sheetData>
  <mergeCells count="1">
    <mergeCell ref="A2:L2"/>
  </mergeCells>
  <conditionalFormatting sqref="B1:M1 S6:T16 N10:N14">
    <cfRule type="expression" dxfId="473" priority="129">
      <formula>OR($A1="ADD")</formula>
    </cfRule>
    <cfRule type="expression" dxfId="472" priority="130">
      <formula>OR($A1="REMOVE")</formula>
    </cfRule>
  </conditionalFormatting>
  <conditionalFormatting sqref="H12">
    <cfRule type="cellIs" dxfId="471" priority="29" operator="equal">
      <formula>"yes"</formula>
    </cfRule>
    <cfRule type="cellIs" dxfId="470" priority="30" operator="equal">
      <formula>"no"</formula>
    </cfRule>
  </conditionalFormatting>
  <conditionalFormatting sqref="I3">
    <cfRule type="cellIs" dxfId="469" priority="131" operator="equal">
      <formula>"yes"</formula>
    </cfRule>
    <cfRule type="cellIs" dxfId="468" priority="132" operator="equal">
      <formula>"no"</formula>
    </cfRule>
  </conditionalFormatting>
  <conditionalFormatting sqref="M11">
    <cfRule type="expression" dxfId="467" priority="34">
      <formula>OR($A11="ADD")</formula>
    </cfRule>
    <cfRule type="containsText" dxfId="466" priority="31" operator="containsText" text="Cooked and booked">
      <formula>NOT(ISERROR(SEARCH("Cooked and booked",M11)))</formula>
    </cfRule>
    <cfRule type="containsText" dxfId="465" priority="32" operator="containsText" text="Ready for booking">
      <formula>NOT(ISERROR(SEARCH("Ready for booking",M11)))</formula>
    </cfRule>
    <cfRule type="expression" dxfId="464" priority="33">
      <formula>OR($A11="CHANGE")</formula>
    </cfRule>
    <cfRule type="expression" dxfId="463" priority="35">
      <formula>OR($A11="REMOVE")</formula>
    </cfRule>
    <cfRule type="cellIs" dxfId="462" priority="36" operator="equal">
      <formula>"In QC (M2)"</formula>
    </cfRule>
    <cfRule type="cellIs" dxfId="461" priority="37" operator="equal">
      <formula>"Creative Cooked (M2 &amp; M3)"</formula>
    </cfRule>
    <cfRule type="cellIs" dxfId="460" priority="38" operator="equal">
      <formula>"Ready for booking (M2)"</formula>
    </cfRule>
    <cfRule type="cellIs" dxfId="459" priority="39" operator="equal">
      <formula>"Creative cooked (M2/M3)"</formula>
    </cfRule>
    <cfRule type="cellIs" dxfId="458" priority="40" operator="equal">
      <formula>"Creative cooked (M2)"</formula>
    </cfRule>
    <cfRule type="cellIs" dxfId="457" priority="41" operator="equal">
      <formula>"Build is cooking"</formula>
    </cfRule>
    <cfRule type="expression" dxfId="456" priority="42">
      <formula>OR($A11="CHANGE")</formula>
    </cfRule>
    <cfRule type="expression" dxfId="455" priority="43">
      <formula>OR($A11="ADD")</formula>
    </cfRule>
    <cfRule type="expression" dxfId="454" priority="44">
      <formula>OR($A11="REMOVE")</formula>
    </cfRule>
  </conditionalFormatting>
  <conditionalFormatting sqref="M13:M14">
    <cfRule type="cellIs" dxfId="453" priority="14" operator="equal">
      <formula>"Build is cooking"</formula>
    </cfRule>
    <cfRule type="containsText" dxfId="452" priority="4" operator="containsText" text="Cooked and booked">
      <formula>NOT(ISERROR(SEARCH("Cooked and booked",M13)))</formula>
    </cfRule>
    <cfRule type="containsText" dxfId="451" priority="5" operator="containsText" text="Ready for booking">
      <formula>NOT(ISERROR(SEARCH("Ready for booking",M13)))</formula>
    </cfRule>
    <cfRule type="expression" dxfId="450" priority="6">
      <formula>OR($A13="CHANGE")</formula>
    </cfRule>
    <cfRule type="expression" dxfId="449" priority="7">
      <formula>OR($A13="ADD")</formula>
    </cfRule>
    <cfRule type="expression" dxfId="448" priority="8">
      <formula>OR($A13="REMOVE")</formula>
    </cfRule>
    <cfRule type="cellIs" dxfId="447" priority="9" operator="equal">
      <formula>"In QC (M2)"</formula>
    </cfRule>
    <cfRule type="cellIs" dxfId="446" priority="10" operator="equal">
      <formula>"Creative Cooked (M2 &amp; M3)"</formula>
    </cfRule>
    <cfRule type="cellIs" dxfId="445" priority="11" operator="equal">
      <formula>"Ready for booking (M2)"</formula>
    </cfRule>
    <cfRule type="cellIs" dxfId="444" priority="12" operator="equal">
      <formula>"Creative cooked (M2/M3)"</formula>
    </cfRule>
    <cfRule type="cellIs" dxfId="443" priority="13" operator="equal">
      <formula>"Creative cooked (M2)"</formula>
    </cfRule>
    <cfRule type="expression" dxfId="442" priority="15">
      <formula>OR($A13="CHANGE")</formula>
    </cfRule>
    <cfRule type="expression" dxfId="441" priority="16">
      <formula>OR($A13="ADD")</formula>
    </cfRule>
    <cfRule type="expression" dxfId="440" priority="17">
      <formula>OR($A13="REMOVE")</formula>
    </cfRule>
  </conditionalFormatting>
  <conditionalFormatting sqref="M11:N11">
    <cfRule type="expression" dxfId="439" priority="102">
      <formula>OR($A11="REMOVE")</formula>
    </cfRule>
    <cfRule type="expression" dxfId="438" priority="101">
      <formula>OR($A11="ADD")</formula>
    </cfRule>
    <cfRule type="expression" dxfId="437" priority="100">
      <formula>OR($A11="CHANGE")</formula>
    </cfRule>
  </conditionalFormatting>
  <conditionalFormatting sqref="M13:N13">
    <cfRule type="expression" dxfId="436" priority="3">
      <formula>OR($A13="REMOVE")</formula>
    </cfRule>
    <cfRule type="expression" dxfId="435" priority="2">
      <formula>OR($A13="ADD")</formula>
    </cfRule>
    <cfRule type="expression" dxfId="434" priority="1">
      <formula>OR($A13="CHANGE")</formula>
    </cfRule>
  </conditionalFormatting>
  <conditionalFormatting sqref="M14:N14">
    <cfRule type="expression" dxfId="433" priority="20">
      <formula>OR($A14="CHANGE")</formula>
    </cfRule>
    <cfRule type="expression" dxfId="432" priority="21">
      <formula>OR($A14="ADD")</formula>
    </cfRule>
    <cfRule type="expression" dxfId="431" priority="22">
      <formula>OR($A14="REMOVE")</formula>
    </cfRule>
  </conditionalFormatting>
  <conditionalFormatting sqref="N1:N2 N5:N8">
    <cfRule type="expression" dxfId="430" priority="117">
      <formula>OR($A1="REMOVE")</formula>
    </cfRule>
    <cfRule type="expression" dxfId="429" priority="116">
      <formula>OR($A1="ADD")</formula>
    </cfRule>
    <cfRule type="expression" dxfId="428" priority="115">
      <formula>OR($A1="CHANGE")</formula>
    </cfRule>
  </conditionalFormatting>
  <conditionalFormatting sqref="N1:N13 N16">
    <cfRule type="cellIs" dxfId="427" priority="125" operator="equal">
      <formula>"Creative cooked (M2/M3)"</formula>
    </cfRule>
    <cfRule type="cellIs" dxfId="426" priority="126" operator="equal">
      <formula>"Creative cooked (M2)"</formula>
    </cfRule>
    <cfRule type="cellIs" dxfId="425" priority="121" operator="equal">
      <formula>"In QC (M2)"</formula>
    </cfRule>
    <cfRule type="cellIs" dxfId="424" priority="127" operator="equal">
      <formula>"Build is cooking"</formula>
    </cfRule>
    <cfRule type="cellIs" dxfId="423" priority="122" operator="equal">
      <formula>"Creative Cooked (M2 &amp; M3)"</formula>
    </cfRule>
  </conditionalFormatting>
  <conditionalFormatting sqref="N1:N13">
    <cfRule type="cellIs" dxfId="422" priority="111" operator="equal">
      <formula>"Ready for booking (M2)"</formula>
    </cfRule>
    <cfRule type="containsText" dxfId="421" priority="72" operator="containsText" text="Ready for booking">
      <formula>NOT(ISERROR(SEARCH("Ready for booking",N1)))</formula>
    </cfRule>
    <cfRule type="containsText" dxfId="420" priority="71" operator="containsText" text="Cooked and booked">
      <formula>NOT(ISERROR(SEARCH("Cooked and booked",N1)))</formula>
    </cfRule>
  </conditionalFormatting>
  <conditionalFormatting sqref="N5">
    <cfRule type="expression" dxfId="419" priority="95">
      <formula>OR($A5="ADD")</formula>
    </cfRule>
    <cfRule type="expression" dxfId="418" priority="94">
      <formula>OR($A5="CHANGE")</formula>
    </cfRule>
    <cfRule type="expression" dxfId="417" priority="96">
      <formula>OR($A5="REMOVE")</formula>
    </cfRule>
  </conditionalFormatting>
  <conditionalFormatting sqref="N5:N6">
    <cfRule type="expression" dxfId="416" priority="88">
      <formula>OR($A5="CHANGE")</formula>
    </cfRule>
    <cfRule type="expression" dxfId="415" priority="89">
      <formula>OR($A5="ADD")</formula>
    </cfRule>
    <cfRule type="expression" dxfId="414" priority="90">
      <formula>OR($A5="REMOVE")</formula>
    </cfRule>
  </conditionalFormatting>
  <conditionalFormatting sqref="N6:N8">
    <cfRule type="expression" dxfId="413" priority="82">
      <formula>OR($A6="CHANGE")</formula>
    </cfRule>
    <cfRule type="expression" dxfId="412" priority="83">
      <formula>OR($A6="ADD")</formula>
    </cfRule>
    <cfRule type="expression" dxfId="411" priority="84">
      <formula>OR($A6="REMOVE")</formula>
    </cfRule>
  </conditionalFormatting>
  <conditionalFormatting sqref="N7:N10">
    <cfRule type="expression" dxfId="410" priority="76">
      <formula>OR($A7="CHANGE")</formula>
    </cfRule>
    <cfRule type="expression" dxfId="409" priority="77">
      <formula>OR($A7="ADD")</formula>
    </cfRule>
    <cfRule type="expression" dxfId="408" priority="78">
      <formula>OR($A7="REMOVE")</formula>
    </cfRule>
  </conditionalFormatting>
  <conditionalFormatting sqref="N9">
    <cfRule type="expression" dxfId="407" priority="73">
      <formula>OR($A9="CHANGE")</formula>
    </cfRule>
    <cfRule type="expression" dxfId="406" priority="74">
      <formula>OR($A9="ADD")</formula>
    </cfRule>
    <cfRule type="expression" dxfId="405" priority="75">
      <formula>OR($A9="REMOVE")</formula>
    </cfRule>
  </conditionalFormatting>
  <conditionalFormatting sqref="N10:N14 B1:M1 S6:T16">
    <cfRule type="expression" dxfId="404" priority="128">
      <formula>OR($A1="CHANGE")</formula>
    </cfRule>
  </conditionalFormatting>
  <conditionalFormatting sqref="N13:N14">
    <cfRule type="cellIs" dxfId="403" priority="25" operator="equal">
      <formula>"Creative Cooked (M2 &amp; M3)"</formula>
    </cfRule>
    <cfRule type="cellIs" dxfId="402" priority="26" operator="equal">
      <formula>"Creative cooked (M2/M3)"</formula>
    </cfRule>
    <cfRule type="cellIs" dxfId="401" priority="27" operator="equal">
      <formula>"Creative cooked (M2)"</formula>
    </cfRule>
    <cfRule type="cellIs" dxfId="400" priority="24" operator="equal">
      <formula>"In QC (M2)"</formula>
    </cfRule>
    <cfRule type="cellIs" dxfId="399" priority="28" operator="equal">
      <formula>"Build is cooking"</formula>
    </cfRule>
    <cfRule type="containsText" dxfId="398" priority="18" operator="containsText" text="Cooked and booked">
      <formula>NOT(ISERROR(SEARCH("Cooked and booked",N13)))</formula>
    </cfRule>
    <cfRule type="containsText" dxfId="397" priority="19" operator="containsText" text="Ready for booking">
      <formula>NOT(ISERROR(SEARCH("Ready for booking",N13)))</formula>
    </cfRule>
    <cfRule type="cellIs" dxfId="396" priority="23" operator="equal">
      <formula>"Ready for booking (M2)"</formula>
    </cfRule>
  </conditionalFormatting>
  <conditionalFormatting sqref="N16">
    <cfRule type="cellIs" dxfId="395" priority="124" operator="equal">
      <formula>"Ready for review (M2)"</formula>
    </cfRule>
    <cfRule type="cellIs" dxfId="394" priority="123" operator="equal">
      <formula>"Published/Booked"</formula>
    </cfRule>
  </conditionalFormatting>
  <conditionalFormatting sqref="O1:T2">
    <cfRule type="expression" dxfId="393" priority="50">
      <formula>OR($A1="REMOVE")</formula>
    </cfRule>
    <cfRule type="expression" dxfId="392" priority="49">
      <formula>OR($A1="ADD")</formula>
    </cfRule>
    <cfRule type="expression" dxfId="391" priority="48">
      <formula>OR($A1="CHANGE")</formula>
    </cfRule>
  </conditionalFormatting>
  <conditionalFormatting sqref="Q3">
    <cfRule type="cellIs" dxfId="390" priority="52" operator="equal">
      <formula>"Confirmed"</formula>
    </cfRule>
    <cfRule type="cellIs" dxfId="389" priority="51" operator="equal">
      <formula>"NOT confirmed"</formula>
    </cfRule>
  </conditionalFormatting>
  <dataValidations count="3">
    <dataValidation type="list" allowBlank="1" showInputMessage="1" showErrorMessage="1" sqref="N15:N16" xr:uid="{CF81E534-D9B5-4CA2-984A-56DB977F57B3}">
      <formula1>"Build is Cooking, Creative Cooked (M2), Creative Cooked (M3), Creative Cooked (M2 &amp; M3), In QC (M2), In QC (M2 &amp; M3), Ready for Review (M2), Ready for Review (M2 &amp; M3), Published/Booked"</formula1>
    </dataValidation>
    <dataValidation allowBlank="1" showInputMessage="1" showErrorMessage="1" sqref="C1:D1 F1:G1 F3:G3 D5 C3:D3 H4 O3:Q3 D10 H9:H11 O8:R9 D8 G12 H7 C4:C10 C12:D16 F12:F16 G15:G16 F5:F8" xr:uid="{AFF61F64-F569-4024-BD66-1B6070C268BC}"/>
    <dataValidation type="list" allowBlank="1" showInputMessage="1" showErrorMessage="1" sqref="M11 N1:N13" xr:uid="{CCBFBAB3-7652-411C-8B1A-BFE78BAF9F97}">
      <formula1>"Build is Cooking, Creative Cooked (M2), Creative Cooked (M3), Creative Cooked (M2 &amp; M3), In QC (M2), In QC (M2 &amp; M3), Ready for booking (M2), Ready for booking (M2 and M3), Cooked and booked (M2 and M3), Canceled"</formula1>
    </dataValidation>
  </dataValidations>
  <hyperlinks>
    <hyperlink ref="B4" r:id="rId1" display="CCX Campaign Request 12866 NBA 2K26 | Season 2 Launch" xr:uid="{935ED81F-B54D-458B-B25E-5C77B24B43DE}"/>
    <hyperlink ref="B5" r:id="rId2" display="CCX Campaign Request 13191 Plants vs Zombies Replanted - LAUNCH" xr:uid="{2E139088-9B1C-4420-A698-9AD42B40976A}"/>
    <hyperlink ref="J4" r:id="rId3" xr:uid="{EE0DB02F-65C7-46E9-95D0-0CA552E06197}"/>
    <hyperlink ref="B6" r:id="rId4" display="CCX Campaign Request 12182 Keeper - Game Launch Repromotion Wk 1" xr:uid="{D03BBBAC-1E30-4611-A9C3-15FD9290F218}"/>
    <hyperlink ref="B7" r:id="rId5" display="CCX Campaign Request 12724 Fortnite | Fortnitemares Launch | Week 2" xr:uid="{47079A78-6703-41B6-AA00-6BD4397E533A}"/>
    <hyperlink ref="B8" r:id="rId6" display="CCX Campaign Request 12809 Shocktober - Sale - Wk 2" xr:uid="{C5653F3D-9940-4A8E-A592-0A0143153F07}"/>
    <hyperlink ref="B9" r:id="rId7" display="CCX Campaign Request 12942 Fallout Day Sale" xr:uid="{11010C4B-055A-4211-8018-3B0F62046C20}"/>
    <hyperlink ref="B10" r:id="rId8" display="CCX Campaign Request 12943 Call of Duty Franchise Sale Wk 1" xr:uid="{DACC46A3-15D4-4D6D-AF2A-70FED28CEE07}"/>
    <hyperlink ref="B11" r:id="rId9" display="CCX Campaign Request 12857 Battlefield 6 - WW Launch" xr:uid="{0072A6A9-EA2B-403B-8515-A4B545522874}"/>
    <hyperlink ref="J11" r:id="rId10" xr:uid="{0CFA6EBE-43C0-480A-88C9-D5FD8F1F8FCA}"/>
    <hyperlink ref="J5" r:id="rId11" xr:uid="{C5CE13F2-3B05-4390-BB0C-A55CB8219BDD}"/>
    <hyperlink ref="B12" r:id="rId12" display="CCX Campaign Request 13198 EA SPORTS FC 26 | New + Targeted Deep Discount Offer" xr:uid="{6EEFCE1A-B35D-49E0-9866-435824C027F9}"/>
    <hyperlink ref="G8" r:id="rId13" xr:uid="{CD6DB5AF-A00E-4E6D-BBA0-95440582E296}"/>
    <hyperlink ref="J8" r:id="rId14" xr:uid="{4EB2D466-3BB1-499C-9BFD-A33DFAD51B79}"/>
    <hyperlink ref="B13" r:id="rId15" display="CCX Campaign Request 12909 Roblox - Halloween Spotlight - Console (10/22-10/27)" xr:uid="{B570E0FD-8013-4B05-A9EC-FDFEDA410F36}"/>
    <hyperlink ref="J7" r:id="rId16" xr:uid="{8F7E02C9-D028-45BF-BC74-9C3B97BDC391}"/>
    <hyperlink ref="J9" r:id="rId17" xr:uid="{B1C75EA0-5B02-4043-92BE-ACFDAFA1844F}"/>
    <hyperlink ref="J12" r:id="rId18" xr:uid="{162AF5BC-E364-4F70-9772-E69F08B60589}"/>
    <hyperlink ref="B14" r:id="rId19" xr:uid="{2A6A919C-B6BE-4F8C-9F83-EC9BEFE58665}"/>
    <hyperlink ref="G9" r:id="rId20" xr:uid="{22A4726F-5200-4E1B-8B16-4B7DD9E7CCDE}"/>
    <hyperlink ref="G10" r:id="rId21" xr:uid="{4DCA5736-D69A-4CF3-8697-69DB3299C4C6}"/>
    <hyperlink ref="J10" r:id="rId22" xr:uid="{01860288-2981-411A-90A4-D5DE8D8F74B5}"/>
    <hyperlink ref="G14" r:id="rId23" xr:uid="{7E776411-98D0-4998-866D-04A237A3260A}"/>
    <hyperlink ref="G13" r:id="rId24" xr:uid="{C788FF1F-1985-4B54-87B0-D3DCA629FED0}"/>
    <hyperlink ref="J6" r:id="rId25" xr:uid="{801C1496-1B5F-4F31-871E-5E5A98E1847E}"/>
    <hyperlink ref="J13" r:id="rId26" xr:uid="{AC6F87B9-CE9E-4E71-947B-36959DB0B749}"/>
  </hyperlinks>
  <pageMargins left="0.7" right="0.7" top="0.75" bottom="0.75" header="0.3" footer="0.3"/>
  <headerFooter>
    <oddFooter>&amp;L_x000D_&amp;1#&amp;"Aptos"&amp;10&amp;K000000 Classified as Microsoft Confidential</oddFooter>
  </headerFooter>
  <tableParts count="1">
    <tablePart r:id="rId27"/>
  </tableParts>
  <extLst>
    <ext xmlns:x14="http://schemas.microsoft.com/office/spreadsheetml/2009/9/main" uri="{CCE6A557-97BC-4b89-ADB6-D9C93CAAB3DF}">
      <x14:dataValidations xmlns:xm="http://schemas.microsoft.com/office/excel/2006/main" count="2">
        <x14:dataValidation type="list" allowBlank="1" showInputMessage="1" showErrorMessage="1" xr:uid="{D3B20E56-91DA-41B0-99D4-C7AFC9433327}">
          <x14:formula1>
            <xm:f>'Column Values (HIDE)'!$C$3:$C$12</xm:f>
          </x14:formula1>
          <xm:sqref>E45:E1048576 B1 E1 E3</xm:sqref>
        </x14:dataValidation>
        <x14:dataValidation type="list" allowBlank="1" showInputMessage="1" showErrorMessage="1" xr:uid="{46F4C5D3-1A22-40EF-8F00-C128C0F44152}">
          <x14:formula1>
            <xm:f>'Column Values (HIDE)'!$A$3:$A$6</xm:f>
          </x14:formula1>
          <xm:sqref>A45:B1048576 A3:B3 B15:B16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C672-E0D6-4334-B0CB-B0A750F9EE4F}">
  <sheetPr>
    <tabColor theme="9" tint="0.39997558519241921"/>
  </sheetPr>
  <dimension ref="A1:U44"/>
  <sheetViews>
    <sheetView zoomScale="90" zoomScaleNormal="90" workbookViewId="0">
      <pane ySplit="1" topLeftCell="A9" activePane="bottomLeft" state="frozen"/>
      <selection pane="bottomLeft" activeCell="B13" sqref="B13"/>
    </sheetView>
  </sheetViews>
  <sheetFormatPr defaultColWidth="9.140625" defaultRowHeight="15"/>
  <cols>
    <col min="1" max="1" width="10.7109375" style="4" customWidth="1"/>
    <col min="2" max="2" width="39.28515625" style="3" bestFit="1" customWidth="1"/>
    <col min="3" max="3" width="21.42578125" style="4" customWidth="1"/>
    <col min="4" max="4" width="32.570312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45.85546875" style="4" customWidth="1"/>
    <col min="12" max="13" width="20" style="4" customWidth="1"/>
    <col min="14" max="14" width="30.140625" style="4" bestFit="1" customWidth="1"/>
    <col min="15" max="15" width="21.42578125" style="4" customWidth="1"/>
    <col min="16" max="16" width="27.7109375" style="4" bestFit="1" customWidth="1"/>
    <col min="17" max="17" width="26.7109375" style="4"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1" ht="15.6" customHeight="1">
      <c r="A1" s="173">
        <v>7</v>
      </c>
      <c r="B1" s="117" t="s">
        <v>108</v>
      </c>
      <c r="C1" s="174"/>
      <c r="D1" s="174"/>
      <c r="E1" s="174"/>
      <c r="F1" s="174"/>
      <c r="G1" s="174"/>
      <c r="H1" s="175"/>
      <c r="I1" s="175"/>
      <c r="J1" s="174"/>
      <c r="K1" s="174"/>
      <c r="L1" s="174"/>
      <c r="M1" s="174"/>
      <c r="T1" s="174"/>
    </row>
    <row r="2" spans="1:21" ht="15.6" customHeight="1">
      <c r="A2" s="700" t="s">
        <v>109</v>
      </c>
      <c r="B2" s="700"/>
      <c r="C2" s="700"/>
      <c r="D2" s="700"/>
      <c r="E2" s="700"/>
      <c r="F2" s="700"/>
      <c r="G2" s="700"/>
      <c r="H2" s="700"/>
      <c r="I2" s="700"/>
      <c r="J2" s="700"/>
      <c r="K2" s="700"/>
      <c r="L2" s="700"/>
      <c r="M2" s="182"/>
      <c r="T2" s="174"/>
    </row>
    <row r="3" spans="1:21"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93" t="s">
        <v>688</v>
      </c>
      <c r="P3" s="293" t="s">
        <v>689</v>
      </c>
      <c r="Q3" s="293" t="s">
        <v>690</v>
      </c>
      <c r="R3" s="275" t="s">
        <v>691</v>
      </c>
    </row>
    <row r="4" spans="1:21" s="198" customFormat="1" ht="135">
      <c r="A4">
        <v>1</v>
      </c>
      <c r="B4" s="164" t="s">
        <v>910</v>
      </c>
      <c r="C4" s="238" t="s">
        <v>833</v>
      </c>
      <c r="D4" s="67" t="s">
        <v>911</v>
      </c>
      <c r="E4" s="161">
        <v>45940</v>
      </c>
      <c r="F4" s="161">
        <v>45943</v>
      </c>
      <c r="G4" s="238" t="s">
        <v>833</v>
      </c>
      <c r="H4" s="191" t="s">
        <v>912</v>
      </c>
      <c r="I4" s="67" t="s">
        <v>913</v>
      </c>
      <c r="J4" s="133" t="s">
        <v>83</v>
      </c>
      <c r="K4" s="67" t="s">
        <v>286</v>
      </c>
      <c r="L4" s="300" t="s">
        <v>914</v>
      </c>
      <c r="M4" s="67" t="s">
        <v>974</v>
      </c>
      <c r="N4" s="292" t="s">
        <v>863</v>
      </c>
      <c r="O4" s="264" t="s">
        <v>975</v>
      </c>
      <c r="P4" s="294"/>
      <c r="Q4" s="294"/>
      <c r="R4" s="294"/>
      <c r="S4" s="180"/>
      <c r="T4" s="180"/>
      <c r="U4" s="180"/>
    </row>
    <row r="5" spans="1:21" s="180" customFormat="1" ht="60">
      <c r="A5">
        <v>2</v>
      </c>
      <c r="B5" s="164" t="s">
        <v>976</v>
      </c>
      <c r="C5" s="67" t="s">
        <v>540</v>
      </c>
      <c r="D5" t="s">
        <v>977</v>
      </c>
      <c r="E5" s="161">
        <v>45937</v>
      </c>
      <c r="F5" s="161">
        <v>45943</v>
      </c>
      <c r="G5" s="238" t="s">
        <v>540</v>
      </c>
      <c r="H5" s="67" t="s">
        <v>978</v>
      </c>
      <c r="I5" s="67" t="s">
        <v>979</v>
      </c>
      <c r="J5" s="133" t="s">
        <v>83</v>
      </c>
      <c r="K5" s="67" t="s">
        <v>286</v>
      </c>
      <c r="L5" t="s">
        <v>223</v>
      </c>
      <c r="M5"/>
      <c r="N5" s="292" t="s">
        <v>863</v>
      </c>
      <c r="O5" s="302" t="s">
        <v>980</v>
      </c>
      <c r="P5" s="294"/>
      <c r="Q5" s="294"/>
      <c r="R5" s="294"/>
    </row>
    <row r="6" spans="1:21" ht="75">
      <c r="A6">
        <v>3</v>
      </c>
      <c r="B6" s="164" t="s">
        <v>981</v>
      </c>
      <c r="C6" t="s">
        <v>982</v>
      </c>
      <c r="D6" t="s">
        <v>961</v>
      </c>
      <c r="E6" s="161">
        <v>45937</v>
      </c>
      <c r="F6" s="161">
        <v>45943</v>
      </c>
      <c r="G6" s="238" t="s">
        <v>983</v>
      </c>
      <c r="H6" s="191" t="s">
        <v>984</v>
      </c>
      <c r="I6" s="67" t="s">
        <v>82</v>
      </c>
      <c r="J6" s="133" t="s">
        <v>83</v>
      </c>
      <c r="K6" s="141" t="s">
        <v>985</v>
      </c>
      <c r="L6" t="s">
        <v>223</v>
      </c>
      <c r="M6" s="67" t="s">
        <v>986</v>
      </c>
      <c r="N6" s="292" t="s">
        <v>863</v>
      </c>
      <c r="O6" s="274" t="s">
        <v>987</v>
      </c>
      <c r="P6" s="291"/>
      <c r="Q6" s="291"/>
      <c r="R6" s="291"/>
      <c r="T6" s="174"/>
    </row>
    <row r="7" spans="1:21" ht="60">
      <c r="A7">
        <v>4</v>
      </c>
      <c r="B7" s="164" t="s">
        <v>988</v>
      </c>
      <c r="C7" s="67" t="s">
        <v>936</v>
      </c>
      <c r="D7" t="s">
        <v>830</v>
      </c>
      <c r="E7" s="161">
        <v>45937</v>
      </c>
      <c r="F7" s="161">
        <v>45950</v>
      </c>
      <c r="G7" s="164" t="s">
        <v>938</v>
      </c>
      <c r="H7"/>
      <c r="I7"/>
      <c r="J7" s="133" t="s">
        <v>936</v>
      </c>
      <c r="K7" s="67" t="s">
        <v>286</v>
      </c>
      <c r="L7" t="s">
        <v>223</v>
      </c>
      <c r="M7"/>
      <c r="N7" s="292" t="s">
        <v>863</v>
      </c>
      <c r="O7" s="302" t="s">
        <v>989</v>
      </c>
      <c r="P7" s="294"/>
      <c r="Q7" s="294"/>
      <c r="R7" s="294"/>
      <c r="T7" s="174"/>
    </row>
    <row r="8" spans="1:21" ht="60">
      <c r="A8">
        <v>5</v>
      </c>
      <c r="B8" s="164" t="s">
        <v>990</v>
      </c>
      <c r="C8" s="67" t="s">
        <v>991</v>
      </c>
      <c r="D8" s="67" t="s">
        <v>992</v>
      </c>
      <c r="E8" s="188">
        <v>45939</v>
      </c>
      <c r="F8" s="161">
        <v>45945</v>
      </c>
      <c r="G8" s="164" t="s">
        <v>993</v>
      </c>
      <c r="H8" s="191"/>
      <c r="J8" s="133" t="s">
        <v>696</v>
      </c>
      <c r="K8" t="s">
        <v>286</v>
      </c>
      <c r="L8" t="s">
        <v>223</v>
      </c>
      <c r="M8"/>
      <c r="N8" s="292" t="s">
        <v>863</v>
      </c>
      <c r="O8" s="295" t="s">
        <v>994</v>
      </c>
      <c r="P8" s="295"/>
      <c r="Q8" s="295"/>
      <c r="R8" s="295"/>
      <c r="T8" s="174"/>
    </row>
    <row r="9" spans="1:21" customFormat="1" ht="60">
      <c r="A9">
        <v>6</v>
      </c>
      <c r="B9" s="164" t="s">
        <v>995</v>
      </c>
      <c r="C9" s="67" t="s">
        <v>147</v>
      </c>
      <c r="D9" s="67" t="s">
        <v>944</v>
      </c>
      <c r="E9" s="161">
        <v>45937</v>
      </c>
      <c r="F9" s="161">
        <v>45950</v>
      </c>
      <c r="G9" s="164" t="s">
        <v>945</v>
      </c>
      <c r="H9" s="191"/>
      <c r="I9" s="181"/>
      <c r="J9" s="133" t="s">
        <v>696</v>
      </c>
      <c r="K9" s="67" t="s">
        <v>286</v>
      </c>
      <c r="L9" t="s">
        <v>223</v>
      </c>
      <c r="N9" s="292" t="s">
        <v>863</v>
      </c>
      <c r="O9" s="303"/>
      <c r="P9" s="296"/>
      <c r="Q9" s="296"/>
      <c r="R9" s="296"/>
      <c r="S9" s="4"/>
      <c r="T9" s="174"/>
    </row>
    <row r="10" spans="1:21" ht="105">
      <c r="A10">
        <v>7</v>
      </c>
      <c r="B10" s="164" t="s">
        <v>996</v>
      </c>
      <c r="C10" t="s">
        <v>425</v>
      </c>
      <c r="D10" t="s">
        <v>426</v>
      </c>
      <c r="E10" s="161">
        <v>45937</v>
      </c>
      <c r="F10" s="161">
        <v>45943</v>
      </c>
      <c r="G10" s="238" t="s">
        <v>425</v>
      </c>
      <c r="H10" s="191" t="s">
        <v>997</v>
      </c>
      <c r="I10" s="67" t="s">
        <v>998</v>
      </c>
      <c r="J10" s="133" t="s">
        <v>83</v>
      </c>
      <c r="K10" s="699" t="s">
        <v>999</v>
      </c>
      <c r="L10" t="s">
        <v>223</v>
      </c>
      <c r="M10"/>
      <c r="N10" s="292" t="s">
        <v>863</v>
      </c>
      <c r="O10" s="304" t="s">
        <v>1000</v>
      </c>
      <c r="P10" s="295"/>
      <c r="Q10" s="295"/>
      <c r="R10" s="295"/>
      <c r="T10" s="174"/>
    </row>
    <row r="11" spans="1:21" ht="75">
      <c r="A11">
        <v>8</v>
      </c>
      <c r="B11" s="164" t="s">
        <v>1001</v>
      </c>
      <c r="C11" s="67" t="s">
        <v>1002</v>
      </c>
      <c r="D11" s="67" t="s">
        <v>1003</v>
      </c>
      <c r="E11" s="161">
        <v>45937</v>
      </c>
      <c r="F11" s="161">
        <v>45943</v>
      </c>
      <c r="G11" s="67" t="s">
        <v>1004</v>
      </c>
      <c r="H11" s="67" t="s">
        <v>1005</v>
      </c>
      <c r="I11" s="67" t="s">
        <v>1006</v>
      </c>
      <c r="J11" s="133" t="s">
        <v>336</v>
      </c>
      <c r="K11" s="699" t="s">
        <v>1007</v>
      </c>
      <c r="L11" t="s">
        <v>223</v>
      </c>
      <c r="M11" s="67" t="s">
        <v>1008</v>
      </c>
      <c r="N11" s="292" t="s">
        <v>1009</v>
      </c>
      <c r="O11" s="264"/>
      <c r="P11" s="294"/>
      <c r="Q11" s="294"/>
      <c r="R11" s="294"/>
      <c r="T11" s="174"/>
    </row>
    <row r="12" spans="1:21" ht="60">
      <c r="A12">
        <f>ROW() - ROW(Table19019319519719920120320520720921121321521721922122322522722923123323723924124324524724925125325525735674891012111315141617[[#Headers],[Priority]])</f>
        <v>9</v>
      </c>
      <c r="B12" s="164"/>
      <c r="C12" s="67"/>
      <c r="D12" s="225"/>
      <c r="E12" s="161"/>
      <c r="F12" s="161"/>
      <c r="G12" s="164"/>
      <c r="H12"/>
      <c r="I12"/>
      <c r="J12" s="164"/>
      <c r="K12" s="67"/>
      <c r="L12"/>
      <c r="M12"/>
      <c r="N12" s="292"/>
      <c r="O12" s="291" t="s">
        <v>1010</v>
      </c>
      <c r="P12" s="297"/>
      <c r="Q12" s="297"/>
      <c r="R12" s="297"/>
      <c r="T12" s="174"/>
    </row>
    <row r="13" spans="1:21">
      <c r="A13">
        <f>ROW() - ROW(Table19019319519719920120320520720921121321521721922122322522722923123323723924124324524724925125325525735674891012111315141617[[#Headers],[Priority]])</f>
        <v>10</v>
      </c>
      <c r="B13" s="164"/>
      <c r="C13"/>
      <c r="D13"/>
      <c r="E13" s="226"/>
      <c r="F13" s="226"/>
      <c r="G13" s="161"/>
      <c r="H13"/>
      <c r="I13"/>
      <c r="J13"/>
      <c r="K13"/>
      <c r="L13"/>
      <c r="M13"/>
      <c r="N13"/>
      <c r="O13" s="305"/>
      <c r="P13" s="298"/>
      <c r="Q13" s="298"/>
      <c r="R13" s="298"/>
      <c r="T13" s="174"/>
    </row>
    <row r="14" spans="1:21" ht="14.45" customHeight="1">
      <c r="A14"/>
      <c r="B14" s="67"/>
      <c r="C14"/>
      <c r="D14"/>
      <c r="E14"/>
      <c r="F14"/>
      <c r="G14"/>
      <c r="H14"/>
      <c r="I14"/>
      <c r="J14"/>
      <c r="K14"/>
      <c r="L14"/>
      <c r="M14"/>
      <c r="N14" s="237"/>
      <c r="O14" s="3" t="s">
        <v>1011</v>
      </c>
      <c r="Q14" s="237"/>
      <c r="T14" s="174"/>
    </row>
    <row r="15" spans="1:21" ht="14.45" customHeight="1">
      <c r="A15"/>
      <c r="B15" s="67"/>
      <c r="C15"/>
      <c r="D15"/>
      <c r="E15"/>
      <c r="F15"/>
      <c r="G15"/>
      <c r="H15"/>
      <c r="I15"/>
      <c r="J15"/>
      <c r="K15"/>
      <c r="L15"/>
      <c r="M15"/>
      <c r="N15"/>
      <c r="T15" s="174"/>
    </row>
    <row r="16" spans="1:21" ht="14.45" customHeight="1">
      <c r="A16"/>
      <c r="B16" s="67"/>
      <c r="C16"/>
      <c r="D16"/>
      <c r="E16"/>
      <c r="F16"/>
      <c r="G16"/>
      <c r="H16"/>
      <c r="I16"/>
      <c r="J16"/>
      <c r="K16"/>
      <c r="L16"/>
      <c r="M16"/>
      <c r="N16"/>
      <c r="O16"/>
      <c r="P16"/>
      <c r="Q16"/>
      <c r="R16"/>
      <c r="T16" s="174"/>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sheetData>
  <mergeCells count="1">
    <mergeCell ref="A2:L2"/>
  </mergeCells>
  <conditionalFormatting sqref="B1:M1 S6:T16 N11:N12">
    <cfRule type="expression" dxfId="388" priority="303">
      <formula>OR($A1="ADD")</formula>
    </cfRule>
    <cfRule type="expression" dxfId="387" priority="304">
      <formula>OR($A1="REMOVE")</formula>
    </cfRule>
  </conditionalFormatting>
  <conditionalFormatting sqref="I3">
    <cfRule type="cellIs" dxfId="386" priority="306" operator="equal">
      <formula>"no"</formula>
    </cfRule>
    <cfRule type="cellIs" dxfId="385" priority="305" operator="equal">
      <formula>"yes"</formula>
    </cfRule>
  </conditionalFormatting>
  <conditionalFormatting sqref="N1:N2 N5:N10">
    <cfRule type="expression" dxfId="384" priority="288">
      <formula>OR($A1="REMOVE")</formula>
    </cfRule>
    <cfRule type="expression" dxfId="383" priority="287">
      <formula>OR($A1="ADD")</formula>
    </cfRule>
    <cfRule type="expression" dxfId="382" priority="286">
      <formula>OR($A1="CHANGE")</formula>
    </cfRule>
  </conditionalFormatting>
  <conditionalFormatting sqref="N1:N12 N14">
    <cfRule type="cellIs" dxfId="381" priority="282" operator="equal">
      <formula>"Ready for booking (M2)"</formula>
    </cfRule>
    <cfRule type="containsText" dxfId="380" priority="237" operator="containsText" text="Ready for booking">
      <formula>NOT(ISERROR(SEARCH("Ready for booking",N1)))</formula>
    </cfRule>
    <cfRule type="containsText" dxfId="379" priority="236" operator="containsText" text="Cooked and booked">
      <formula>NOT(ISERROR(SEARCH("Cooked and booked",N1)))</formula>
    </cfRule>
  </conditionalFormatting>
  <conditionalFormatting sqref="N1:N12">
    <cfRule type="cellIs" dxfId="378" priority="293" operator="equal">
      <formula>"Creative Cooked (M2 &amp; M3)"</formula>
    </cfRule>
    <cfRule type="cellIs" dxfId="377" priority="298" operator="equal">
      <formula>"Build is cooking"</formula>
    </cfRule>
    <cfRule type="cellIs" dxfId="376" priority="297" operator="equal">
      <formula>"Creative cooked (M2)"</formula>
    </cfRule>
    <cfRule type="cellIs" dxfId="375" priority="296" operator="equal">
      <formula>"Creative cooked (M2/M3)"</formula>
    </cfRule>
    <cfRule type="cellIs" dxfId="374" priority="292" operator="equal">
      <formula>"In QC (M2)"</formula>
    </cfRule>
  </conditionalFormatting>
  <conditionalFormatting sqref="N5:N7">
    <cfRule type="expression" dxfId="373" priority="265">
      <formula>OR($A5="CHANGE")</formula>
    </cfRule>
    <cfRule type="expression" dxfId="372" priority="264">
      <formula>OR($A5="REMOVE")</formula>
    </cfRule>
    <cfRule type="expression" dxfId="371" priority="263">
      <formula>OR($A5="ADD")</formula>
    </cfRule>
    <cfRule type="expression" dxfId="370" priority="262">
      <formula>OR($A5="CHANGE")</formula>
    </cfRule>
    <cfRule type="expression" dxfId="369" priority="267">
      <formula>OR($A5="REMOVE")</formula>
    </cfRule>
    <cfRule type="expression" dxfId="368" priority="266">
      <formula>OR($A5="ADD")</formula>
    </cfRule>
  </conditionalFormatting>
  <conditionalFormatting sqref="N6">
    <cfRule type="expression" dxfId="367" priority="260">
      <formula>OR($A6="ADD")</formula>
    </cfRule>
    <cfRule type="expression" dxfId="366" priority="261">
      <formula>OR($A6="REMOVE")</formula>
    </cfRule>
    <cfRule type="expression" dxfId="365" priority="259">
      <formula>OR($A6="CHANGE")</formula>
    </cfRule>
  </conditionalFormatting>
  <conditionalFormatting sqref="N6:N7">
    <cfRule type="expression" dxfId="364" priority="253">
      <formula>OR($A6="CHANGE")</formula>
    </cfRule>
    <cfRule type="expression" dxfId="363" priority="255">
      <formula>OR($A6="REMOVE")</formula>
    </cfRule>
    <cfRule type="expression" dxfId="362" priority="254">
      <formula>OR($A6="ADD")</formula>
    </cfRule>
  </conditionalFormatting>
  <conditionalFormatting sqref="N7:N8">
    <cfRule type="expression" dxfId="361" priority="249">
      <formula>OR($A7="REMOVE")</formula>
    </cfRule>
    <cfRule type="expression" dxfId="360" priority="248">
      <formula>OR($A7="ADD")</formula>
    </cfRule>
    <cfRule type="expression" dxfId="359" priority="247">
      <formula>OR($A7="CHANGE")</formula>
    </cfRule>
  </conditionalFormatting>
  <conditionalFormatting sqref="N8">
    <cfRule type="expression" dxfId="358" priority="244">
      <formula>OR($A8="CHANGE")</formula>
    </cfRule>
    <cfRule type="expression" dxfId="357" priority="245">
      <formula>OR($A8="ADD")</formula>
    </cfRule>
    <cfRule type="expression" dxfId="356" priority="246">
      <formula>OR($A8="REMOVE")</formula>
    </cfRule>
  </conditionalFormatting>
  <conditionalFormatting sqref="N9">
    <cfRule type="expression" dxfId="355" priority="10">
      <formula>OR($A9="CHANGE")</formula>
    </cfRule>
    <cfRule type="expression" dxfId="354" priority="11">
      <formula>OR($A9="ADD")</formula>
    </cfRule>
    <cfRule type="expression" dxfId="353" priority="12">
      <formula>OR($A9="REMOVE")</formula>
    </cfRule>
  </conditionalFormatting>
  <conditionalFormatting sqref="N9:N10">
    <cfRule type="expression" dxfId="352" priority="4">
      <formula>OR($A9="CHANGE")</formula>
    </cfRule>
    <cfRule type="expression" dxfId="351" priority="5">
      <formula>OR($A9="ADD")</formula>
    </cfRule>
    <cfRule type="expression" dxfId="350" priority="6">
      <formula>OR($A9="REMOVE")</formula>
    </cfRule>
  </conditionalFormatting>
  <conditionalFormatting sqref="N10">
    <cfRule type="expression" dxfId="349" priority="238">
      <formula>OR($A10="CHANGE")</formula>
    </cfRule>
    <cfRule type="expression" dxfId="348" priority="240">
      <formula>OR($A10="REMOVE")</formula>
    </cfRule>
    <cfRule type="expression" dxfId="347" priority="2">
      <formula>OR($A10="ADD")</formula>
    </cfRule>
    <cfRule type="expression" dxfId="346" priority="3">
      <formula>OR($A10="REMOVE")</formula>
    </cfRule>
    <cfRule type="expression" dxfId="345" priority="1">
      <formula>OR($A10="CHANGE")</formula>
    </cfRule>
    <cfRule type="expression" dxfId="344" priority="239">
      <formula>OR($A10="ADD")</formula>
    </cfRule>
  </conditionalFormatting>
  <conditionalFormatting sqref="N10:N12">
    <cfRule type="expression" dxfId="343" priority="243">
      <formula>OR($A10="REMOVE")</formula>
    </cfRule>
    <cfRule type="expression" dxfId="342" priority="241">
      <formula>OR($A10="CHANGE")</formula>
    </cfRule>
    <cfRule type="expression" dxfId="341" priority="242">
      <formula>OR($A10="ADD")</formula>
    </cfRule>
  </conditionalFormatting>
  <conditionalFormatting sqref="N11:N12 B1:M1 S6:T16">
    <cfRule type="expression" dxfId="340" priority="302">
      <formula>OR($A1="CHANGE")</formula>
    </cfRule>
  </conditionalFormatting>
  <conditionalFormatting sqref="N14:N16">
    <cfRule type="cellIs" dxfId="339" priority="281" operator="equal">
      <formula>"Creative Cooked (M2 &amp; M3)"</formula>
    </cfRule>
    <cfRule type="cellIs" dxfId="338" priority="280" operator="equal">
      <formula>"In QC (M2)"</formula>
    </cfRule>
    <cfRule type="cellIs" dxfId="337" priority="283" operator="equal">
      <formula>"Creative cooked (M2/M3)"</formula>
    </cfRule>
    <cfRule type="cellIs" dxfId="336" priority="284" operator="equal">
      <formula>"Creative cooked (M2)"</formula>
    </cfRule>
    <cfRule type="cellIs" dxfId="335" priority="285" operator="equal">
      <formula>"Build is cooking"</formula>
    </cfRule>
  </conditionalFormatting>
  <conditionalFormatting sqref="N15:N16">
    <cfRule type="cellIs" dxfId="334" priority="295" operator="equal">
      <formula>"Ready for review (M2)"</formula>
    </cfRule>
    <cfRule type="cellIs" dxfId="333" priority="294" operator="equal">
      <formula>"Published/Booked"</formula>
    </cfRule>
  </conditionalFormatting>
  <conditionalFormatting sqref="O14:R15">
    <cfRule type="expression" dxfId="332" priority="202">
      <formula>OR($A14="CHANGE")</formula>
    </cfRule>
    <cfRule type="expression" dxfId="331" priority="203">
      <formula>OR($A14="ADD")</formula>
    </cfRule>
    <cfRule type="expression" dxfId="330" priority="204">
      <formula>OR($A14="REMOVE")</formula>
    </cfRule>
  </conditionalFormatting>
  <conditionalFormatting sqref="O1:T2">
    <cfRule type="expression" dxfId="329" priority="207">
      <formula>OR($A1="REMOVE")</formula>
    </cfRule>
    <cfRule type="expression" dxfId="328" priority="206">
      <formula>OR($A1="ADD")</formula>
    </cfRule>
    <cfRule type="expression" dxfId="327" priority="205">
      <formula>OR($A1="CHANGE")</formula>
    </cfRule>
  </conditionalFormatting>
  <conditionalFormatting sqref="Q3">
    <cfRule type="cellIs" dxfId="326" priority="209" operator="equal">
      <formula>"Confirmed"</formula>
    </cfRule>
    <cfRule type="cellIs" dxfId="325" priority="208" operator="equal">
      <formula>"NOT confirmed"</formula>
    </cfRule>
  </conditionalFormatting>
  <dataValidations count="3">
    <dataValidation type="list" allowBlank="1" showInputMessage="1" showErrorMessage="1" sqref="N15:N16" xr:uid="{75663B31-5A04-48E2-A295-D00E815197D1}">
      <formula1>"Build is Cooking, Creative Cooked (M2), Creative Cooked (M3), Creative Cooked (M2 &amp; M3), In QC (M2), In QC (M2 &amp; M3), Ready for Review (M2), Ready for Review (M2 &amp; M3), Published/Booked"</formula1>
    </dataValidation>
    <dataValidation allowBlank="1" showInputMessage="1" showErrorMessage="1" sqref="C1:D1 F1:G1 F3:G3 D11 C7:C10 C3:D3 D8:D9 H4 H8:H10 O3:Q3 O8:R10 H6 C5:D5 F5:F12 C12 F13:G16 C13:D16" xr:uid="{9BD7CEAA-9F75-4F2E-A330-5A4BB759992F}"/>
    <dataValidation type="list" allowBlank="1" showInputMessage="1" showErrorMessage="1" sqref="N14 N1:N12" xr:uid="{D8BF7C96-0E7B-4D8A-A726-89FBD9907F33}">
      <formula1>"Build is Cooking, Creative Cooked (M2), Creative Cooked (M3), Creative Cooked (M2 &amp; M3), In QC (M2), In QC (M2 &amp; M3), Ready for booking (M2), Ready for booking (M2 and M3), Cooked and booked (M2 and M3), Canceled"</formula1>
    </dataValidation>
  </dataValidations>
  <hyperlinks>
    <hyperlink ref="B4" r:id="rId1" display="CCX Campaign Request 12857 Battlefield 6 - WW Launch" xr:uid="{E12D1747-58A8-458F-B86D-AEAF2D6ABAFC}"/>
    <hyperlink ref="B5" r:id="rId2" display="CCX Campaign Request 12860 skate. | Season 1 Launch" xr:uid="{7A18B2E0-E3CA-415C-B09E-82F3DF105797}"/>
    <hyperlink ref="B7" r:id="rId3" display="CCX Campaign Request 12646 EA Publisher Sale - Wk 1" xr:uid="{6A4CB875-CD66-412F-8CDA-12E451383C97}"/>
    <hyperlink ref="B8" r:id="rId4" display="CCX Campaign Request 12653 Seasonal Savings Sale" xr:uid="{6591E732-C445-4C45-B4F4-B81024A769E7}"/>
    <hyperlink ref="B9" r:id="rId5" display="CCX Campaign Request 12649 Publisher Spotlight Series - Wk 1" xr:uid="{428992F7-BF20-4887-977C-5D3C8FAFDADD}"/>
    <hyperlink ref="B10" r:id="rId6" display="CCX Campaign Request 12721 Fortnite | KPOP Demon Hunters | New Content and Mode | Week 2" xr:uid="{03E67F85-84B8-4A24-B41E-A11786D8A43E}"/>
    <hyperlink ref="B11" r:id="rId7" xr:uid="{4BA073DA-0733-4C05-A65A-5F9883279830}"/>
    <hyperlink ref="B6" r:id="rId8" xr:uid="{EE160EFF-F3A0-4175-9B71-A703225F77C6}"/>
    <hyperlink ref="G7" r:id="rId9" xr:uid="{A40D27E7-BE92-4ADF-A5B4-355C2578E883}"/>
    <hyperlink ref="J7" r:id="rId10" xr:uid="{D78403FC-0B87-4F11-9B79-A7519D74DE6D}"/>
    <hyperlink ref="G9" r:id="rId11" xr:uid="{357DD991-DEF1-411F-BF84-03D390995231}"/>
    <hyperlink ref="J9" r:id="rId12" xr:uid="{941A3D1E-F989-44A9-ABF7-3AC78DCC4AFA}"/>
    <hyperlink ref="J6" r:id="rId13" xr:uid="{3AAC50BE-7D8D-4C52-A82D-9C5D19FA07D0}"/>
    <hyperlink ref="G8" r:id="rId14" xr:uid="{0059A170-CE28-49AD-91E3-FE701093B8D9}"/>
    <hyperlink ref="J8" r:id="rId15" xr:uid="{3150D7E0-83FC-4729-9543-23588ECD7711}"/>
    <hyperlink ref="J4" r:id="rId16" xr:uid="{C0A484FB-3E27-4E87-95A7-FBA06838364C}"/>
    <hyperlink ref="J5" r:id="rId17" xr:uid="{12AC9E86-8223-4EB1-8005-C94FCFB82A2A}"/>
    <hyperlink ref="J11" r:id="rId18" xr:uid="{FB907B7E-17B5-4F27-95D5-84CD4AC51B78}"/>
    <hyperlink ref="J10" r:id="rId19" xr:uid="{25E442F6-0941-4B61-97AD-AD61D15CF681}"/>
    <hyperlink ref="O4" r:id="rId20" xr:uid="{6086BA24-1E09-4FCD-827E-020A41EAB3DF}"/>
    <hyperlink ref="O5" r:id="rId21" xr:uid="{1AB664F7-1693-4573-BE01-500144ED038F}"/>
    <hyperlink ref="O6" r:id="rId22" xr:uid="{FF99847A-790F-4EEB-AF1D-1455A1FDA3C1}"/>
    <hyperlink ref="O7" r:id="rId23" xr:uid="{C7D4353C-A4FE-41C2-9CDD-FA55E487DE86}"/>
    <hyperlink ref="O10" r:id="rId24" xr:uid="{C324A377-54FB-46A5-9B44-106D90F15867}"/>
  </hyperlinks>
  <pageMargins left="0.7" right="0.7" top="0.75" bottom="0.75" header="0.3" footer="0.3"/>
  <headerFooter>
    <oddFooter>&amp;L_x000D_&amp;1#&amp;"Aptos"&amp;10&amp;K000000 Classified as Microsoft Confidential</oddFooter>
  </headerFooter>
  <tableParts count="1">
    <tablePart r:id="rId25"/>
  </tableParts>
  <extLst>
    <ext xmlns:x14="http://schemas.microsoft.com/office/spreadsheetml/2009/9/main" uri="{CCE6A557-97BC-4b89-ADB6-D9C93CAAB3DF}">
      <x14:dataValidations xmlns:xm="http://schemas.microsoft.com/office/excel/2006/main" count="2">
        <x14:dataValidation type="list" allowBlank="1" showInputMessage="1" showErrorMessage="1" xr:uid="{24947940-0247-45E6-940B-0E9A48E84D63}">
          <x14:formula1>
            <xm:f>'Column Values (HIDE)'!$C$3:$C$12</xm:f>
          </x14:formula1>
          <xm:sqref>E45:E1048576 B1 E1 E3</xm:sqref>
        </x14:dataValidation>
        <x14:dataValidation type="list" allowBlank="1" showInputMessage="1" showErrorMessage="1" xr:uid="{BD310594-14A5-4798-A112-B192AF65252A}">
          <x14:formula1>
            <xm:f>'Column Values (HIDE)'!$A$3:$A$6</xm:f>
          </x14:formula1>
          <xm:sqref>A45:B1048576 A3:B3 B14:B16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4AD30-A8F0-4A8D-8CE8-B1CE2C215C0A}">
  <sheetPr>
    <tabColor theme="9" tint="0.39997558519241921"/>
  </sheetPr>
  <dimension ref="A1:T47"/>
  <sheetViews>
    <sheetView zoomScale="90" zoomScaleNormal="90" workbookViewId="0">
      <pane ySplit="1" topLeftCell="A7" activePane="bottomLeft" state="frozen"/>
      <selection pane="bottomLeft" activeCell="F5" sqref="F5"/>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45.85546875" style="4" customWidth="1"/>
    <col min="12" max="13" width="20" style="4" customWidth="1"/>
    <col min="14" max="14" width="28.5703125" style="4" bestFit="1" customWidth="1"/>
    <col min="15" max="15" width="21.42578125" style="4" customWidth="1"/>
    <col min="16" max="16" width="27.7109375" style="4" bestFit="1" customWidth="1"/>
    <col min="17" max="17" width="21.42578125" style="4" bestFit="1" customWidth="1"/>
    <col min="18" max="18" width="77.140625" style="4" customWidth="1"/>
    <col min="19" max="19" width="62.42578125" style="4" customWidth="1"/>
    <col min="20" max="20" width="8.85546875" style="4" customWidth="1"/>
    <col min="21" max="16384" width="9.140625" style="4"/>
  </cols>
  <sheetData>
    <row r="1" spans="1:20" ht="15.6" customHeight="1">
      <c r="A1" s="173">
        <v>7</v>
      </c>
      <c r="B1" s="117" t="s">
        <v>108</v>
      </c>
      <c r="C1" s="174"/>
      <c r="D1" s="174"/>
      <c r="E1" s="174"/>
      <c r="F1" s="174"/>
      <c r="G1" s="174"/>
      <c r="H1" s="175"/>
      <c r="I1" s="175"/>
      <c r="J1" s="174"/>
      <c r="K1" s="174"/>
      <c r="L1" s="174"/>
      <c r="M1" s="174"/>
    </row>
    <row r="2" spans="1:20" ht="15.6" customHeight="1">
      <c r="A2" s="700" t="s">
        <v>109</v>
      </c>
      <c r="B2" s="700"/>
      <c r="C2" s="700"/>
      <c r="D2" s="700"/>
      <c r="E2" s="700"/>
      <c r="F2" s="700"/>
      <c r="G2" s="700"/>
      <c r="H2" s="700"/>
      <c r="I2" s="700"/>
      <c r="J2" s="700"/>
      <c r="K2" s="700"/>
      <c r="L2" s="700"/>
      <c r="M2" s="182"/>
    </row>
    <row r="3" spans="1:20"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70" t="s">
        <v>688</v>
      </c>
      <c r="P3" s="270" t="s">
        <v>689</v>
      </c>
      <c r="Q3" s="270" t="s">
        <v>690</v>
      </c>
      <c r="R3" s="275" t="s">
        <v>691</v>
      </c>
      <c r="S3" s="224" t="s">
        <v>1012</v>
      </c>
    </row>
    <row r="4" spans="1:20" s="198" customFormat="1" ht="90">
      <c r="A4">
        <v>1</v>
      </c>
      <c r="B4" s="164" t="s">
        <v>1013</v>
      </c>
      <c r="C4" t="s">
        <v>983</v>
      </c>
      <c r="D4" t="s">
        <v>961</v>
      </c>
      <c r="E4" s="161">
        <v>45930</v>
      </c>
      <c r="F4" s="161">
        <v>45936</v>
      </c>
      <c r="G4" s="238" t="s">
        <v>983</v>
      </c>
      <c r="H4" s="191" t="s">
        <v>984</v>
      </c>
      <c r="I4" s="67"/>
      <c r="J4" s="133" t="s">
        <v>83</v>
      </c>
      <c r="K4" s="141" t="s">
        <v>1014</v>
      </c>
      <c r="L4" s="211" t="s">
        <v>1015</v>
      </c>
      <c r="M4" s="67" t="s">
        <v>986</v>
      </c>
      <c r="N4" t="s">
        <v>1016</v>
      </c>
      <c r="O4" s="259" t="s">
        <v>1017</v>
      </c>
      <c r="P4" s="260" t="s">
        <v>1018</v>
      </c>
      <c r="Q4" s="258" t="s">
        <v>1019</v>
      </c>
      <c r="R4"/>
      <c r="S4" s="4"/>
      <c r="T4" s="180"/>
    </row>
    <row r="5" spans="1:20" s="180" customFormat="1" ht="135">
      <c r="A5">
        <v>2</v>
      </c>
      <c r="B5" s="164" t="s">
        <v>1020</v>
      </c>
      <c r="C5" s="67" t="s">
        <v>1021</v>
      </c>
      <c r="D5" s="225" t="s">
        <v>1022</v>
      </c>
      <c r="E5" s="161">
        <v>45930</v>
      </c>
      <c r="F5" s="161">
        <v>45936</v>
      </c>
      <c r="G5" s="164" t="s">
        <v>1023</v>
      </c>
      <c r="H5"/>
      <c r="I5"/>
      <c r="J5" s="164" t="s">
        <v>1021</v>
      </c>
      <c r="K5" s="699" t="s">
        <v>1024</v>
      </c>
      <c r="L5" t="s">
        <v>223</v>
      </c>
      <c r="M5" s="67"/>
      <c r="N5" t="s">
        <v>1016</v>
      </c>
      <c r="O5" s="263" t="s">
        <v>1025</v>
      </c>
      <c r="P5" s="263" t="s">
        <v>1026</v>
      </c>
      <c r="Q5" s="258" t="s">
        <v>1019</v>
      </c>
      <c r="R5" t="s">
        <v>1027</v>
      </c>
      <c r="S5" s="4"/>
    </row>
    <row r="6" spans="1:20" s="180" customFormat="1" ht="135">
      <c r="A6">
        <v>3</v>
      </c>
      <c r="B6" s="164" t="s">
        <v>1028</v>
      </c>
      <c r="C6" s="67" t="s">
        <v>1029</v>
      </c>
      <c r="D6" s="67" t="s">
        <v>1030</v>
      </c>
      <c r="E6" s="188">
        <v>45932</v>
      </c>
      <c r="F6" s="161">
        <v>45938</v>
      </c>
      <c r="G6" s="164" t="s">
        <v>1031</v>
      </c>
      <c r="H6" s="67"/>
      <c r="I6"/>
      <c r="J6" s="133" t="s">
        <v>1032</v>
      </c>
      <c r="K6" s="67" t="s">
        <v>286</v>
      </c>
      <c r="L6" t="s">
        <v>223</v>
      </c>
      <c r="M6"/>
      <c r="N6" t="s">
        <v>860</v>
      </c>
      <c r="O6" s="290" t="s">
        <v>1033</v>
      </c>
      <c r="P6" s="283" t="s">
        <v>1034</v>
      </c>
      <c r="Q6" s="258"/>
      <c r="R6"/>
    </row>
    <row r="7" spans="1:20" ht="90">
      <c r="A7">
        <v>4</v>
      </c>
      <c r="B7" s="164" t="s">
        <v>1035</v>
      </c>
      <c r="C7" s="67" t="s">
        <v>97</v>
      </c>
      <c r="D7" t="s">
        <v>98</v>
      </c>
      <c r="E7" s="161">
        <v>45930</v>
      </c>
      <c r="F7" s="161">
        <v>45936</v>
      </c>
      <c r="G7" s="191" t="s">
        <v>97</v>
      </c>
      <c r="H7" s="67" t="s">
        <v>1036</v>
      </c>
      <c r="I7" s="67" t="s">
        <v>1037</v>
      </c>
      <c r="J7" s="133" t="s">
        <v>83</v>
      </c>
      <c r="K7" s="67" t="s">
        <v>286</v>
      </c>
      <c r="L7" t="s">
        <v>223</v>
      </c>
      <c r="M7"/>
      <c r="N7" t="s">
        <v>1016</v>
      </c>
      <c r="O7" s="284" t="s">
        <v>1038</v>
      </c>
      <c r="P7" s="263" t="s">
        <v>1039</v>
      </c>
      <c r="Q7" s="258" t="s">
        <v>1019</v>
      </c>
      <c r="R7" s="4" t="s">
        <v>1040</v>
      </c>
    </row>
    <row r="8" spans="1:20" ht="135">
      <c r="A8">
        <v>5</v>
      </c>
      <c r="B8" s="133" t="s">
        <v>1041</v>
      </c>
      <c r="C8" s="67" t="s">
        <v>1042</v>
      </c>
      <c r="D8" s="231" t="s">
        <v>1043</v>
      </c>
      <c r="E8" s="188">
        <v>45932</v>
      </c>
      <c r="F8" s="161">
        <v>45938</v>
      </c>
      <c r="G8" s="164" t="s">
        <v>1044</v>
      </c>
      <c r="H8"/>
      <c r="I8"/>
      <c r="J8" s="133" t="s">
        <v>696</v>
      </c>
      <c r="K8" s="67" t="s">
        <v>286</v>
      </c>
      <c r="L8" t="s">
        <v>223</v>
      </c>
      <c r="M8"/>
      <c r="N8" t="s">
        <v>860</v>
      </c>
      <c r="O8" s="285" t="s">
        <v>1045</v>
      </c>
      <c r="P8" s="273" t="s">
        <v>1046</v>
      </c>
      <c r="Q8" s="258"/>
    </row>
    <row r="9" spans="1:20" ht="60">
      <c r="A9">
        <v>6</v>
      </c>
      <c r="B9" s="164" t="s">
        <v>1047</v>
      </c>
      <c r="C9" s="67" t="s">
        <v>1048</v>
      </c>
      <c r="D9" s="67" t="s">
        <v>1049</v>
      </c>
      <c r="E9" s="188">
        <v>45932</v>
      </c>
      <c r="F9" s="161">
        <v>45938</v>
      </c>
      <c r="G9" s="164" t="s">
        <v>1050</v>
      </c>
      <c r="H9" s="191"/>
      <c r="J9" s="133" t="s">
        <v>1051</v>
      </c>
      <c r="K9" t="s">
        <v>286</v>
      </c>
      <c r="L9" t="s">
        <v>223</v>
      </c>
      <c r="M9"/>
      <c r="N9" t="s">
        <v>860</v>
      </c>
      <c r="O9" s="262" t="s">
        <v>1052</v>
      </c>
      <c r="P9" s="274" t="s">
        <v>1053</v>
      </c>
      <c r="Q9" s="258"/>
      <c r="R9" s="67"/>
    </row>
    <row r="10" spans="1:20" customFormat="1" ht="45">
      <c r="A10">
        <v>7</v>
      </c>
      <c r="B10" s="164" t="s">
        <v>1054</v>
      </c>
      <c r="C10" s="67" t="s">
        <v>1055</v>
      </c>
      <c r="D10" t="s">
        <v>1056</v>
      </c>
      <c r="E10" s="161">
        <v>45930</v>
      </c>
      <c r="F10" s="161">
        <v>45936</v>
      </c>
      <c r="G10" s="232" t="s">
        <v>1055</v>
      </c>
      <c r="H10" s="191" t="s">
        <v>1057</v>
      </c>
      <c r="I10" s="181"/>
      <c r="J10" s="133" t="s">
        <v>83</v>
      </c>
      <c r="K10" t="s">
        <v>286</v>
      </c>
      <c r="L10" t="s">
        <v>223</v>
      </c>
      <c r="N10" t="s">
        <v>1016</v>
      </c>
      <c r="O10" s="272"/>
      <c r="P10" s="267" t="s">
        <v>1058</v>
      </c>
      <c r="Q10" s="258" t="s">
        <v>1019</v>
      </c>
      <c r="R10" t="s">
        <v>1059</v>
      </c>
      <c r="S10" s="4"/>
    </row>
    <row r="11" spans="1:20" ht="60">
      <c r="A11">
        <v>8</v>
      </c>
      <c r="B11" s="164" t="s">
        <v>408</v>
      </c>
      <c r="C11" t="s">
        <v>408</v>
      </c>
      <c r="D11" t="s">
        <v>417</v>
      </c>
      <c r="E11" s="161">
        <v>45930</v>
      </c>
      <c r="F11" s="161">
        <v>45936</v>
      </c>
      <c r="G11" s="238" t="s">
        <v>1060</v>
      </c>
      <c r="H11" s="191" t="s">
        <v>1061</v>
      </c>
      <c r="I11" s="67" t="s">
        <v>1062</v>
      </c>
      <c r="J11" s="133" t="s">
        <v>83</v>
      </c>
      <c r="K11" s="67" t="s">
        <v>286</v>
      </c>
      <c r="L11" t="s">
        <v>1063</v>
      </c>
      <c r="M11"/>
      <c r="N11" t="s">
        <v>1016</v>
      </c>
      <c r="O11" s="261" t="s">
        <v>1064</v>
      </c>
      <c r="P11" s="264" t="s">
        <v>1065</v>
      </c>
      <c r="Q11" s="258" t="s">
        <v>1019</v>
      </c>
      <c r="R11" s="67" t="s">
        <v>1040</v>
      </c>
    </row>
    <row r="12" spans="1:20" ht="60">
      <c r="A12">
        <f>ROW() - ROW(Table190193195197199201203205207209211213215217219221223225227229231233237239241243245247249251253255257356748910121113151416[[#Headers],[Priority]])</f>
        <v>9</v>
      </c>
      <c r="B12" s="164" t="s">
        <v>1066</v>
      </c>
      <c r="C12" s="67" t="s">
        <v>1067</v>
      </c>
      <c r="D12" t="s">
        <v>1068</v>
      </c>
      <c r="E12" s="161">
        <v>45930</v>
      </c>
      <c r="F12" s="161">
        <v>45936</v>
      </c>
      <c r="G12" s="161" t="s">
        <v>521</v>
      </c>
      <c r="H12" s="67" t="s">
        <v>1069</v>
      </c>
      <c r="I12"/>
      <c r="J12" s="164" t="s">
        <v>1070</v>
      </c>
      <c r="K12" s="67" t="s">
        <v>286</v>
      </c>
      <c r="L12" t="s">
        <v>223</v>
      </c>
      <c r="M12"/>
      <c r="N12" t="s">
        <v>1016</v>
      </c>
      <c r="O12" s="285" t="s">
        <v>1071</v>
      </c>
      <c r="P12" s="273" t="s">
        <v>1072</v>
      </c>
      <c r="Q12" s="258" t="s">
        <v>1019</v>
      </c>
      <c r="R12" s="67" t="s">
        <v>1073</v>
      </c>
    </row>
    <row r="13" spans="1:20">
      <c r="A13">
        <f>ROW() - ROW(Table190193195197199201203205207209211213215217219221223225227229231233237239241243245247249251253255257356748910121113151416[[#Headers],[Priority]])</f>
        <v>10</v>
      </c>
      <c r="B13" s="164"/>
      <c r="C13" s="67"/>
      <c r="D13" s="225"/>
      <c r="E13" s="161"/>
      <c r="F13" s="161"/>
      <c r="G13" s="164"/>
      <c r="H13"/>
      <c r="I13"/>
      <c r="J13" s="164"/>
      <c r="K13" s="67"/>
      <c r="L13"/>
      <c r="M13"/>
      <c r="N13"/>
      <c r="O13" s="265"/>
      <c r="P13" s="266"/>
      <c r="Q13" s="258"/>
      <c r="R13" s="67"/>
    </row>
    <row r="14" spans="1:20" s="246" customFormat="1">
      <c r="A14">
        <v>11</v>
      </c>
      <c r="B14" s="164"/>
      <c r="C14" s="67"/>
      <c r="D14" s="225"/>
      <c r="E14" s="161"/>
      <c r="F14" s="161"/>
      <c r="G14" s="164"/>
      <c r="H14"/>
      <c r="I14" s="164"/>
      <c r="J14" s="133"/>
      <c r="K14" s="67"/>
      <c r="L14"/>
      <c r="M14"/>
      <c r="N14"/>
      <c r="O14" s="276"/>
      <c r="P14" s="281"/>
      <c r="Q14" s="258"/>
      <c r="R14" s="67"/>
    </row>
    <row r="15" spans="1:20">
      <c r="A15">
        <f>ROW() - ROW(Table190193195197199201203205207209211213215217219221223225227229231233237239241243245247249251253255257356748910121113151416[[#Headers],[Priority]])</f>
        <v>12</v>
      </c>
      <c r="B15" s="164"/>
      <c r="C15" s="67"/>
      <c r="D15"/>
      <c r="E15" s="161"/>
      <c r="F15" s="161"/>
      <c r="G15" s="191"/>
      <c r="H15" s="67"/>
      <c r="I15"/>
      <c r="J15" s="164"/>
      <c r="K15" s="67"/>
      <c r="L15"/>
      <c r="M15" s="67"/>
      <c r="N15"/>
      <c r="O15" s="142"/>
      <c r="P15" s="3"/>
      <c r="Q15" s="258"/>
    </row>
    <row r="16" spans="1:20">
      <c r="A16">
        <f>ROW() - ROW(Table190193195197199201203205207209211213215217219221223225227229231233237239241243245247249251253255257356748910121113151416[[#Headers],[Priority]])</f>
        <v>13</v>
      </c>
      <c r="B16" s="164"/>
      <c r="C16"/>
      <c r="D16"/>
      <c r="E16" s="226"/>
      <c r="F16" s="226"/>
      <c r="G16" s="161"/>
      <c r="H16"/>
      <c r="I16"/>
      <c r="J16"/>
      <c r="K16"/>
      <c r="L16"/>
      <c r="M16"/>
    </row>
    <row r="17" spans="1:18" ht="14.45" customHeight="1">
      <c r="A17">
        <f>ROW() - ROW(Table190193195197199201203205207209211213215217219221223225227229231233237239241243245247249251253255257356748910121113151416[[#Headers],[Priority]])</f>
        <v>14</v>
      </c>
      <c r="B17" s="67"/>
      <c r="C17"/>
      <c r="D17"/>
      <c r="E17"/>
      <c r="F17"/>
      <c r="G17" s="161"/>
      <c r="H17"/>
      <c r="I17"/>
      <c r="J17"/>
      <c r="K17"/>
      <c r="L17"/>
      <c r="M17"/>
      <c r="N17" s="237"/>
      <c r="Q17" s="289"/>
    </row>
    <row r="18" spans="1:18" ht="14.45" customHeight="1">
      <c r="A18"/>
      <c r="B18" s="67"/>
      <c r="C18"/>
      <c r="D18"/>
      <c r="E18"/>
      <c r="F18"/>
      <c r="G18"/>
      <c r="H18"/>
      <c r="I18"/>
      <c r="J18"/>
      <c r="K18"/>
      <c r="L18"/>
      <c r="M18"/>
      <c r="N18"/>
    </row>
    <row r="19" spans="1:18" ht="14.45" customHeight="1">
      <c r="A19"/>
      <c r="B19" s="67"/>
      <c r="C19"/>
      <c r="D19"/>
      <c r="E19"/>
      <c r="F19"/>
      <c r="G19"/>
      <c r="H19"/>
      <c r="I19"/>
      <c r="J19"/>
      <c r="K19"/>
      <c r="L19"/>
      <c r="M19"/>
      <c r="N19"/>
      <c r="O19"/>
      <c r="P19"/>
      <c r="Q19"/>
      <c r="R19"/>
    </row>
    <row r="20" spans="1:18" customFormat="1" ht="14.45" customHeight="1">
      <c r="B20" s="67"/>
    </row>
    <row r="21" spans="1:18" customFormat="1" ht="14.45" customHeight="1">
      <c r="B21" s="67"/>
    </row>
    <row r="22" spans="1:18" customFormat="1" ht="14.45" customHeight="1">
      <c r="B22" s="67"/>
    </row>
    <row r="23" spans="1:18" customFormat="1" ht="14.45" customHeight="1">
      <c r="B23" s="67"/>
    </row>
    <row r="24" spans="1:18" customFormat="1" ht="14.45" customHeight="1">
      <c r="B24" s="67"/>
    </row>
    <row r="25" spans="1:18" customFormat="1" ht="14.45" customHeight="1">
      <c r="B25" s="67"/>
    </row>
    <row r="26" spans="1:18" customFormat="1" ht="14.45" customHeight="1">
      <c r="B26" s="67"/>
    </row>
    <row r="27" spans="1:18" customFormat="1" ht="14.45" customHeight="1">
      <c r="B27" s="67"/>
    </row>
    <row r="28" spans="1:18" customFormat="1" ht="14.45" customHeight="1">
      <c r="B28" s="67"/>
    </row>
    <row r="29" spans="1:18" customFormat="1" ht="14.45" customHeight="1">
      <c r="B29" s="67"/>
    </row>
    <row r="30" spans="1:18" customFormat="1" ht="14.45" customHeight="1">
      <c r="B30" s="67"/>
    </row>
    <row r="31" spans="1:18" customFormat="1" ht="14.45" customHeight="1">
      <c r="B31" s="67"/>
    </row>
    <row r="32" spans="1:18"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row r="47" spans="2:2" customFormat="1" ht="14.45" customHeight="1">
      <c r="B47" s="67"/>
    </row>
  </sheetData>
  <mergeCells count="1">
    <mergeCell ref="A2:L2"/>
  </mergeCells>
  <conditionalFormatting sqref="B1:M1">
    <cfRule type="expression" dxfId="324" priority="77">
      <formula>OR($A1="CHANGE")</formula>
    </cfRule>
    <cfRule type="expression" dxfId="323" priority="78">
      <formula>OR($A1="ADD")</formula>
    </cfRule>
    <cfRule type="expression" dxfId="322" priority="79">
      <formula>OR($A1="REMOVE")</formula>
    </cfRule>
  </conditionalFormatting>
  <conditionalFormatting sqref="I3">
    <cfRule type="cellIs" dxfId="321" priority="81" operator="equal">
      <formula>"no"</formula>
    </cfRule>
    <cfRule type="cellIs" dxfId="320" priority="80" operator="equal">
      <formula>"yes"</formula>
    </cfRule>
  </conditionalFormatting>
  <conditionalFormatting sqref="N1:N18">
    <cfRule type="cellIs" dxfId="319" priority="54" operator="equal">
      <formula>"Ready for booking (M2)"</formula>
    </cfRule>
    <cfRule type="cellIs" dxfId="318" priority="55" operator="equal">
      <formula>"Creative cooked (M2/M3)"</formula>
    </cfRule>
    <cfRule type="cellIs" dxfId="317" priority="56" operator="equal">
      <formula>"Creative cooked (M2)"</formula>
    </cfRule>
    <cfRule type="cellIs" dxfId="316" priority="57" operator="equal">
      <formula>"Build is cooking"</formula>
    </cfRule>
    <cfRule type="cellIs" dxfId="315" priority="53" operator="equal">
      <formula>"Creative Cooked (M2 &amp; M3)"</formula>
    </cfRule>
    <cfRule type="cellIs" dxfId="314" priority="52" operator="equal">
      <formula>"In QC (M2)"</formula>
    </cfRule>
  </conditionalFormatting>
  <conditionalFormatting sqref="N1:N1048576">
    <cfRule type="containsText" dxfId="313" priority="1" operator="containsText" text="Cooked and booked">
      <formula>NOT(ISERROR(SEARCH("Cooked and booked",N1)))</formula>
    </cfRule>
    <cfRule type="containsText" dxfId="312" priority="2" operator="containsText" text="Ready for booking">
      <formula>NOT(ISERROR(SEARCH("Ready for booking",N1)))</formula>
    </cfRule>
  </conditionalFormatting>
  <conditionalFormatting sqref="N6">
    <cfRule type="expression" dxfId="311" priority="32">
      <formula>OR($A6="REMOVE")</formula>
    </cfRule>
    <cfRule type="expression" dxfId="310" priority="31">
      <formula>OR($A6="ADD")</formula>
    </cfRule>
    <cfRule type="expression" dxfId="309" priority="30">
      <formula>OR($A6="CHANGE")</formula>
    </cfRule>
  </conditionalFormatting>
  <conditionalFormatting sqref="N6:N7">
    <cfRule type="expression" dxfId="308" priority="26">
      <formula>OR($A6="REMOVE")</formula>
    </cfRule>
    <cfRule type="expression" dxfId="307" priority="25">
      <formula>OR($A6="ADD")</formula>
    </cfRule>
    <cfRule type="expression" dxfId="306" priority="24">
      <formula>OR($A6="CHANGE")</formula>
    </cfRule>
  </conditionalFormatting>
  <conditionalFormatting sqref="N7:N8">
    <cfRule type="expression" dxfId="305" priority="20">
      <formula>OR($A7="REMOVE")</formula>
    </cfRule>
    <cfRule type="expression" dxfId="304" priority="19">
      <formula>OR($A7="ADD")</formula>
    </cfRule>
    <cfRule type="expression" dxfId="303" priority="18">
      <formula>OR($A7="CHANGE")</formula>
    </cfRule>
  </conditionalFormatting>
  <conditionalFormatting sqref="N8:N9">
    <cfRule type="expression" dxfId="302" priority="12">
      <formula>OR($A8="CHANGE")</formula>
    </cfRule>
    <cfRule type="expression" dxfId="301" priority="13">
      <formula>OR($A8="ADD")</formula>
    </cfRule>
    <cfRule type="expression" dxfId="300" priority="14">
      <formula>OR($A8="REMOVE")</formula>
    </cfRule>
  </conditionalFormatting>
  <conditionalFormatting sqref="N9">
    <cfRule type="expression" dxfId="299" priority="9">
      <formula>OR($A9="CHANGE")</formula>
    </cfRule>
    <cfRule type="expression" dxfId="298" priority="10">
      <formula>OR($A9="ADD")</formula>
    </cfRule>
    <cfRule type="expression" dxfId="297" priority="11">
      <formula>OR($A9="REMOVE")</formula>
    </cfRule>
  </conditionalFormatting>
  <conditionalFormatting sqref="N11">
    <cfRule type="expression" dxfId="296" priority="5">
      <formula>OR($A11="REMOVE")</formula>
    </cfRule>
    <cfRule type="expression" dxfId="295" priority="4">
      <formula>OR($A11="ADD")</formula>
    </cfRule>
    <cfRule type="expression" dxfId="294" priority="3">
      <formula>OR($A11="CHANGE")</formula>
    </cfRule>
  </conditionalFormatting>
  <conditionalFormatting sqref="N11:N15">
    <cfRule type="expression" dxfId="293" priority="7">
      <formula>OR($A11="ADD")</formula>
    </cfRule>
    <cfRule type="expression" dxfId="292" priority="6">
      <formula>OR($A11="CHANGE")</formula>
    </cfRule>
    <cfRule type="expression" dxfId="291" priority="8">
      <formula>OR($A11="REMOVE")</formula>
    </cfRule>
  </conditionalFormatting>
  <conditionalFormatting sqref="N12:N14">
    <cfRule type="expression" dxfId="290" priority="38">
      <formula>OR($A12="REMOVE")</formula>
    </cfRule>
    <cfRule type="expression" dxfId="289" priority="36">
      <formula>OR($A12="CHANGE")</formula>
    </cfRule>
    <cfRule type="expression" dxfId="288" priority="37">
      <formula>OR($A12="ADD")</formula>
    </cfRule>
  </conditionalFormatting>
  <conditionalFormatting sqref="N12:N16 O15:P15 R15 O16:R18">
    <cfRule type="expression" dxfId="287" priority="61">
      <formula>OR($A12="CHANGE")</formula>
    </cfRule>
    <cfRule type="expression" dxfId="286" priority="62">
      <formula>OR($A12="ADD")</formula>
    </cfRule>
    <cfRule type="expression" dxfId="285" priority="63">
      <formula>OR($A12="REMOVE")</formula>
    </cfRule>
  </conditionalFormatting>
  <conditionalFormatting sqref="N1:S2 N6:N9">
    <cfRule type="expression" dxfId="284" priority="59">
      <formula>OR($A1="ADD")</formula>
    </cfRule>
    <cfRule type="expression" dxfId="283" priority="60">
      <formula>OR($A1="REMOVE")</formula>
    </cfRule>
    <cfRule type="expression" dxfId="282" priority="58">
      <formula>OR($A1="CHANGE")</formula>
    </cfRule>
  </conditionalFormatting>
  <conditionalFormatting sqref="P4:P14">
    <cfRule type="notContainsBlanks" dxfId="281" priority="47">
      <formula>LEN(TRIM(P4))&gt;0</formula>
    </cfRule>
    <cfRule type="containsText" dxfId="280" priority="48" operator="containsText" text="NEW">
      <formula>NOT(ISERROR(SEARCH("NEW",P4)))</formula>
    </cfRule>
  </conditionalFormatting>
  <conditionalFormatting sqref="Q3:Q15">
    <cfRule type="cellIs" dxfId="279" priority="46" operator="equal">
      <formula>"Confirmed"</formula>
    </cfRule>
    <cfRule type="cellIs" dxfId="278" priority="45" operator="equal">
      <formula>"NOT confirmed"</formula>
    </cfRule>
  </conditionalFormatting>
  <conditionalFormatting sqref="R7:R8">
    <cfRule type="expression" dxfId="277" priority="49">
      <formula>OR($A7="CHANGE")</formula>
    </cfRule>
    <cfRule type="expression" dxfId="276" priority="50">
      <formula>OR($A7="ADD")</formula>
    </cfRule>
    <cfRule type="expression" dxfId="275" priority="51">
      <formula>OR($A7="REMOVE")</formula>
    </cfRule>
  </conditionalFormatting>
  <conditionalFormatting sqref="S7:S19">
    <cfRule type="expression" dxfId="274" priority="84">
      <formula>OR($A7="REMOVE")</formula>
    </cfRule>
    <cfRule type="expression" dxfId="273" priority="82">
      <formula>OR($A7="CHANGE")</formula>
    </cfRule>
    <cfRule type="expression" dxfId="272" priority="83">
      <formula>OR($A7="ADD")</formula>
    </cfRule>
  </conditionalFormatting>
  <dataValidations count="2">
    <dataValidation allowBlank="1" showInputMessage="1" showErrorMessage="1" sqref="C1:D1 F1:G1 F3:G3 D14:D19 D6 G12 F5:F10 G15:G19 C3:D3 D9:D10 G7 C4:C19 H4 H9:H11 D12 F13:F19 O3:P6 O14:Q14 Q15 O10:P10 Q3:Q13" xr:uid="{6B02CCE6-80AF-4B35-9354-9BE7D6258D75}"/>
    <dataValidation type="list" allowBlank="1" showInputMessage="1" showErrorMessage="1" sqref="N1:N1048576" xr:uid="{88F5EA04-657A-4F50-9D28-7C23E75731B2}">
      <formula1>"Build is Cooking, Creative Cooked (M2), Creative Cooked (M3), Creative Cooked (M2 &amp; M3), In QC (M2), In QC (M2 &amp; M3), Ready for booking (M2), Ready for booking (M2 and M3), Cooked and booked (M2 and M3), Canceled"</formula1>
    </dataValidation>
  </dataValidations>
  <hyperlinks>
    <hyperlink ref="B5" r:id="rId1" display="CCX Campaign Request 12442 Game Pass Super Saver Sale Wk 2" xr:uid="{3B8125ED-A0AA-4751-89BC-89B05DA91FD6}"/>
    <hyperlink ref="G5" r:id="rId2" xr:uid="{538A6FD3-1FF8-4BDD-A37E-7249D9221EAE}"/>
    <hyperlink ref="J5" r:id="rId3" xr:uid="{383F1AA4-DC62-44B9-863D-C96780890846}"/>
    <hyperlink ref="J6" r:id="rId4" xr:uid="{A36FA9EB-DDF6-4276-8DE3-DCFD57D57DA6}"/>
    <hyperlink ref="G6" r:id="rId5" xr:uid="{52A7B838-DCF3-4B7B-80A6-F8FFE0B48D08}"/>
    <hyperlink ref="B6" r:id="rId6" display="CCX Campaign Request 12580 Franchise Hits Sale Wk 1" xr:uid="{DD04299C-8FDA-4AF4-A2B1-B128AC003F54}"/>
    <hyperlink ref="B7" r:id="rId7" display="CCX Campaign Request 12087 Minecraft - Fall Quarterly Update" xr:uid="{68C99382-F56F-4999-AFD3-AADFD551A6DE}"/>
    <hyperlink ref="B4" r:id="rId8" xr:uid="{3A41A1EF-D8F5-4AC7-96E6-E6A212E60422}"/>
    <hyperlink ref="B8" r:id="rId9" display="CCX Campaign Request 12349 ICYMI SALE" xr:uid="{46877AB7-F891-41F9-B5BA-B95A60A99A50}"/>
    <hyperlink ref="G8" r:id="rId10" xr:uid="{BE12208D-2E1D-4A52-8619-9161D44DAE77}"/>
    <hyperlink ref="J8" r:id="rId11" xr:uid="{4022489B-F868-4D0B-B16B-873D97BCDA84}"/>
    <hyperlink ref="B9" r:id="rId12" display="CCX Campaign Request 12582 Fins, Furs, and Feathers sale" xr:uid="{B89B0790-C5F8-466C-A41F-59D15EFB04EF}"/>
    <hyperlink ref="G9" r:id="rId13" xr:uid="{9A9DCC0B-7D55-4220-977A-8915FBFCF819}"/>
    <hyperlink ref="J9" r:id="rId14" xr:uid="{C7C8AE8A-3D41-4B18-B2A8-DB89D8516EED}"/>
    <hyperlink ref="B10" r:id="rId15" display="CCX Campaign Request 12359 Borderlands 4 | Launch Week 2" xr:uid="{DCF8E489-DA1C-4A33-A397-2D59754268C8}"/>
    <hyperlink ref="J11" r:id="rId16" xr:uid="{5505E288-1B00-4A6C-974A-CC93D0D27CFD}"/>
    <hyperlink ref="B11" r:id="rId17" display="CCX Campaign Request 12303 NBA 2K26 | Launch | Full week 2" xr:uid="{A0DA127C-7647-48D1-9107-6DBF854164B4}"/>
    <hyperlink ref="J10" r:id="rId18" xr:uid="{110C5C10-A2F0-4B52-8DFB-F325A5051393}"/>
    <hyperlink ref="B12" r:id="rId19" xr:uid="{04A38A23-8E48-45A8-8674-85E0D4D6FBED}"/>
    <hyperlink ref="J12" r:id="rId20" xr:uid="{70A80BA4-2611-4ADD-9261-2925E07D97DB}"/>
    <hyperlink ref="O4" r:id="rId21" xr:uid="{6CC91F63-9030-49B5-AA50-685B5EAE3C14}"/>
    <hyperlink ref="J4" r:id="rId22" xr:uid="{7DBB065C-0B50-444F-B5BB-61CF14D5D98E}"/>
    <hyperlink ref="J7" r:id="rId23" xr:uid="{09BBBB8B-248E-42C2-AC6A-E17C9D7F39DF}"/>
    <hyperlink ref="O7" r:id="rId24" xr:uid="{0C8DEAE5-9AF1-4084-9BAE-816D5AB2CFC6}"/>
    <hyperlink ref="O11" r:id="rId25" xr:uid="{444C37D7-3B40-443F-AE98-1997884D69BE}"/>
    <hyperlink ref="O12" r:id="rId26" xr:uid="{EFE3AEA8-F64B-4CED-A9D9-B9C5C3814874}"/>
    <hyperlink ref="O9" r:id="rId27" xr:uid="{385CE9C3-9C71-467F-8753-B6D26B132F8A}"/>
  </hyperlinks>
  <pageMargins left="0.7" right="0.7" top="0.75" bottom="0.75" header="0.3" footer="0.3"/>
  <headerFooter>
    <oddFooter>&amp;L_x000D_&amp;1#&amp;"Aptos"&amp;10&amp;K000000 Classified as Microsoft Confidential</oddFooter>
  </headerFooter>
  <tableParts count="1">
    <tablePart r:id="rId28"/>
  </tableParts>
  <extLst>
    <ext xmlns:x14="http://schemas.microsoft.com/office/spreadsheetml/2009/9/main" uri="{CCE6A557-97BC-4b89-ADB6-D9C93CAAB3DF}">
      <x14:dataValidations xmlns:xm="http://schemas.microsoft.com/office/excel/2006/main" count="2">
        <x14:dataValidation type="list" allowBlank="1" showInputMessage="1" showErrorMessage="1" xr:uid="{2FD059D2-4E05-4F9E-A8E0-C2EA9DE2DB6E}">
          <x14:formula1>
            <xm:f>'Column Values (HIDE)'!$A$3:$A$6</xm:f>
          </x14:formula1>
          <xm:sqref>A48:B1048576 A3:B3 B17:B19</xm:sqref>
        </x14:dataValidation>
        <x14:dataValidation type="list" allowBlank="1" showInputMessage="1" showErrorMessage="1" xr:uid="{BF34B2CE-71AB-498B-945D-64E0C4CAF26D}">
          <x14:formula1>
            <xm:f>'Column Values (HIDE)'!$C$3:$C$12</xm:f>
          </x14:formula1>
          <xm:sqref>E48:E1048576 B1 E1 E3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59B0-E1B7-4689-869E-B328FA3F0336}">
  <sheetPr>
    <tabColor theme="9" tint="0.39997558519241921"/>
  </sheetPr>
  <dimension ref="A1:T47"/>
  <sheetViews>
    <sheetView zoomScale="90" zoomScaleNormal="90" workbookViewId="0">
      <pane ySplit="1" topLeftCell="A8" activePane="bottomLeft" state="frozen"/>
      <selection pane="bottomLeft" activeCell="H9" sqref="H9"/>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47.85546875" style="181" customWidth="1"/>
    <col min="9" max="9" width="36.5703125" style="181" bestFit="1" customWidth="1"/>
    <col min="10" max="10" width="22.5703125" style="4" customWidth="1"/>
    <col min="11" max="11" width="45.85546875" style="4" customWidth="1"/>
    <col min="12" max="13" width="20" style="4" customWidth="1"/>
    <col min="14" max="14" width="22.85546875" style="4" bestFit="1" customWidth="1"/>
    <col min="15" max="15" width="21.42578125" style="4" customWidth="1"/>
    <col min="16" max="16" width="75.140625" style="4" customWidth="1"/>
    <col min="17" max="17" width="21.2851562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15.6" customHeight="1">
      <c r="A1" s="173">
        <v>7</v>
      </c>
      <c r="B1" s="117" t="s">
        <v>108</v>
      </c>
      <c r="C1" s="174"/>
      <c r="D1" s="174"/>
      <c r="E1" s="174"/>
      <c r="F1" s="174"/>
      <c r="G1" s="174"/>
      <c r="H1" s="175"/>
      <c r="I1" s="175"/>
      <c r="J1" s="174"/>
      <c r="K1" s="174"/>
      <c r="L1" s="174"/>
      <c r="M1" s="174"/>
      <c r="R1" s="174"/>
      <c r="T1" s="174"/>
    </row>
    <row r="2" spans="1:20" ht="15.6" customHeight="1">
      <c r="A2" s="700" t="s">
        <v>109</v>
      </c>
      <c r="B2" s="700"/>
      <c r="C2" s="700"/>
      <c r="D2" s="700"/>
      <c r="E2" s="700"/>
      <c r="F2" s="700"/>
      <c r="G2" s="700"/>
      <c r="H2" s="700"/>
      <c r="I2" s="700"/>
      <c r="J2" s="700"/>
      <c r="K2" s="700"/>
      <c r="L2" s="700"/>
      <c r="M2" s="182"/>
      <c r="R2" s="182"/>
      <c r="T2" s="174"/>
    </row>
    <row r="3" spans="1:20"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69" t="s">
        <v>1074</v>
      </c>
      <c r="O3" s="270" t="s">
        <v>688</v>
      </c>
      <c r="P3" s="270" t="s">
        <v>689</v>
      </c>
      <c r="Q3" s="270" t="s">
        <v>690</v>
      </c>
      <c r="R3" s="275" t="s">
        <v>171</v>
      </c>
    </row>
    <row r="4" spans="1:20" customFormat="1" ht="30">
      <c r="A4">
        <f>ROW() - ROW(Table19019319519719920120320520720921121321521721922122322522722923123323723924124324524724925125325525735674891012111315[[#Headers],[Priority]])</f>
        <v>1</v>
      </c>
      <c r="B4" s="164" t="s">
        <v>1075</v>
      </c>
      <c r="C4" s="190" t="s">
        <v>1055</v>
      </c>
      <c r="D4" t="s">
        <v>1056</v>
      </c>
      <c r="E4" s="161">
        <v>45916</v>
      </c>
      <c r="F4" s="161">
        <v>45922</v>
      </c>
      <c r="G4" s="190" t="s">
        <v>1055</v>
      </c>
      <c r="H4" s="191" t="s">
        <v>1057</v>
      </c>
      <c r="I4" s="181"/>
      <c r="J4" s="133" t="s">
        <v>83</v>
      </c>
      <c r="K4" t="s">
        <v>286</v>
      </c>
      <c r="L4" t="s">
        <v>1063</v>
      </c>
      <c r="M4" s="67"/>
      <c r="N4" s="232" t="s">
        <v>1016</v>
      </c>
      <c r="O4" s="259" t="s">
        <v>1076</v>
      </c>
      <c r="P4" s="260" t="s">
        <v>1077</v>
      </c>
      <c r="Q4" s="258" t="s">
        <v>1078</v>
      </c>
      <c r="R4" s="67"/>
    </row>
    <row r="5" spans="1:20" s="180" customFormat="1" ht="60">
      <c r="A5">
        <f>ROW() - ROW(Table19019319519719920120320520720921121321521721922122322522722923123323723924124324524724925125325525735674891012111315[[#Headers],[Priority]])</f>
        <v>2</v>
      </c>
      <c r="B5" s="164" t="s">
        <v>1079</v>
      </c>
      <c r="C5" t="s">
        <v>408</v>
      </c>
      <c r="D5" t="s">
        <v>417</v>
      </c>
      <c r="E5" s="161">
        <v>45916</v>
      </c>
      <c r="F5" s="161">
        <v>45922</v>
      </c>
      <c r="G5" s="238" t="s">
        <v>1060</v>
      </c>
      <c r="H5" s="191" t="s">
        <v>1061</v>
      </c>
      <c r="I5" s="67" t="s">
        <v>1062</v>
      </c>
      <c r="J5" s="133" t="s">
        <v>83</v>
      </c>
      <c r="K5" s="67" t="s">
        <v>286</v>
      </c>
      <c r="L5" t="s">
        <v>1063</v>
      </c>
      <c r="M5"/>
      <c r="N5" s="232" t="s">
        <v>1016</v>
      </c>
      <c r="O5" s="268" t="s">
        <v>1064</v>
      </c>
      <c r="P5" s="263" t="s">
        <v>1080</v>
      </c>
      <c r="Q5" s="258" t="s">
        <v>1078</v>
      </c>
      <c r="R5" s="67" t="s">
        <v>1081</v>
      </c>
      <c r="S5" s="67"/>
    </row>
    <row r="6" spans="1:20" s="180" customFormat="1" ht="60">
      <c r="A6">
        <f>ROW() - ROW(Table19019319519719920120320520720921121321521721922122322522722923123323723924124324524724925125325525735674891012111315[[#Headers],[Priority]])</f>
        <v>3</v>
      </c>
      <c r="B6" s="164" t="s">
        <v>1082</v>
      </c>
      <c r="C6" s="67" t="s">
        <v>540</v>
      </c>
      <c r="D6" t="s">
        <v>977</v>
      </c>
      <c r="E6" s="161">
        <v>45916</v>
      </c>
      <c r="F6" s="161">
        <v>45922</v>
      </c>
      <c r="G6" s="191" t="s">
        <v>1083</v>
      </c>
      <c r="H6" s="67" t="s">
        <v>521</v>
      </c>
      <c r="I6"/>
      <c r="J6" s="133" t="s">
        <v>83</v>
      </c>
      <c r="K6" s="67" t="s">
        <v>286</v>
      </c>
      <c r="L6" t="s">
        <v>1063</v>
      </c>
      <c r="M6"/>
      <c r="N6" s="237" t="s">
        <v>860</v>
      </c>
      <c r="O6" s="271" t="s">
        <v>1084</v>
      </c>
      <c r="P6" s="257" t="s">
        <v>1085</v>
      </c>
      <c r="Q6" s="257" t="s">
        <v>1086</v>
      </c>
      <c r="R6" t="s">
        <v>1087</v>
      </c>
    </row>
    <row r="7" spans="1:20" ht="126">
      <c r="A7">
        <f>ROW() - ROW(Table19019319519719920120320520720921121321521721922122322522722923123323723924124324524724925125325525735674891012111315[[#Headers],[Priority]])</f>
        <v>4</v>
      </c>
      <c r="B7" s="164" t="s">
        <v>1088</v>
      </c>
      <c r="C7" s="67" t="s">
        <v>1089</v>
      </c>
      <c r="D7" s="230" t="s">
        <v>1090</v>
      </c>
      <c r="E7" s="161">
        <v>45916</v>
      </c>
      <c r="F7" s="161">
        <v>45922</v>
      </c>
      <c r="G7" s="161" t="s">
        <v>1091</v>
      </c>
      <c r="H7" t="s">
        <v>1092</v>
      </c>
      <c r="I7"/>
      <c r="J7" s="133" t="s">
        <v>83</v>
      </c>
      <c r="K7" s="235" t="s">
        <v>1093</v>
      </c>
      <c r="L7" t="s">
        <v>1063</v>
      </c>
      <c r="M7"/>
      <c r="N7" s="237" t="s">
        <v>1094</v>
      </c>
      <c r="O7" s="262" t="s">
        <v>1095</v>
      </c>
      <c r="P7" s="263" t="s">
        <v>1096</v>
      </c>
      <c r="Q7" s="258" t="s">
        <v>1078</v>
      </c>
      <c r="T7" s="174"/>
    </row>
    <row r="8" spans="1:20" ht="110.25">
      <c r="A8">
        <f>ROW() - ROW(Table19019319519719920120320520720921121321521721922122322522722923123323723924124324524724925125325525735674891012111315[[#Headers],[Priority]])</f>
        <v>5</v>
      </c>
      <c r="B8" s="164" t="s">
        <v>1088</v>
      </c>
      <c r="C8" s="67" t="s">
        <v>1089</v>
      </c>
      <c r="D8" s="231" t="s">
        <v>1097</v>
      </c>
      <c r="E8" s="161">
        <v>45916</v>
      </c>
      <c r="F8" s="161">
        <v>45922</v>
      </c>
      <c r="G8" s="161" t="s">
        <v>1091</v>
      </c>
      <c r="H8" t="s">
        <v>1092</v>
      </c>
      <c r="I8"/>
      <c r="J8" s="133" t="s">
        <v>83</v>
      </c>
      <c r="K8" s="234" t="s">
        <v>1098</v>
      </c>
      <c r="L8" t="s">
        <v>1063</v>
      </c>
      <c r="M8"/>
      <c r="N8" s="232" t="s">
        <v>1094</v>
      </c>
      <c r="O8" s="261" t="s">
        <v>1099</v>
      </c>
      <c r="P8" s="273" t="s">
        <v>1100</v>
      </c>
      <c r="Q8" s="258" t="s">
        <v>1078</v>
      </c>
      <c r="T8" s="174"/>
    </row>
    <row r="9" spans="1:20" ht="60">
      <c r="A9">
        <f>ROW() - ROW(Table19019319519719920120320520720921121321521721922122322522722923123323723924124324524724925125325525735674891012111315[[#Headers],[Priority]])</f>
        <v>6</v>
      </c>
      <c r="B9" t="s">
        <v>1101</v>
      </c>
      <c r="C9" s="67" t="s">
        <v>1102</v>
      </c>
      <c r="D9" t="s">
        <v>800</v>
      </c>
      <c r="E9" s="161">
        <v>45916</v>
      </c>
      <c r="F9" s="161">
        <v>45922</v>
      </c>
      <c r="G9" s="67" t="s">
        <v>1102</v>
      </c>
      <c r="H9" t="s">
        <v>1092</v>
      </c>
      <c r="I9"/>
      <c r="J9" s="133" t="s">
        <v>83</v>
      </c>
      <c r="K9" s="67" t="s">
        <v>286</v>
      </c>
      <c r="L9" t="s">
        <v>1063</v>
      </c>
      <c r="M9"/>
      <c r="N9" s="232" t="s">
        <v>1016</v>
      </c>
      <c r="O9" s="262" t="s">
        <v>1103</v>
      </c>
      <c r="P9" s="274" t="s">
        <v>1104</v>
      </c>
      <c r="Q9" s="258" t="s">
        <v>1078</v>
      </c>
      <c r="R9" s="67"/>
      <c r="T9" s="174"/>
    </row>
    <row r="10" spans="1:20" customFormat="1" ht="60">
      <c r="A10">
        <f>ROW() - ROW(Table19019319519719920120320520720921121321521721922122322522722923123323723924124324524724925125325525735674891012111315[[#Headers],[Priority]])</f>
        <v>7</v>
      </c>
      <c r="B10" s="164" t="s">
        <v>1105</v>
      </c>
      <c r="C10" s="67" t="s">
        <v>1106</v>
      </c>
      <c r="D10" t="s">
        <v>1107</v>
      </c>
      <c r="E10" s="161">
        <v>45916</v>
      </c>
      <c r="F10" s="161">
        <v>45922</v>
      </c>
      <c r="G10" t="s">
        <v>1106</v>
      </c>
      <c r="H10" t="s">
        <v>1108</v>
      </c>
      <c r="J10" s="133" t="s">
        <v>83</v>
      </c>
      <c r="K10" s="67" t="s">
        <v>286</v>
      </c>
      <c r="L10" t="s">
        <v>1063</v>
      </c>
      <c r="N10" s="232" t="s">
        <v>1016</v>
      </c>
      <c r="O10" s="272" t="s">
        <v>1109</v>
      </c>
      <c r="P10" s="267" t="s">
        <v>1110</v>
      </c>
      <c r="Q10" s="258" t="s">
        <v>1078</v>
      </c>
      <c r="R10" t="s">
        <v>1087</v>
      </c>
      <c r="S10" s="4"/>
      <c r="T10" s="174"/>
    </row>
    <row r="11" spans="1:20" ht="60">
      <c r="A11">
        <f>ROW() - ROW(Table19019319519719920120320520720921121321521721922122322522722923123323723924124324524724925125325525735674891012111315[[#Headers],[Priority]])</f>
        <v>8</v>
      </c>
      <c r="B11" s="164" t="s">
        <v>1111</v>
      </c>
      <c r="C11" s="67" t="s">
        <v>1112</v>
      </c>
      <c r="D11" t="s">
        <v>1113</v>
      </c>
      <c r="E11" s="161">
        <v>45916</v>
      </c>
      <c r="F11" s="161">
        <v>45922</v>
      </c>
      <c r="G11" t="s">
        <v>1114</v>
      </c>
      <c r="H11" t="s">
        <v>521</v>
      </c>
      <c r="I11"/>
      <c r="J11" s="133" t="s">
        <v>83</v>
      </c>
      <c r="K11" s="67" t="s">
        <v>286</v>
      </c>
      <c r="L11" t="s">
        <v>1063</v>
      </c>
      <c r="M11"/>
      <c r="N11" s="232" t="s">
        <v>1016</v>
      </c>
      <c r="O11" s="261" t="s">
        <v>1115</v>
      </c>
      <c r="P11" s="264" t="s">
        <v>1116</v>
      </c>
      <c r="Q11" s="258" t="s">
        <v>1078</v>
      </c>
      <c r="R11" s="67"/>
      <c r="T11" s="174"/>
    </row>
    <row r="12" spans="1:20" ht="75">
      <c r="A12">
        <f>ROW() - ROW(Table19019319519719920120320520720921121321521721922122322522722923123323723924124324524724925125325525735674891012111315[[#Headers],[Priority]])</f>
        <v>9</v>
      </c>
      <c r="B12" s="164" t="s">
        <v>1117</v>
      </c>
      <c r="C12" s="4" t="s">
        <v>1118</v>
      </c>
      <c r="D12" s="67" t="s">
        <v>1119</v>
      </c>
      <c r="E12" s="161">
        <v>45916</v>
      </c>
      <c r="F12" s="161">
        <v>45922</v>
      </c>
      <c r="G12" s="164" t="s">
        <v>1120</v>
      </c>
      <c r="H12"/>
      <c r="I12"/>
      <c r="J12" s="133" t="s">
        <v>83</v>
      </c>
      <c r="K12" s="67" t="s">
        <v>286</v>
      </c>
      <c r="L12" t="s">
        <v>1063</v>
      </c>
      <c r="M12"/>
      <c r="N12" s="232" t="s">
        <v>1016</v>
      </c>
      <c r="O12" s="261" t="s">
        <v>1121</v>
      </c>
      <c r="P12" s="273" t="s">
        <v>1122</v>
      </c>
      <c r="Q12" s="258" t="s">
        <v>1078</v>
      </c>
      <c r="R12" s="67"/>
      <c r="T12" s="174"/>
    </row>
    <row r="13" spans="1:20" ht="120">
      <c r="A13">
        <f>ROW() - ROW(Table19019319519719920120320520720921121321521721922122322522722923123323723924124324524724925125325525735674891012111315[[#Headers],[Priority]])</f>
        <v>10</v>
      </c>
      <c r="B13" s="164" t="s">
        <v>1123</v>
      </c>
      <c r="C13" t="s">
        <v>1124</v>
      </c>
      <c r="D13" s="225" t="s">
        <v>1125</v>
      </c>
      <c r="E13" s="226">
        <v>45916</v>
      </c>
      <c r="F13" s="226">
        <v>45922</v>
      </c>
      <c r="G13" s="164" t="s">
        <v>1126</v>
      </c>
      <c r="H13"/>
      <c r="I13"/>
      <c r="J13" s="133" t="s">
        <v>455</v>
      </c>
      <c r="K13" s="67" t="s">
        <v>286</v>
      </c>
      <c r="L13" t="s">
        <v>1063</v>
      </c>
      <c r="M13"/>
      <c r="N13" s="232" t="s">
        <v>1016</v>
      </c>
      <c r="O13" s="265" t="s">
        <v>1127</v>
      </c>
      <c r="P13" s="266" t="s">
        <v>1128</v>
      </c>
      <c r="Q13" s="258" t="s">
        <v>1078</v>
      </c>
      <c r="R13" s="67"/>
      <c r="T13" s="174"/>
    </row>
    <row r="14" spans="1:20" s="246" customFormat="1" ht="90">
      <c r="A14">
        <v>11</v>
      </c>
      <c r="B14" s="164" t="s">
        <v>1129</v>
      </c>
      <c r="C14" s="67" t="s">
        <v>1130</v>
      </c>
      <c r="D14" s="225" t="s">
        <v>1131</v>
      </c>
      <c r="E14" s="243">
        <v>45918</v>
      </c>
      <c r="F14" s="226">
        <v>45922</v>
      </c>
      <c r="G14" s="164" t="s">
        <v>1132</v>
      </c>
      <c r="H14" t="s">
        <v>1133</v>
      </c>
      <c r="I14" s="164" t="s">
        <v>1134</v>
      </c>
      <c r="J14" s="133" t="s">
        <v>1135</v>
      </c>
      <c r="K14" s="67" t="s">
        <v>1136</v>
      </c>
      <c r="L14" t="s">
        <v>1063</v>
      </c>
      <c r="M14"/>
      <c r="N14" s="232" t="s">
        <v>1137</v>
      </c>
      <c r="O14" s="276" t="s">
        <v>1138</v>
      </c>
      <c r="P14" s="281" t="s">
        <v>1139</v>
      </c>
      <c r="Q14" s="277" t="s">
        <v>1078</v>
      </c>
      <c r="R14" s="67"/>
      <c r="S14" s="4"/>
      <c r="T14" s="174"/>
    </row>
    <row r="15" spans="1:20">
      <c r="A15">
        <f>ROW() - ROW(Table19019319519719920120320520720921121321521721922122322522722923123323723924124324524724925125325525735674891012111315[[#Headers],[Priority]])</f>
        <v>12</v>
      </c>
      <c r="B15" s="164"/>
      <c r="C15"/>
      <c r="D15"/>
      <c r="E15" s="226"/>
      <c r="F15" s="226"/>
      <c r="G15" s="161"/>
      <c r="H15"/>
      <c r="I15"/>
      <c r="J15"/>
      <c r="L15"/>
      <c r="M15"/>
      <c r="N15" s="232"/>
      <c r="O15" s="278"/>
      <c r="P15" s="280"/>
      <c r="Q15" s="278"/>
      <c r="R15"/>
      <c r="T15" s="174"/>
    </row>
    <row r="16" spans="1:20">
      <c r="A16">
        <f>ROW() - ROW(Table19019319519719920120320520720921121321521721922122322522722923123323723924124324524724925125325525735674891012111315[[#Headers],[Priority]])</f>
        <v>13</v>
      </c>
      <c r="B16" s="164"/>
      <c r="C16"/>
      <c r="D16"/>
      <c r="E16" s="226"/>
      <c r="F16" s="226"/>
      <c r="G16" s="161"/>
      <c r="H16"/>
      <c r="I16"/>
      <c r="J16"/>
      <c r="K16"/>
      <c r="L16"/>
      <c r="M16"/>
      <c r="N16" s="232"/>
      <c r="O16" s="279"/>
      <c r="P16" s="279"/>
      <c r="Q16" s="279"/>
      <c r="R16"/>
      <c r="T16" s="174"/>
    </row>
    <row r="17" spans="1:20" ht="14.45" customHeight="1">
      <c r="A17"/>
      <c r="B17" s="67"/>
      <c r="C17"/>
      <c r="D17"/>
      <c r="E17"/>
      <c r="F17"/>
      <c r="G17"/>
      <c r="H17"/>
      <c r="I17"/>
      <c r="J17"/>
      <c r="K17"/>
      <c r="L17"/>
      <c r="M17"/>
      <c r="N17" s="232"/>
      <c r="O17" s="138"/>
      <c r="P17" s="254"/>
      <c r="Q17" s="254"/>
      <c r="R17"/>
      <c r="T17" s="174"/>
    </row>
    <row r="18" spans="1:20" ht="14.45" customHeight="1">
      <c r="A18"/>
      <c r="B18" s="67"/>
      <c r="C18"/>
      <c r="D18"/>
      <c r="E18"/>
      <c r="F18"/>
      <c r="G18"/>
      <c r="H18"/>
      <c r="I18"/>
      <c r="J18"/>
      <c r="K18"/>
      <c r="L18"/>
      <c r="M18"/>
      <c r="N18"/>
      <c r="R18"/>
      <c r="T18" s="174"/>
    </row>
    <row r="19" spans="1:20" ht="14.45" customHeight="1">
      <c r="A19"/>
      <c r="B19" s="67"/>
      <c r="C19"/>
      <c r="D19"/>
      <c r="E19"/>
      <c r="F19"/>
      <c r="G19"/>
      <c r="H19"/>
      <c r="I19"/>
      <c r="J19"/>
      <c r="K19"/>
      <c r="L19"/>
      <c r="M19"/>
      <c r="N19"/>
      <c r="R19"/>
      <c r="T19" s="174"/>
    </row>
    <row r="20" spans="1:20" customFormat="1" ht="14.45" customHeight="1">
      <c r="B20" s="67"/>
      <c r="O20" s="4"/>
      <c r="P20" s="4"/>
      <c r="Q20" s="4"/>
    </row>
    <row r="21" spans="1:20" customFormat="1" ht="14.45" customHeight="1">
      <c r="B21" s="67"/>
    </row>
    <row r="22" spans="1:20" customFormat="1" ht="14.45" customHeight="1">
      <c r="B22" s="67"/>
    </row>
    <row r="23" spans="1:20" customFormat="1" ht="14.45" customHeight="1">
      <c r="B23" s="67"/>
    </row>
    <row r="24" spans="1:20" customFormat="1" ht="14.45" customHeight="1">
      <c r="B24" s="67"/>
    </row>
    <row r="25" spans="1:20" customFormat="1" ht="14.45" customHeight="1">
      <c r="B25" s="67"/>
    </row>
    <row r="26" spans="1:20" customFormat="1" ht="14.45" customHeight="1">
      <c r="B26" s="67"/>
    </row>
    <row r="27" spans="1:20" customFormat="1" ht="14.45" customHeight="1">
      <c r="B27" s="67"/>
    </row>
    <row r="28" spans="1:20" customFormat="1" ht="14.45" customHeight="1">
      <c r="B28" s="67"/>
    </row>
    <row r="29" spans="1:20" customFormat="1" ht="14.45" customHeight="1">
      <c r="B29" s="67"/>
    </row>
    <row r="30" spans="1:20" customFormat="1" ht="14.45" customHeight="1">
      <c r="B30" s="67"/>
    </row>
    <row r="31" spans="1:20" customFormat="1" ht="14.45" customHeight="1">
      <c r="B31" s="67"/>
    </row>
    <row r="32" spans="1:20"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row r="47" spans="2:2" customFormat="1" ht="14.45" customHeight="1">
      <c r="B47" s="67"/>
    </row>
  </sheetData>
  <mergeCells count="1">
    <mergeCell ref="A2:L2"/>
  </mergeCells>
  <conditionalFormatting sqref="B1:M1 R7:R8 T7:T8 S9:T19">
    <cfRule type="expression" dxfId="271" priority="64">
      <formula>OR($A1="CHANGE")</formula>
    </cfRule>
    <cfRule type="expression" dxfId="270" priority="65">
      <formula>OR($A1="ADD")</formula>
    </cfRule>
    <cfRule type="expression" dxfId="269" priority="66">
      <formula>OR($A1="REMOVE")</formula>
    </cfRule>
  </conditionalFormatting>
  <conditionalFormatting sqref="I3">
    <cfRule type="cellIs" dxfId="268" priority="67" operator="equal">
      <formula>"yes"</formula>
    </cfRule>
    <cfRule type="cellIs" dxfId="267" priority="68" operator="equal">
      <formula>"no"</formula>
    </cfRule>
  </conditionalFormatting>
  <conditionalFormatting sqref="N1:N20">
    <cfRule type="containsText" dxfId="266" priority="46" operator="containsText" text="Cooked and booked (M2)">
      <formula>NOT(ISERROR(SEARCH("Cooked and booked (M2)",N1)))</formula>
    </cfRule>
    <cfRule type="containsText" dxfId="265" priority="47" operator="containsText" text="In QC (M2)">
      <formula>NOT(ISERROR(SEARCH("In QC (M2)",N1)))</formula>
    </cfRule>
    <cfRule type="containsText" dxfId="264" priority="48" operator="containsText" text="Ready for booking (M2)">
      <formula>NOT(ISERROR(SEARCH("Ready for booking (M2)",N1)))</formula>
    </cfRule>
    <cfRule type="containsText" dxfId="263" priority="49" operator="containsText" text="Creative cooked (M2)">
      <formula>NOT(ISERROR(SEARCH("Creative cooked (M2)",N1)))</formula>
    </cfRule>
    <cfRule type="containsText" dxfId="262" priority="50" operator="containsText" text="Build is cooking (M2)">
      <formula>NOT(ISERROR(SEARCH("Build is cooking (M2)",N1)))</formula>
    </cfRule>
  </conditionalFormatting>
  <conditionalFormatting sqref="P1:P2 P4:P1048576">
    <cfRule type="notContainsBlanks" dxfId="261" priority="9">
      <formula>LEN(TRIM(P1))&gt;0</formula>
    </cfRule>
    <cfRule type="containsText" dxfId="260" priority="10" operator="containsText" text="NEW">
      <formula>NOT(ISERROR(SEARCH("NEW",P1)))</formula>
    </cfRule>
  </conditionalFormatting>
  <conditionalFormatting sqref="Q1:Q1048576">
    <cfRule type="cellIs" dxfId="259" priority="7" operator="equal">
      <formula>"NOT confirmed"</formula>
    </cfRule>
    <cfRule type="cellIs" dxfId="258" priority="8" operator="equal">
      <formula>"Confirmed"</formula>
    </cfRule>
  </conditionalFormatting>
  <conditionalFormatting sqref="R1">
    <cfRule type="expression" dxfId="257" priority="1">
      <formula>OR($A1="CHANGE")</formula>
    </cfRule>
    <cfRule type="expression" dxfId="256" priority="2">
      <formula>OR($A1="ADD")</formula>
    </cfRule>
    <cfRule type="expression" dxfId="255" priority="3">
      <formula>OR($A1="REMOVE")</formula>
    </cfRule>
  </conditionalFormatting>
  <conditionalFormatting sqref="S1:T2">
    <cfRule type="expression" dxfId="254" priority="69">
      <formula>OR($A1="CHANGE")</formula>
    </cfRule>
    <cfRule type="expression" dxfId="253" priority="70">
      <formula>OR($A1="ADD")</formula>
    </cfRule>
    <cfRule type="expression" dxfId="252" priority="71">
      <formula>OR($A1="REMOVE")</formula>
    </cfRule>
  </conditionalFormatting>
  <dataValidations count="2">
    <dataValidation allowBlank="1" showInputMessage="1" showErrorMessage="1" sqref="C1:D1 F1:G1 F3:G3 H4:H5 C3 C13:C19 D3:D4 D14:D19 C5:C11 F6:G11 D11:D12 F12:F19 O1:P6 O14:P1048576 O10:Q10 G15:G19 Q1:Q9 Q11:Q1048576" xr:uid="{DEFBEE67-B849-4EB6-9CAC-049EB21EC11D}"/>
    <dataValidation type="list" allowBlank="1" showInputMessage="1" showErrorMessage="1" sqref="N1:N1048576" xr:uid="{045C60EB-8091-4471-922C-98D6589AE2F3}">
      <formula1>"Build is cooking (M2),Creative cooked (M2),Line set up (M2),Build is cooked (M2),In QC (M2),Ready for booking (M2),Cooked and booked (M2),Pending assets, Pulled"</formula1>
    </dataValidation>
  </dataValidations>
  <hyperlinks>
    <hyperlink ref="B4" r:id="rId1" display="CCX Campaign Request 12358 Borderlands 4 | Launch Week 1" xr:uid="{450C07BC-8405-43B5-928A-68B500BF9603}"/>
    <hyperlink ref="J5" r:id="rId2" xr:uid="{937DC03F-E1AC-4A61-88E2-4F2923F8BFE6}"/>
    <hyperlink ref="B5" r:id="rId3" display="CCX Campaign Request 12303 NBA 2K26 | Launch | Full week 2" xr:uid="{39887C5E-1951-41E2-8280-920DFCB5A667}"/>
    <hyperlink ref="B6" r:id="rId4" display="CCX Campaign Request 12502 skate. | WW Launch" xr:uid="{8574A877-11B7-4DFF-9B0B-9A24E486226A}"/>
    <hyperlink ref="J7" r:id="rId5" xr:uid="{22AF7882-F054-404E-8670-A89C121FA39C}"/>
    <hyperlink ref="J8" r:id="rId6" xr:uid="{273CD76C-0956-4B0F-A34C-042A7E492EF6}"/>
    <hyperlink ref="B7" r:id="rId7" display="CCX Campaign Request 12017 Indiana Jones ATGC - The Order of the Giants DLC - Launch Repromotion (Wk 2)" xr:uid="{304A477F-7391-4318-8F2F-1591251082DB}"/>
    <hyperlink ref="B8" r:id="rId8" display="CCX Campaign Request 12017 Indiana Jones ATGC - The Order of the Giants DLC - Launch Repromotion (Wk 2)" xr:uid="{3F824829-6058-4C69-911A-01E4A89B79D6}"/>
    <hyperlink ref="B9" r:id="rId9" display="CCX Campaign Request 12473 Marvel Rivals | Season 4 Launch!" xr:uid="{DFE3EAF7-2BCD-49E7-886A-87CD972BD880}"/>
    <hyperlink ref="G12" r:id="rId10" xr:uid="{1607BECC-405F-4834-97C5-2C54821BED4A}"/>
    <hyperlink ref="B12" r:id="rId11" display="CCX Campaign Request 12162 Activision Blizzard Sale - Wk 2" xr:uid="{2360C696-E210-4800-819C-8A85B92035A9}"/>
    <hyperlink ref="B13" r:id="rId12" display="CCX Campaign Request 12166 Open World Sale Wk 2" xr:uid="{5FBE01BE-4F43-46FD-9A8C-56B535808525}"/>
    <hyperlink ref="G13" r:id="rId13" xr:uid="{A7C27EF3-C02B-488A-B131-C05447622808}"/>
    <hyperlink ref="J13" r:id="rId14" xr:uid="{1F85FC98-A271-4869-B10D-30708BDCE9E0}"/>
    <hyperlink ref="J4" r:id="rId15" xr:uid="{087A0BFE-470D-4F22-A5BA-15E09ADA5588}"/>
    <hyperlink ref="J9" r:id="rId16" xr:uid="{58F32980-E023-4BFC-8B43-4E2E2C0DDC75}"/>
    <hyperlink ref="J11" r:id="rId17" xr:uid="{070D8843-C2D2-4ABE-86CB-9993CFD04860}"/>
    <hyperlink ref="B10" r:id="rId18" xr:uid="{EF9DC53E-2141-4B3C-98B2-5AD6B82128A1}"/>
    <hyperlink ref="J6" r:id="rId19" xr:uid="{F5954236-C836-4D8D-9AF9-A713960C4704}"/>
    <hyperlink ref="J12" r:id="rId20" xr:uid="{C66616AC-03C4-4739-ABBC-E05CE2A6A286}"/>
    <hyperlink ref="J10" r:id="rId21" xr:uid="{9D15C9BB-EDFB-4782-B72E-55A5C4D03A1D}"/>
    <hyperlink ref="B14" r:id="rId22" display="CCX Campaign Request 12275 Xbox Super Fans Targeted Collection" xr:uid="{F642D7FD-AEE9-498E-8B98-5D7E2FF81E3A}"/>
    <hyperlink ref="O4" r:id="rId23" xr:uid="{5D7F9824-DB89-4C59-8AE4-862D3D696E4E}"/>
    <hyperlink ref="O5" r:id="rId24" xr:uid="{F1465573-CFE5-43C4-A11C-BBCCD911BE53}"/>
    <hyperlink ref="P5" r:id="rId25" display="Spotlight: NBA 2K26 | Launch | First full week 2 | 09/16/25 - 09/22/25 | WW M2_x000a_" xr:uid="{1B3EC642-DE16-4E2C-BA6E-CDAD535405EF}"/>
    <hyperlink ref="O8" r:id="rId26" xr:uid="{B61EFBF5-E847-447D-8105-34F2C0D953B0}"/>
    <hyperlink ref="O7" r:id="rId27" xr:uid="{4D696695-4BC0-4517-8155-D5DE890C75D0}"/>
    <hyperlink ref="P7" r:id="rId28" xr:uid="{D67F06CF-E0D1-442B-89AB-F293306BA628}"/>
    <hyperlink ref="O9" r:id="rId29" xr:uid="{D405C62A-AC79-4BF3-BA71-DFDBF116F2F5}"/>
    <hyperlink ref="P9" r:id="rId30" xr:uid="{594434B2-A654-4A55-AA5A-F1E24F31611D}"/>
    <hyperlink ref="O11" r:id="rId31" xr:uid="{22514E6F-7EAA-4B16-8828-337A41A41423}"/>
    <hyperlink ref="P11" r:id="rId32" xr:uid="{17C54E4C-9139-4524-A26B-D98BBDB3ABDB}"/>
    <hyperlink ref="O12" r:id="rId33" xr:uid="{2C3C8050-2E90-4E9C-8819-65DFACBF587A}"/>
    <hyperlink ref="P12" r:id="rId34" xr:uid="{086C49C8-4DB0-4876-968A-AF35CA86AE89}"/>
    <hyperlink ref="O13" r:id="rId35" display="https://portal.cpm.microsoft.com/creatives/14221320689625200932_128000000005646009" xr:uid="{4B0B8B44-532B-4BF4-B48A-175E6360537E}"/>
    <hyperlink ref="G14" r:id="rId36" xr:uid="{449F08DD-92DF-4297-97B2-5C010FF56EDB}"/>
    <hyperlink ref="B11" r:id="rId37" xr:uid="{5A963CE0-193A-4784-8DAA-C376EBB601C6}"/>
    <hyperlink ref="J14" r:id="rId38" xr:uid="{5AFBF9E9-FAB8-4411-89C6-722CC3A69DF7}"/>
    <hyperlink ref="O6" r:id="rId39" xr:uid="{7DBB5FBF-7F09-4740-93A7-768A8E203704}"/>
    <hyperlink ref="O10" r:id="rId40" xr:uid="{190E9276-5BF9-49A2-AAE1-79EECB7DE8B1}"/>
    <hyperlink ref="P4" r:id="rId41" xr:uid="{91797F66-8BF4-486C-8D1B-D5F8120BE19B}"/>
    <hyperlink ref="P8" r:id="rId42" xr:uid="{35809972-F20F-49F1-B243-00976856D655}"/>
    <hyperlink ref="I14" r:id="rId43" xr:uid="{3085B478-664E-4C91-9B9A-6C2FD544E799}"/>
    <hyperlink ref="O14" r:id="rId44" xr:uid="{14631BB8-6864-4F92-9835-970E0C61185E}"/>
    <hyperlink ref="P14" r:id="rId45" xr:uid="{90244193-D9E6-4794-A8FE-C86558F57C15}"/>
  </hyperlinks>
  <pageMargins left="0.7" right="0.7" top="0.75" bottom="0.75" header="0.3" footer="0.3"/>
  <headerFooter>
    <oddFooter>&amp;L_x000D_&amp;1#&amp;"Aptos"&amp;10&amp;K000000 Classified as Microsoft Confidential</oddFooter>
  </headerFooter>
  <tableParts count="1">
    <tablePart r:id="rId46"/>
  </tableParts>
  <extLst>
    <ext xmlns:x14="http://schemas.microsoft.com/office/spreadsheetml/2009/9/main" uri="{CCE6A557-97BC-4b89-ADB6-D9C93CAAB3DF}">
      <x14:dataValidations xmlns:xm="http://schemas.microsoft.com/office/excel/2006/main" count="2">
        <x14:dataValidation type="list" allowBlank="1" showInputMessage="1" showErrorMessage="1" xr:uid="{576064E1-04EC-4D0B-8155-FD2BBA5A7FEA}">
          <x14:formula1>
            <xm:f>'Column Values (HIDE)'!$A$3:$A$6</xm:f>
          </x14:formula1>
          <xm:sqref>A48:B1048576 A3:B3 B17:B19</xm:sqref>
        </x14:dataValidation>
        <x14:dataValidation type="list" allowBlank="1" showInputMessage="1" showErrorMessage="1" xr:uid="{2FBFAAD9-B358-4530-918F-7DDBF4FF37EE}">
          <x14:formula1>
            <xm:f>'Column Values (HIDE)'!$C$3:$C$12</xm:f>
          </x14:formula1>
          <xm:sqref>E48:E1048576 B1 E1 E3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CD4F-711B-44FC-B74C-36FE7CC1E3DF}">
  <sheetPr>
    <tabColor theme="9" tint="0.39997558519241921"/>
  </sheetPr>
  <dimension ref="A1:T46"/>
  <sheetViews>
    <sheetView zoomScale="90" zoomScaleNormal="90" workbookViewId="0">
      <pane ySplit="1" topLeftCell="A12" activePane="bottomLeft" state="frozen"/>
      <selection pane="bottomLeft" activeCell="N12" sqref="N12"/>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9.28515625" style="181" customWidth="1"/>
    <col min="9" max="9" width="22" style="181" bestFit="1" customWidth="1"/>
    <col min="10" max="10" width="22.5703125" style="4" customWidth="1"/>
    <col min="11" max="11" width="45.85546875" style="4" customWidth="1"/>
    <col min="12" max="13" width="20" style="4" customWidth="1"/>
    <col min="14" max="14" width="22.85546875" style="4" bestFit="1" customWidth="1"/>
    <col min="15" max="15" width="82.140625" style="4" bestFit="1" customWidth="1"/>
    <col min="16" max="16" width="79.140625" style="4"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15.6" customHeight="1">
      <c r="A1" s="173">
        <v>7</v>
      </c>
      <c r="B1" s="117" t="s">
        <v>108</v>
      </c>
      <c r="C1" s="174"/>
      <c r="D1" s="174"/>
      <c r="E1" s="174"/>
      <c r="F1" s="174"/>
      <c r="G1" s="174"/>
      <c r="H1" s="175"/>
      <c r="I1" s="175"/>
      <c r="J1" s="174"/>
      <c r="K1" s="174"/>
      <c r="L1" s="174"/>
      <c r="M1" s="174"/>
      <c r="T1" s="174"/>
    </row>
    <row r="2" spans="1:20" ht="15.6" customHeight="1">
      <c r="A2" s="700" t="s">
        <v>109</v>
      </c>
      <c r="B2" s="700"/>
      <c r="C2" s="700"/>
      <c r="D2" s="700"/>
      <c r="E2" s="700"/>
      <c r="F2" s="700"/>
      <c r="G2" s="700"/>
      <c r="H2" s="700"/>
      <c r="I2" s="700"/>
      <c r="J2" s="700"/>
      <c r="K2" s="700"/>
      <c r="L2" s="700"/>
      <c r="M2" s="182"/>
      <c r="T2" s="174"/>
    </row>
    <row r="3" spans="1:20"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c r="O3" s="270" t="s">
        <v>688</v>
      </c>
      <c r="P3" s="270" t="s">
        <v>689</v>
      </c>
      <c r="Q3" s="270" t="s">
        <v>690</v>
      </c>
      <c r="R3" s="275" t="s">
        <v>691</v>
      </c>
    </row>
    <row r="4" spans="1:20" s="180" customFormat="1" ht="104.25" customHeight="1">
      <c r="A4">
        <f>ROW() - ROW(Table1901931951971992012032052072092112132152172192212232252272292312332372392412432452472492512532552573567489101211131514[[#Headers],[Priority]])</f>
        <v>1</v>
      </c>
      <c r="B4" s="164" t="s">
        <v>1140</v>
      </c>
      <c r="C4" t="s">
        <v>983</v>
      </c>
      <c r="D4" t="s">
        <v>961</v>
      </c>
      <c r="E4" s="188">
        <v>45926</v>
      </c>
      <c r="F4" s="161">
        <v>45929</v>
      </c>
      <c r="G4" s="238" t="s">
        <v>983</v>
      </c>
      <c r="H4" s="191" t="s">
        <v>984</v>
      </c>
      <c r="I4" s="67" t="s">
        <v>82</v>
      </c>
      <c r="J4" s="133" t="s">
        <v>83</v>
      </c>
      <c r="K4" s="236" t="s">
        <v>1141</v>
      </c>
      <c r="L4" s="67" t="s">
        <v>1015</v>
      </c>
      <c r="M4" s="67" t="s">
        <v>986</v>
      </c>
      <c r="N4" t="s">
        <v>1137</v>
      </c>
      <c r="O4" s="259" t="s">
        <v>1017</v>
      </c>
      <c r="P4" s="260" t="s">
        <v>1142</v>
      </c>
      <c r="Q4" s="258" t="s">
        <v>1143</v>
      </c>
      <c r="R4" s="67"/>
    </row>
    <row r="5" spans="1:20" s="180" customFormat="1" ht="60">
      <c r="A5" s="180">
        <f>ROW() - ROW(Table1901931951971992012032052072092112132152172192212232252272292312332372392412432452472492512532552573567[[#Headers],[Priority]])</f>
        <v>2</v>
      </c>
      <c r="B5" s="200" t="s">
        <v>1066</v>
      </c>
      <c r="C5" s="202" t="s">
        <v>1067</v>
      </c>
      <c r="D5" s="180" t="s">
        <v>1068</v>
      </c>
      <c r="E5" s="201">
        <v>45923</v>
      </c>
      <c r="F5" s="201">
        <v>45925</v>
      </c>
      <c r="G5" s="201" t="s">
        <v>521</v>
      </c>
      <c r="H5" s="202" t="s">
        <v>1069</v>
      </c>
      <c r="J5" s="200" t="s">
        <v>1070</v>
      </c>
      <c r="K5" s="202" t="s">
        <v>286</v>
      </c>
      <c r="L5" s="180" t="s">
        <v>223</v>
      </c>
      <c r="N5" s="180" t="s">
        <v>1144</v>
      </c>
      <c r="O5" s="286" t="s">
        <v>1071</v>
      </c>
      <c r="P5" s="287" t="s">
        <v>1145</v>
      </c>
      <c r="Q5" s="288" t="s">
        <v>1019</v>
      </c>
      <c r="R5" s="202"/>
    </row>
    <row r="6" spans="1:20" ht="60">
      <c r="A6">
        <f>ROW() - ROW(Table1901931951971992012032052072092112132152172192212232252272292312332372392412432452472492512532552573567489101211131514[[#Headers],[Priority]])</f>
        <v>3</v>
      </c>
      <c r="B6" s="164" t="s">
        <v>1146</v>
      </c>
      <c r="C6" s="67" t="s">
        <v>540</v>
      </c>
      <c r="D6" t="s">
        <v>977</v>
      </c>
      <c r="E6" s="161">
        <v>45923</v>
      </c>
      <c r="F6" s="161">
        <v>45929</v>
      </c>
      <c r="G6" s="191" t="s">
        <v>1083</v>
      </c>
      <c r="H6" s="67" t="s">
        <v>521</v>
      </c>
      <c r="I6"/>
      <c r="J6" s="133" t="s">
        <v>83</v>
      </c>
      <c r="K6" s="67" t="s">
        <v>286</v>
      </c>
      <c r="L6" t="s">
        <v>223</v>
      </c>
      <c r="M6"/>
      <c r="N6" s="4" t="s">
        <v>1016</v>
      </c>
      <c r="O6" s="271" t="s">
        <v>1147</v>
      </c>
      <c r="P6" s="283" t="s">
        <v>1148</v>
      </c>
      <c r="Q6" s="258" t="s">
        <v>1019</v>
      </c>
      <c r="R6" t="s">
        <v>1149</v>
      </c>
      <c r="T6" s="174"/>
    </row>
    <row r="7" spans="1:20" ht="60">
      <c r="A7">
        <f>ROW() - ROW(Table1901931951971992012032052072092112132152172192212232252272292312332372392412432452472492512532552573567489101211131514[[#Headers],[Priority]])</f>
        <v>4</v>
      </c>
      <c r="B7" s="164" t="s">
        <v>1150</v>
      </c>
      <c r="C7" s="67" t="s">
        <v>1151</v>
      </c>
      <c r="D7" s="67" t="s">
        <v>1152</v>
      </c>
      <c r="E7" s="161">
        <v>45923</v>
      </c>
      <c r="F7" s="161">
        <v>45929</v>
      </c>
      <c r="G7" s="164" t="s">
        <v>1153</v>
      </c>
      <c r="H7"/>
      <c r="I7"/>
      <c r="J7" s="133" t="s">
        <v>455</v>
      </c>
      <c r="K7" s="67" t="s">
        <v>286</v>
      </c>
      <c r="L7" t="s">
        <v>223</v>
      </c>
      <c r="M7"/>
      <c r="N7" s="4" t="s">
        <v>1016</v>
      </c>
      <c r="O7" s="284" t="s">
        <v>1154</v>
      </c>
      <c r="P7" s="263" t="s">
        <v>1155</v>
      </c>
      <c r="Q7" s="258" t="s">
        <v>1019</v>
      </c>
      <c r="T7" s="174"/>
    </row>
    <row r="8" spans="1:20" ht="45">
      <c r="A8">
        <f>ROW() - ROW(Table1901931951971992012032052072092112132152172192212232252272292312332372392412432452472492512532552573567489101211131514[[#Headers],[Priority]])</f>
        <v>5</v>
      </c>
      <c r="B8" s="164" t="s">
        <v>1156</v>
      </c>
      <c r="C8" s="67"/>
      <c r="D8" t="s">
        <v>1056</v>
      </c>
      <c r="E8" s="161">
        <v>45923</v>
      </c>
      <c r="F8" s="161">
        <v>45929</v>
      </c>
      <c r="G8" s="232" t="s">
        <v>1055</v>
      </c>
      <c r="H8" s="191" t="s">
        <v>1057</v>
      </c>
      <c r="J8" s="133" t="s">
        <v>83</v>
      </c>
      <c r="K8" t="s">
        <v>286</v>
      </c>
      <c r="L8" s="67" t="s">
        <v>1015</v>
      </c>
      <c r="M8"/>
      <c r="N8" s="4" t="s">
        <v>1016</v>
      </c>
      <c r="O8" s="261" t="s">
        <v>1076</v>
      </c>
      <c r="P8" s="273" t="s">
        <v>1157</v>
      </c>
      <c r="Q8" s="258" t="s">
        <v>1019</v>
      </c>
      <c r="R8" s="4" t="s">
        <v>1158</v>
      </c>
      <c r="T8" s="174"/>
    </row>
    <row r="9" spans="1:20" customFormat="1" ht="60">
      <c r="A9">
        <f>ROW() - ROW(Table1901931951971992012032052072092112132152172192212232252272292312332372392412432452472492512532552573567489101211131514[[#Headers],[Priority]])</f>
        <v>6</v>
      </c>
      <c r="B9" s="164" t="s">
        <v>1159</v>
      </c>
      <c r="C9" s="67" t="s">
        <v>425</v>
      </c>
      <c r="D9" t="s">
        <v>1160</v>
      </c>
      <c r="E9" s="161">
        <v>45923</v>
      </c>
      <c r="F9" s="161">
        <v>45929</v>
      </c>
      <c r="G9" t="s">
        <v>425</v>
      </c>
      <c r="H9" t="s">
        <v>1161</v>
      </c>
      <c r="I9" s="67" t="s">
        <v>1162</v>
      </c>
      <c r="J9" s="133" t="s">
        <v>83</v>
      </c>
      <c r="K9" s="67" t="s">
        <v>286</v>
      </c>
      <c r="L9" t="s">
        <v>223</v>
      </c>
      <c r="N9" s="4" t="s">
        <v>1016</v>
      </c>
      <c r="O9" s="262" t="s">
        <v>1163</v>
      </c>
      <c r="P9" s="274" t="s">
        <v>1164</v>
      </c>
      <c r="Q9" s="258" t="s">
        <v>1019</v>
      </c>
      <c r="R9" s="67" t="s">
        <v>1165</v>
      </c>
      <c r="S9" s="4"/>
      <c r="T9" s="174"/>
    </row>
    <row r="10" spans="1:20" customFormat="1">
      <c r="A10">
        <f>ROW() - ROW(Table1901931951971992012032052072092112132152172192212232252272292312332372392412432452472492512532552573567489101211131514[[#Headers],[Priority]])</f>
        <v>7</v>
      </c>
      <c r="B10" s="164"/>
      <c r="C10" s="67"/>
      <c r="E10" s="161"/>
      <c r="F10" s="161"/>
      <c r="G10" s="161"/>
      <c r="I10" s="67"/>
      <c r="J10" s="133"/>
      <c r="K10" s="67"/>
      <c r="L10" t="s">
        <v>223</v>
      </c>
      <c r="N10" s="282"/>
      <c r="O10" s="272"/>
      <c r="P10" s="267"/>
      <c r="Q10" s="258"/>
      <c r="S10" s="4"/>
      <c r="T10" s="174"/>
    </row>
    <row r="11" spans="1:20" ht="60">
      <c r="A11">
        <f>ROW() - ROW(Table1901931951971992012032052072092112132152172192212232252272292312332372392412432452472492512532552573567489101211131514[[#Headers],[Priority]])</f>
        <v>8</v>
      </c>
      <c r="B11" s="164" t="s">
        <v>1166</v>
      </c>
      <c r="C11" s="67" t="s">
        <v>1167</v>
      </c>
      <c r="D11" t="s">
        <v>1168</v>
      </c>
      <c r="E11" s="188">
        <v>45925</v>
      </c>
      <c r="F11" s="161">
        <v>45929</v>
      </c>
      <c r="G11" t="s">
        <v>1169</v>
      </c>
      <c r="H11" s="67" t="s">
        <v>1170</v>
      </c>
      <c r="I11" t="s">
        <v>1171</v>
      </c>
      <c r="J11" s="133" t="s">
        <v>83</v>
      </c>
      <c r="K11" s="67" t="s">
        <v>286</v>
      </c>
      <c r="L11" t="s">
        <v>223</v>
      </c>
      <c r="M11"/>
      <c r="N11" s="4" t="s">
        <v>1016</v>
      </c>
      <c r="O11" s="261" t="s">
        <v>1172</v>
      </c>
      <c r="P11" s="264" t="s">
        <v>1173</v>
      </c>
      <c r="Q11" s="258" t="s">
        <v>1019</v>
      </c>
      <c r="R11" s="67" t="s">
        <v>1174</v>
      </c>
      <c r="T11" s="174"/>
    </row>
    <row r="12" spans="1:20" ht="75">
      <c r="A12">
        <f>ROW() - ROW(Table1901931951971992012032052072092112132152172192212232252272292312332372392412432452472492512532552573567489101211131514[[#Headers],[Priority]])</f>
        <v>9</v>
      </c>
      <c r="B12" s="164" t="s">
        <v>1175</v>
      </c>
      <c r="C12" s="3" t="s">
        <v>1176</v>
      </c>
      <c r="D12" s="67" t="s">
        <v>1177</v>
      </c>
      <c r="E12" s="161">
        <v>45923</v>
      </c>
      <c r="F12" s="161">
        <v>45929</v>
      </c>
      <c r="G12" s="164"/>
      <c r="H12"/>
      <c r="I12"/>
      <c r="J12" s="133" t="s">
        <v>127</v>
      </c>
      <c r="K12" s="67" t="s">
        <v>286</v>
      </c>
      <c r="L12" t="s">
        <v>223</v>
      </c>
      <c r="M12"/>
      <c r="N12" s="4" t="s">
        <v>1016</v>
      </c>
      <c r="O12" s="285" t="s">
        <v>1178</v>
      </c>
      <c r="P12" s="273" t="s">
        <v>1179</v>
      </c>
      <c r="Q12" s="258" t="s">
        <v>1019</v>
      </c>
      <c r="R12" s="67"/>
      <c r="T12" s="174"/>
    </row>
    <row r="13" spans="1:20" ht="75">
      <c r="A13">
        <f>ROW() - ROW(Table1901931951971992012032052072092112132152172192212232252272292312332372392412432452472492512532552573567489101211131514[[#Headers],[Priority]])</f>
        <v>10</v>
      </c>
      <c r="B13" s="164" t="s">
        <v>1180</v>
      </c>
      <c r="C13" s="67" t="s">
        <v>1021</v>
      </c>
      <c r="D13" s="225" t="s">
        <v>1022</v>
      </c>
      <c r="E13" s="161">
        <v>45923</v>
      </c>
      <c r="F13" s="161">
        <v>45929</v>
      </c>
      <c r="G13" s="164" t="s">
        <v>1023</v>
      </c>
      <c r="H13"/>
      <c r="I13"/>
      <c r="J13" s="164" t="s">
        <v>1021</v>
      </c>
      <c r="K13" s="67" t="s">
        <v>1181</v>
      </c>
      <c r="L13" t="s">
        <v>223</v>
      </c>
      <c r="M13"/>
      <c r="N13" s="4" t="s">
        <v>1016</v>
      </c>
      <c r="O13" s="265" t="s">
        <v>1182</v>
      </c>
      <c r="P13" s="266" t="s">
        <v>1183</v>
      </c>
      <c r="Q13" s="258" t="s">
        <v>1019</v>
      </c>
      <c r="R13" s="67"/>
      <c r="T13" s="174"/>
    </row>
    <row r="14" spans="1:20" s="246" customFormat="1" ht="90">
      <c r="A14">
        <v>11</v>
      </c>
      <c r="B14" s="164" t="s">
        <v>1184</v>
      </c>
      <c r="C14" s="67" t="s">
        <v>1130</v>
      </c>
      <c r="D14" s="225" t="s">
        <v>1131</v>
      </c>
      <c r="E14" s="161">
        <v>45923</v>
      </c>
      <c r="F14" s="161">
        <v>45929</v>
      </c>
      <c r="G14" s="164" t="s">
        <v>1132</v>
      </c>
      <c r="H14" t="s">
        <v>1133</v>
      </c>
      <c r="I14" s="164" t="s">
        <v>1134</v>
      </c>
      <c r="J14" s="133" t="s">
        <v>1135</v>
      </c>
      <c r="K14" s="67" t="s">
        <v>1185</v>
      </c>
      <c r="L14" t="s">
        <v>223</v>
      </c>
      <c r="M14" s="241" t="s">
        <v>1186</v>
      </c>
      <c r="N14" s="4" t="s">
        <v>1016</v>
      </c>
      <c r="O14" s="276" t="s">
        <v>1138</v>
      </c>
      <c r="P14" s="281" t="s">
        <v>1187</v>
      </c>
      <c r="Q14" s="258" t="s">
        <v>1019</v>
      </c>
      <c r="R14" s="67" t="s">
        <v>1188</v>
      </c>
    </row>
    <row r="15" spans="1:20" ht="60">
      <c r="A15">
        <f>ROW() - ROW(Table1901931951971992012032052072092112132152172192212232252272292312332372392412432452472492512532552573567489101211131514[[#Headers],[Priority]])</f>
        <v>12</v>
      </c>
      <c r="B15" s="164" t="s">
        <v>1189</v>
      </c>
      <c r="C15" s="67" t="s">
        <v>1190</v>
      </c>
      <c r="D15" t="s">
        <v>850</v>
      </c>
      <c r="E15" s="161">
        <v>45923</v>
      </c>
      <c r="F15" s="161">
        <v>45929</v>
      </c>
      <c r="G15" s="191" t="s">
        <v>1190</v>
      </c>
      <c r="H15" s="67" t="s">
        <v>1191</v>
      </c>
      <c r="I15" t="s">
        <v>643</v>
      </c>
      <c r="J15" s="133" t="s">
        <v>83</v>
      </c>
      <c r="K15" s="67" t="s">
        <v>286</v>
      </c>
      <c r="L15" t="s">
        <v>223</v>
      </c>
      <c r="M15" s="67" t="s">
        <v>1192</v>
      </c>
      <c r="N15" s="4" t="s">
        <v>1016</v>
      </c>
      <c r="O15" s="142" t="s">
        <v>1193</v>
      </c>
      <c r="P15" s="3" t="s">
        <v>1194</v>
      </c>
      <c r="Q15" s="258" t="s">
        <v>1019</v>
      </c>
      <c r="R15" s="4" t="s">
        <v>1195</v>
      </c>
      <c r="T15" s="174"/>
    </row>
    <row r="16" spans="1:20" ht="14.45" customHeight="1">
      <c r="A16"/>
      <c r="B16" s="67"/>
      <c r="C16"/>
      <c r="D16"/>
      <c r="E16"/>
      <c r="F16"/>
      <c r="G16"/>
      <c r="H16"/>
      <c r="I16"/>
      <c r="J16"/>
      <c r="K16"/>
      <c r="L16"/>
      <c r="M16"/>
      <c r="T16" s="174"/>
    </row>
    <row r="17" spans="1:20" ht="14.45" customHeight="1">
      <c r="A17"/>
      <c r="B17" s="67"/>
      <c r="C17"/>
      <c r="D17"/>
      <c r="E17"/>
      <c r="F17"/>
      <c r="G17"/>
      <c r="H17"/>
      <c r="I17"/>
      <c r="J17"/>
      <c r="K17"/>
      <c r="L17"/>
      <c r="M17"/>
      <c r="N17"/>
      <c r="T17" s="174"/>
    </row>
    <row r="18" spans="1:20" ht="14.45" customHeight="1">
      <c r="A18"/>
      <c r="B18" s="67"/>
      <c r="C18"/>
      <c r="D18"/>
      <c r="E18"/>
      <c r="F18"/>
      <c r="G18"/>
      <c r="H18"/>
      <c r="I18"/>
      <c r="J18"/>
      <c r="K18"/>
      <c r="L18"/>
      <c r="M18"/>
      <c r="N18"/>
      <c r="T18" s="174"/>
    </row>
    <row r="19" spans="1:20" customFormat="1" ht="14.45" customHeight="1">
      <c r="B19" s="67"/>
    </row>
    <row r="20" spans="1:20" customFormat="1" ht="14.45" customHeight="1">
      <c r="B20" s="67"/>
    </row>
    <row r="21" spans="1:20" customFormat="1" ht="14.45" customHeight="1">
      <c r="B21" s="67"/>
    </row>
    <row r="22" spans="1:20" customFormat="1" ht="14.45" customHeight="1">
      <c r="B22" s="67"/>
    </row>
    <row r="23" spans="1:20" customFormat="1" ht="14.45" customHeight="1">
      <c r="B23" s="67"/>
    </row>
    <row r="24" spans="1:20" customFormat="1" ht="14.45" customHeight="1">
      <c r="B24" s="67"/>
    </row>
    <row r="25" spans="1:20" customFormat="1" ht="14.45" customHeight="1">
      <c r="B25" s="67"/>
    </row>
    <row r="26" spans="1:20" customFormat="1" ht="14.45" customHeight="1">
      <c r="B26" s="67"/>
    </row>
    <row r="27" spans="1:20" customFormat="1" ht="14.45" customHeight="1">
      <c r="B27" s="67"/>
    </row>
    <row r="28" spans="1:20" customFormat="1" ht="14.45" customHeight="1">
      <c r="B28" s="67"/>
    </row>
    <row r="29" spans="1:20" customFormat="1" ht="14.45" customHeight="1">
      <c r="B29" s="67"/>
    </row>
    <row r="30" spans="1:20" customFormat="1" ht="14.45" customHeight="1">
      <c r="B30" s="67"/>
    </row>
    <row r="31" spans="1:20" customFormat="1" ht="14.45" customHeight="1">
      <c r="B31" s="67"/>
    </row>
    <row r="32" spans="1:20"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sheetData>
  <mergeCells count="1">
    <mergeCell ref="A2:L2"/>
  </mergeCells>
  <conditionalFormatting sqref="B1:M1 S6:T14 N12:N16 O15:P15 R15:T15 O16:T18">
    <cfRule type="expression" dxfId="251" priority="62">
      <formula>OR($A1="REMOVE")</formula>
    </cfRule>
    <cfRule type="expression" dxfId="250" priority="61">
      <formula>OR($A1="ADD")</formula>
    </cfRule>
  </conditionalFormatting>
  <conditionalFormatting sqref="I3">
    <cfRule type="cellIs" dxfId="249" priority="64" operator="equal">
      <formula>"no"</formula>
    </cfRule>
    <cfRule type="cellIs" dxfId="248" priority="63" operator="equal">
      <formula>"yes"</formula>
    </cfRule>
  </conditionalFormatting>
  <conditionalFormatting sqref="N1:N18">
    <cfRule type="cellIs" dxfId="247" priority="50" operator="equal">
      <formula>"In QC (M2)"</formula>
    </cfRule>
    <cfRule type="cellIs" dxfId="246" priority="51" operator="equal">
      <formula>"Creative Cooked (M2 &amp; M3)"</formula>
    </cfRule>
    <cfRule type="cellIs" dxfId="245" priority="52" operator="equal">
      <formula>"Ready for booking (M2)"</formula>
    </cfRule>
    <cfRule type="cellIs" dxfId="244" priority="54" operator="equal">
      <formula>"Creative cooked (M2/M3)"</formula>
    </cfRule>
    <cfRule type="cellIs" dxfId="243" priority="55" operator="equal">
      <formula>"Creative cooked (M2)"</formula>
    </cfRule>
    <cfRule type="cellIs" dxfId="242" priority="56" operator="equal">
      <formula>"Build is cooking"</formula>
    </cfRule>
  </conditionalFormatting>
  <conditionalFormatting sqref="N6">
    <cfRule type="expression" dxfId="241" priority="30">
      <formula>OR($A6="REMOVE")</formula>
    </cfRule>
    <cfRule type="expression" dxfId="240" priority="29">
      <formula>OR($A6="ADD")</formula>
    </cfRule>
    <cfRule type="expression" dxfId="239" priority="28">
      <formula>OR($A6="CHANGE")</formula>
    </cfRule>
  </conditionalFormatting>
  <conditionalFormatting sqref="N6:N7">
    <cfRule type="expression" dxfId="238" priority="24">
      <formula>OR($A6="REMOVE")</formula>
    </cfRule>
    <cfRule type="expression" dxfId="237" priority="23">
      <formula>OR($A6="ADD")</formula>
    </cfRule>
    <cfRule type="expression" dxfId="236" priority="22">
      <formula>OR($A6="CHANGE")</formula>
    </cfRule>
  </conditionalFormatting>
  <conditionalFormatting sqref="N7:N8">
    <cfRule type="expression" dxfId="235" priority="16">
      <formula>OR($A7="CHANGE")</formula>
    </cfRule>
    <cfRule type="expression" dxfId="234" priority="17">
      <formula>OR($A7="ADD")</formula>
    </cfRule>
    <cfRule type="expression" dxfId="233" priority="18">
      <formula>OR($A7="REMOVE")</formula>
    </cfRule>
  </conditionalFormatting>
  <conditionalFormatting sqref="N8:N9">
    <cfRule type="expression" dxfId="232" priority="12">
      <formula>OR($A8="REMOVE")</formula>
    </cfRule>
    <cfRule type="expression" dxfId="231" priority="11">
      <formula>OR($A8="ADD")</formula>
    </cfRule>
    <cfRule type="expression" dxfId="230" priority="10">
      <formula>OR($A8="CHANGE")</formula>
    </cfRule>
  </conditionalFormatting>
  <conditionalFormatting sqref="N9">
    <cfRule type="expression" dxfId="229" priority="9">
      <formula>OR($A9="REMOVE")</formula>
    </cfRule>
    <cfRule type="expression" dxfId="228" priority="8">
      <formula>OR($A9="ADD")</formula>
    </cfRule>
    <cfRule type="expression" dxfId="227" priority="7">
      <formula>OR($A9="CHANGE")</formula>
    </cfRule>
  </conditionalFormatting>
  <conditionalFormatting sqref="N11">
    <cfRule type="expression" dxfId="226" priority="3">
      <formula>OR($A11="REMOVE")</formula>
    </cfRule>
    <cfRule type="expression" dxfId="225" priority="2">
      <formula>OR($A11="ADD")</formula>
    </cfRule>
    <cfRule type="expression" dxfId="224" priority="1">
      <formula>OR($A11="CHANGE")</formula>
    </cfRule>
  </conditionalFormatting>
  <conditionalFormatting sqref="N11:N15">
    <cfRule type="expression" dxfId="223" priority="6">
      <formula>OR($A11="REMOVE")</formula>
    </cfRule>
    <cfRule type="expression" dxfId="222" priority="5">
      <formula>OR($A11="ADD")</formula>
    </cfRule>
    <cfRule type="expression" dxfId="221" priority="4">
      <formula>OR($A11="CHANGE")</formula>
    </cfRule>
  </conditionalFormatting>
  <conditionalFormatting sqref="N12:N14">
    <cfRule type="expression" dxfId="220" priority="34">
      <formula>OR($A12="CHANGE")</formula>
    </cfRule>
    <cfRule type="expression" dxfId="219" priority="36">
      <formula>OR($A12="REMOVE")</formula>
    </cfRule>
    <cfRule type="expression" dxfId="218" priority="35">
      <formula>OR($A12="ADD")</formula>
    </cfRule>
  </conditionalFormatting>
  <conditionalFormatting sqref="N12:N16 B1:M1 S6:T14 O15:P15 R15:T15 O16:T18">
    <cfRule type="expression" dxfId="217" priority="60">
      <formula>OR($A1="CHANGE")</formula>
    </cfRule>
  </conditionalFormatting>
  <conditionalFormatting sqref="N1:T2 N6:N9">
    <cfRule type="expression" dxfId="216" priority="58">
      <formula>OR($A1="ADD")</formula>
    </cfRule>
    <cfRule type="expression" dxfId="215" priority="59">
      <formula>OR($A1="REMOVE")</formula>
    </cfRule>
    <cfRule type="expression" dxfId="214" priority="57">
      <formula>OR($A1="CHANGE")</formula>
    </cfRule>
  </conditionalFormatting>
  <conditionalFormatting sqref="P4:P14">
    <cfRule type="notContainsBlanks" dxfId="213" priority="45">
      <formula>LEN(TRIM(P4))&gt;0</formula>
    </cfRule>
    <cfRule type="containsText" dxfId="212" priority="46" operator="containsText" text="NEW">
      <formula>NOT(ISERROR(SEARCH("NEW",P4)))</formula>
    </cfRule>
  </conditionalFormatting>
  <conditionalFormatting sqref="Q3:Q15">
    <cfRule type="cellIs" dxfId="211" priority="43" operator="equal">
      <formula>"NOT confirmed"</formula>
    </cfRule>
    <cfRule type="cellIs" dxfId="210" priority="44" operator="equal">
      <formula>"Confirmed"</formula>
    </cfRule>
  </conditionalFormatting>
  <conditionalFormatting sqref="R7:R8">
    <cfRule type="expression" dxfId="209" priority="47">
      <formula>OR($A7="CHANGE")</formula>
    </cfRule>
    <cfRule type="expression" dxfId="208" priority="48">
      <formula>OR($A7="ADD")</formula>
    </cfRule>
    <cfRule type="expression" dxfId="207" priority="49">
      <formula>OR($A7="REMOVE")</formula>
    </cfRule>
  </conditionalFormatting>
  <dataValidations count="2">
    <dataValidation allowBlank="1" showInputMessage="1" showErrorMessage="1" sqref="C1:D1 F1:G1 F3:G3 D3 D5 G9:G11 C3:C11 D8 H8 G5:G6 H4 C13:C18 G15:G18 D14:D18 F5:F18 D11:D12 O3:P6 O14:Q14 O10:Q10 Q15 Q3:Q9 Q11:Q13" xr:uid="{F98D1596-8527-4E49-9395-6257C5255629}"/>
    <dataValidation type="list" allowBlank="1" showInputMessage="1" showErrorMessage="1" sqref="N1:N1048576" xr:uid="{88268FE1-8C41-456A-B2CA-2186CEAA187A}">
      <formula1>"Build is Cooking, Creative Cooked (M2), Creative Cooked (M3), Creative Cooked (M2 &amp; M3), In QC (M2), In QC (M2 &amp; M3), Ready for booking (M2), Ready for Review (M2 &amp; M3), Cooked and booked (M2), canceled"</formula1>
    </dataValidation>
  </dataValidations>
  <hyperlinks>
    <hyperlink ref="B5" r:id="rId1" xr:uid="{C9BA4182-695E-4214-92F8-ABB9EFFD06F3}"/>
    <hyperlink ref="B7" r:id="rId2" display="CCX Campaign Request 12431 Tokyo Game Show Sale" xr:uid="{7AA513E5-4E4B-4EE8-A5E7-EE89A1A912AD}"/>
    <hyperlink ref="B8" r:id="rId3" display="CCX Campaign Request 12359 Borderlands 4 | Launch Week 2" xr:uid="{4E63C015-A700-47CE-93E3-243B5B123E5E}"/>
    <hyperlink ref="B6" r:id="rId4" display="CCX Campaign Request 12503 skate. | WW Launch - WK2" xr:uid="{73F96D6D-054A-41AB-A0B9-93E98BC10C33}"/>
    <hyperlink ref="B9" r:id="rId5" display="CCX Campaign Request 12294 Fortnite | Mid Season Event - Megazord | Week 2" xr:uid="{5FE98D41-EC2C-4E16-92E6-7CC108D38992}"/>
    <hyperlink ref="B11" r:id="rId6" display="CCX Campaign Request 12603 Silent Hill f Pre-Order - Launch Week" xr:uid="{B49F8648-08D9-4606-A6D7-6BFD40683DA6}"/>
    <hyperlink ref="B12" r:id="rId7" display="CCX Campaign Request 12688 Hispanic Heritage Month" xr:uid="{1CC0A669-87FD-49D0-9D93-218CA1C65F03}"/>
    <hyperlink ref="J12" r:id="rId8" xr:uid="{B7B75654-B9A2-4B32-810F-7B9DB1FDCD14}"/>
    <hyperlink ref="B13" r:id="rId9" display="CCX Campaign Request 12444 Game Pass Super Saver Sale Wk 1" xr:uid="{B0613D91-2BB2-443E-8F74-D2C9AC716B91}"/>
    <hyperlink ref="B14" r:id="rId10" display="CCX Campaign Request 12276 Xbox Super Fans Targeted Collection - Wk 2" xr:uid="{6E6216C7-B472-47F0-B61B-BBC9849BB61E}"/>
    <hyperlink ref="B15" r:id="rId11" display="CCX Campaign Request 12454 Arc Raiders (Embark) Game Pre-Order - Week 1" xr:uid="{80BC0EA7-19ED-45B3-BF21-A3CD536F564A}"/>
    <hyperlink ref="J6" r:id="rId12" xr:uid="{566F1FE0-E31F-408D-8EF1-E42EA7BDE18D}"/>
    <hyperlink ref="J8" r:id="rId13" xr:uid="{9BB517E9-73A2-4B40-A315-5EC7E62094D0}"/>
    <hyperlink ref="G14" r:id="rId14" xr:uid="{F2E3563C-E914-4D89-973F-459154379C27}"/>
    <hyperlink ref="J14" r:id="rId15" xr:uid="{8DCDABA7-A0FA-48D9-8DA9-A722788A429E}"/>
    <hyperlink ref="I14" r:id="rId16" xr:uid="{E00E5258-2067-472C-A335-A938966AE885}"/>
    <hyperlink ref="G13" r:id="rId17" xr:uid="{4AF225AE-3841-45FA-ACE2-692B2B79D908}"/>
    <hyperlink ref="J13" r:id="rId18" xr:uid="{15205B59-9433-4F9A-97BA-B2E21E7045D4}"/>
    <hyperlink ref="B4" r:id="rId19" display="CCX Campaign Request 12547 EA SPORTS FC 26 | Standard Ed WW Launch + Trial + FC Showcase" xr:uid="{C94F86BB-D321-492C-8E62-3A32B61259EE}"/>
    <hyperlink ref="J15" r:id="rId20" xr:uid="{833A7667-9E3D-4398-8501-9BBA914145B4}"/>
    <hyperlink ref="J11" r:id="rId21" xr:uid="{048BDA56-2941-4A06-BB55-E90FCD97C4DF}"/>
    <hyperlink ref="J9" r:id="rId22" xr:uid="{90E89174-7251-43EB-9708-A5C95744B2F8}"/>
    <hyperlink ref="J4" r:id="rId23" xr:uid="{3A519B7F-11C8-4CC7-A049-873F7A87801A}"/>
    <hyperlink ref="G7" r:id="rId24" xr:uid="{8F01D04C-B789-4B5D-AB90-DEF4F119156D}"/>
    <hyperlink ref="J7" r:id="rId25" xr:uid="{8D4EBB18-0AD9-4D1B-ABE7-B9578E816254}"/>
    <hyperlink ref="O8" r:id="rId26" xr:uid="{4A71785D-420A-4912-BBDF-C9CB5BA03CB1}"/>
    <hyperlink ref="O6" r:id="rId27" xr:uid="{31AD3061-AE9B-4295-91FE-13E829611449}"/>
    <hyperlink ref="O14" r:id="rId28" xr:uid="{7CF6C673-5D70-417C-9667-44D5E6503758}"/>
    <hyperlink ref="O4" r:id="rId29" xr:uid="{16BAB830-93AA-455A-B194-A511D9AC4073}"/>
    <hyperlink ref="J5" r:id="rId30" xr:uid="{5F0C25F1-962A-4898-8499-1190C538023F}"/>
    <hyperlink ref="O9" r:id="rId31" xr:uid="{E54AA760-EFF2-446F-844D-24338C9A4B43}"/>
    <hyperlink ref="O11" r:id="rId32" xr:uid="{03DC1FD2-DD73-4D44-858E-AA24E4A18014}"/>
    <hyperlink ref="O15" r:id="rId33" xr:uid="{3342F70B-48A3-486B-ABBF-4233AA122095}"/>
    <hyperlink ref="O5" r:id="rId34" xr:uid="{6E301F95-CBC3-4C9D-A523-14B59F2627A3}"/>
  </hyperlinks>
  <pageMargins left="0.7" right="0.7" top="0.75" bottom="0.75" header="0.3" footer="0.3"/>
  <headerFooter>
    <oddFooter>&amp;L_x000D_&amp;1#&amp;"Aptos"&amp;10&amp;K000000 Classified as Microsoft Confidential</oddFooter>
  </headerFooter>
  <tableParts count="1">
    <tablePart r:id="rId35"/>
  </tableParts>
  <extLst>
    <ext xmlns:x14="http://schemas.microsoft.com/office/spreadsheetml/2009/9/main" uri="{CCE6A557-97BC-4b89-ADB6-D9C93CAAB3DF}">
      <x14:dataValidations xmlns:xm="http://schemas.microsoft.com/office/excel/2006/main" count="2">
        <x14:dataValidation type="list" allowBlank="1" showInputMessage="1" showErrorMessage="1" xr:uid="{B2F43854-3881-4C8A-ABC6-3E3B7C0DF27E}">
          <x14:formula1>
            <xm:f>'Column Values (HIDE)'!$C$3:$C$12</xm:f>
          </x14:formula1>
          <xm:sqref>E47:E1048576 B1 E1 E3</xm:sqref>
        </x14:dataValidation>
        <x14:dataValidation type="list" allowBlank="1" showInputMessage="1" showErrorMessage="1" xr:uid="{94F22142-B7C3-4F91-B4AF-7120F2924E06}">
          <x14:formula1>
            <xm:f>'Column Values (HIDE)'!$A$3:$A$6</xm:f>
          </x14:formula1>
          <xm:sqref>A47:B1048576 A3:B3 B16:B18</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F5CBC-7593-42BF-800C-D3918D7C70D1}">
  <sheetPr>
    <tabColor theme="9" tint="0.39997558519241921"/>
  </sheetPr>
  <dimension ref="A1:S48"/>
  <sheetViews>
    <sheetView topLeftCell="A11" zoomScale="90" zoomScaleNormal="90" workbookViewId="0">
      <selection activeCell="P16" sqref="P16"/>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45.85546875" style="4" customWidth="1"/>
    <col min="12" max="13" width="20" style="4" customWidth="1"/>
    <col min="14" max="14" width="24.5703125" style="4" bestFit="1" customWidth="1"/>
    <col min="15" max="15" width="32.5703125" style="4" customWidth="1"/>
    <col min="16" max="16" width="136.85546875" style="4" customWidth="1"/>
    <col min="17" max="17" width="77.140625" style="4" customWidth="1"/>
    <col min="18" max="18" width="62.42578125" style="4" customWidth="1"/>
    <col min="19" max="19" width="32.140625" style="4" bestFit="1" customWidth="1"/>
    <col min="20" max="20" width="8.85546875" style="4" customWidth="1"/>
    <col min="21" max="16384" width="9.140625" style="4"/>
  </cols>
  <sheetData>
    <row r="1" spans="1:19" ht="15.6" customHeight="1">
      <c r="A1" s="173">
        <v>7</v>
      </c>
      <c r="B1" s="117" t="s">
        <v>108</v>
      </c>
      <c r="C1" s="174"/>
      <c r="D1" s="174"/>
      <c r="E1" s="174"/>
      <c r="F1" s="174"/>
      <c r="G1" s="174"/>
      <c r="H1" s="175"/>
      <c r="I1" s="175"/>
      <c r="J1" s="174"/>
      <c r="K1" s="174"/>
      <c r="L1" s="174"/>
      <c r="M1" s="174"/>
      <c r="S1" s="174"/>
    </row>
    <row r="2" spans="1:19" ht="15.6" customHeight="1">
      <c r="A2" s="700" t="s">
        <v>109</v>
      </c>
      <c r="B2" s="700"/>
      <c r="C2" s="700"/>
      <c r="D2" s="700"/>
      <c r="E2" s="700"/>
      <c r="F2" s="700"/>
      <c r="G2" s="700"/>
      <c r="H2" s="700"/>
      <c r="I2" s="700"/>
      <c r="J2" s="700"/>
      <c r="K2" s="700"/>
      <c r="L2" s="700"/>
      <c r="M2" s="182"/>
      <c r="S2" s="174"/>
    </row>
    <row r="3" spans="1:19"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1074</v>
      </c>
      <c r="O3" s="224" t="s">
        <v>688</v>
      </c>
      <c r="P3" s="224" t="s">
        <v>1196</v>
      </c>
      <c r="Q3" s="224" t="s">
        <v>1197</v>
      </c>
    </row>
    <row r="4" spans="1:19" customFormat="1" ht="60">
      <c r="A4">
        <f>ROW() - ROW(Table190193195197199201203205207209211213215217219221223225227229231233237239241243245247249251253255257356748910121113[[#Headers],[Priority]])</f>
        <v>1</v>
      </c>
      <c r="B4" s="164" t="s">
        <v>1198</v>
      </c>
      <c r="C4" s="190" t="s">
        <v>1199</v>
      </c>
      <c r="D4" s="67" t="s">
        <v>1200</v>
      </c>
      <c r="E4" s="161">
        <v>45909</v>
      </c>
      <c r="F4" s="188">
        <v>45911</v>
      </c>
      <c r="G4" s="193" t="s">
        <v>1201</v>
      </c>
      <c r="H4" s="191" t="s">
        <v>1202</v>
      </c>
      <c r="I4" s="181"/>
      <c r="J4" s="133" t="s">
        <v>83</v>
      </c>
      <c r="K4" s="210" t="s">
        <v>286</v>
      </c>
      <c r="L4" t="s">
        <v>1063</v>
      </c>
      <c r="M4" s="67"/>
      <c r="N4" s="232" t="s">
        <v>1016</v>
      </c>
      <c r="O4" s="249" t="s">
        <v>1203</v>
      </c>
      <c r="P4" s="249" t="s">
        <v>1204</v>
      </c>
      <c r="Q4" s="249"/>
    </row>
    <row r="5" spans="1:19" customFormat="1" ht="60">
      <c r="A5">
        <f>ROW() - ROW(Table190193195197199201203205207209211213215217219221223225227229231233237239241243245247249251253255257356748910121113[[#Headers],[Priority]])</f>
        <v>2</v>
      </c>
      <c r="B5" s="164" t="s">
        <v>1205</v>
      </c>
      <c r="C5" s="190" t="s">
        <v>1199</v>
      </c>
      <c r="D5" t="s">
        <v>1206</v>
      </c>
      <c r="E5" s="188">
        <v>45912</v>
      </c>
      <c r="F5" s="161">
        <v>45915</v>
      </c>
      <c r="G5" s="245" t="s">
        <v>1199</v>
      </c>
      <c r="H5" s="240" t="s">
        <v>1057</v>
      </c>
      <c r="I5" s="191" t="s">
        <v>1207</v>
      </c>
      <c r="J5" s="133" t="s">
        <v>83</v>
      </c>
      <c r="K5" s="210" t="s">
        <v>286</v>
      </c>
      <c r="L5" t="s">
        <v>1063</v>
      </c>
      <c r="M5" s="67"/>
      <c r="N5" s="232" t="s">
        <v>860</v>
      </c>
      <c r="O5" s="133" t="s">
        <v>1208</v>
      </c>
      <c r="P5" s="133" t="s">
        <v>1209</v>
      </c>
      <c r="Q5" s="241" t="s">
        <v>1210</v>
      </c>
    </row>
    <row r="6" spans="1:19" s="180" customFormat="1" ht="165">
      <c r="A6">
        <f>ROW() - ROW(Table190193195197199201203205207209211213215217219221223225227229231233237239241243245247249251253255257356748910121113[[#Headers],[Priority]])</f>
        <v>3</v>
      </c>
      <c r="B6" s="164" t="s">
        <v>1211</v>
      </c>
      <c r="C6" s="67" t="s">
        <v>1212</v>
      </c>
      <c r="D6" s="67" t="s">
        <v>1213</v>
      </c>
      <c r="E6" s="161">
        <v>45909</v>
      </c>
      <c r="F6" s="161">
        <v>45915</v>
      </c>
      <c r="G6" s="67" t="s">
        <v>1212</v>
      </c>
      <c r="H6" t="s">
        <v>1214</v>
      </c>
      <c r="I6" s="133" t="s">
        <v>1215</v>
      </c>
      <c r="J6" s="133" t="s">
        <v>83</v>
      </c>
      <c r="K6" s="210" t="s">
        <v>1216</v>
      </c>
      <c r="L6" s="236" t="s">
        <v>1217</v>
      </c>
      <c r="M6"/>
      <c r="N6" s="237" t="s">
        <v>1016</v>
      </c>
      <c r="O6" s="133" t="s">
        <v>1218</v>
      </c>
      <c r="P6" s="250" t="s">
        <v>1219</v>
      </c>
      <c r="Q6" s="250"/>
    </row>
    <row r="7" spans="1:19" s="198" customFormat="1" ht="60">
      <c r="A7">
        <f>ROW() - ROW(Table190193195197199201203205207209211213215217219221223225227229231233237239241243245247249251253255257356748910121113[[#Headers],[Priority]])</f>
        <v>4</v>
      </c>
      <c r="B7" s="164" t="s">
        <v>1220</v>
      </c>
      <c r="C7" s="67" t="s">
        <v>1221</v>
      </c>
      <c r="D7" s="67" t="s">
        <v>1222</v>
      </c>
      <c r="E7" s="161">
        <v>45909</v>
      </c>
      <c r="F7" s="161">
        <v>45915</v>
      </c>
      <c r="G7" s="67" t="s">
        <v>983</v>
      </c>
      <c r="H7" t="s">
        <v>1202</v>
      </c>
      <c r="I7" s="133"/>
      <c r="J7" s="133" t="s">
        <v>83</v>
      </c>
      <c r="K7" s="210" t="s">
        <v>286</v>
      </c>
      <c r="L7" s="67" t="s">
        <v>1063</v>
      </c>
      <c r="M7" s="67"/>
      <c r="N7" s="237" t="s">
        <v>1016</v>
      </c>
      <c r="O7" s="133" t="s">
        <v>1223</v>
      </c>
      <c r="P7" s="256" t="s">
        <v>1224</v>
      </c>
      <c r="Q7" s="256"/>
      <c r="R7" s="180"/>
      <c r="S7" s="180"/>
    </row>
    <row r="8" spans="1:19" ht="60">
      <c r="A8">
        <f>ROW() - ROW(Table190193195197199201203205207209211213215217219221223225227229231233237239241243245247249251253255257356748910121113[[#Headers],[Priority]])</f>
        <v>5</v>
      </c>
      <c r="B8" s="164" t="s">
        <v>1225</v>
      </c>
      <c r="C8" t="s">
        <v>408</v>
      </c>
      <c r="D8" t="s">
        <v>417</v>
      </c>
      <c r="E8" s="161">
        <v>45909</v>
      </c>
      <c r="F8" s="161">
        <v>45915</v>
      </c>
      <c r="G8" s="238" t="s">
        <v>1060</v>
      </c>
      <c r="H8" s="191" t="s">
        <v>1061</v>
      </c>
      <c r="I8" s="67" t="s">
        <v>1062</v>
      </c>
      <c r="J8" s="133" t="s">
        <v>83</v>
      </c>
      <c r="K8" s="67" t="s">
        <v>286</v>
      </c>
      <c r="L8" t="s">
        <v>1063</v>
      </c>
      <c r="M8"/>
      <c r="N8" s="232" t="s">
        <v>1016</v>
      </c>
      <c r="O8" s="142" t="s">
        <v>1064</v>
      </c>
      <c r="P8" s="251" t="s">
        <v>1226</v>
      </c>
      <c r="Q8" s="251"/>
      <c r="S8" s="174"/>
    </row>
    <row r="9" spans="1:19" ht="126">
      <c r="A9">
        <f>ROW() - ROW(Table190193195197199201203205207209211213215217219221223225227229231233237239241243245247249251253255257356748910121113[[#Headers],[Priority]])</f>
        <v>6</v>
      </c>
      <c r="B9" s="164" t="s">
        <v>1227</v>
      </c>
      <c r="C9" s="67" t="s">
        <v>1089</v>
      </c>
      <c r="D9" s="230" t="s">
        <v>1090</v>
      </c>
      <c r="E9" s="161">
        <v>45909</v>
      </c>
      <c r="F9" s="161">
        <v>45915</v>
      </c>
      <c r="G9" s="191" t="s">
        <v>1228</v>
      </c>
      <c r="H9" t="s">
        <v>1092</v>
      </c>
      <c r="I9"/>
      <c r="J9" s="133" t="s">
        <v>83</v>
      </c>
      <c r="K9" s="235" t="s">
        <v>1093</v>
      </c>
      <c r="L9" t="s">
        <v>1063</v>
      </c>
      <c r="M9"/>
      <c r="N9" s="232" t="s">
        <v>1016</v>
      </c>
      <c r="O9" s="142" t="s">
        <v>1095</v>
      </c>
      <c r="P9" s="253" t="s">
        <v>1229</v>
      </c>
      <c r="Q9" s="253"/>
      <c r="S9" s="174"/>
    </row>
    <row r="10" spans="1:19" ht="110.25">
      <c r="A10">
        <f>ROW() - ROW(Table190193195197199201203205207209211213215217219221223225227229231233237239241243245247249251253255257356748910121113[[#Headers],[Priority]])</f>
        <v>7</v>
      </c>
      <c r="B10" s="164" t="s">
        <v>1227</v>
      </c>
      <c r="C10" s="67" t="s">
        <v>1089</v>
      </c>
      <c r="D10" s="231" t="s">
        <v>1097</v>
      </c>
      <c r="E10" s="161">
        <v>45909</v>
      </c>
      <c r="F10" s="161">
        <v>45915</v>
      </c>
      <c r="G10" s="191" t="s">
        <v>1228</v>
      </c>
      <c r="H10" t="s">
        <v>1092</v>
      </c>
      <c r="I10"/>
      <c r="J10" s="133" t="s">
        <v>83</v>
      </c>
      <c r="K10" s="234" t="s">
        <v>1098</v>
      </c>
      <c r="L10" t="s">
        <v>1063</v>
      </c>
      <c r="M10"/>
      <c r="N10" s="232" t="s">
        <v>1016</v>
      </c>
      <c r="O10" s="142" t="s">
        <v>1099</v>
      </c>
      <c r="P10" s="248" t="s">
        <v>1230</v>
      </c>
      <c r="Q10" s="248"/>
      <c r="S10" s="174"/>
    </row>
    <row r="11" spans="1:19" ht="60">
      <c r="A11">
        <f>ROW() - ROW(Table190193195197199201203205207209211213215217219221223225227229231233237239241243245247249251253255257356748910121113[[#Headers],[Priority]])</f>
        <v>8</v>
      </c>
      <c r="B11" s="164" t="s">
        <v>1101</v>
      </c>
      <c r="C11" s="67" t="s">
        <v>1102</v>
      </c>
      <c r="D11" s="231" t="s">
        <v>800</v>
      </c>
      <c r="E11" s="188">
        <v>45912</v>
      </c>
      <c r="F11" s="161">
        <v>45915</v>
      </c>
      <c r="G11" s="67" t="s">
        <v>1102</v>
      </c>
      <c r="H11" t="s">
        <v>521</v>
      </c>
      <c r="I11"/>
      <c r="J11" s="133" t="s">
        <v>83</v>
      </c>
      <c r="K11" s="67" t="s">
        <v>286</v>
      </c>
      <c r="L11" t="s">
        <v>1063</v>
      </c>
      <c r="M11" s="67"/>
      <c r="N11" s="232" t="s">
        <v>1016</v>
      </c>
      <c r="O11" s="142" t="s">
        <v>1103</v>
      </c>
      <c r="P11" s="133" t="s">
        <v>1231</v>
      </c>
      <c r="Q11" s="247" t="s">
        <v>1232</v>
      </c>
      <c r="S11" s="174"/>
    </row>
    <row r="12" spans="1:19" ht="60">
      <c r="A12">
        <f>ROW() - ROW(Table190193195197199201203205207209211213215217219221223225227229231233237239241243245247249251253255257356748910121113[[#Headers],[Priority]])</f>
        <v>9</v>
      </c>
      <c r="B12" s="164" t="s">
        <v>1233</v>
      </c>
      <c r="C12" s="67" t="s">
        <v>79</v>
      </c>
      <c r="D12" t="s">
        <v>1234</v>
      </c>
      <c r="E12" s="161">
        <v>45909</v>
      </c>
      <c r="F12" s="161">
        <v>45915</v>
      </c>
      <c r="G12" s="161" t="s">
        <v>79</v>
      </c>
      <c r="H12" s="67" t="s">
        <v>1235</v>
      </c>
      <c r="I12"/>
      <c r="J12" s="133" t="s">
        <v>83</v>
      </c>
      <c r="K12" s="67" t="s">
        <v>286</v>
      </c>
      <c r="L12" t="s">
        <v>1063</v>
      </c>
      <c r="M12"/>
      <c r="N12" s="232" t="s">
        <v>1016</v>
      </c>
      <c r="O12" s="142" t="s">
        <v>1236</v>
      </c>
      <c r="P12" s="252" t="s">
        <v>1237</v>
      </c>
      <c r="Q12" s="252"/>
      <c r="S12" s="174"/>
    </row>
    <row r="13" spans="1:19" ht="60">
      <c r="A13">
        <f>ROW() - ROW(Table190193195197199201203205207209211213215217219221223225227229231233237239241243245247249251253255257356748910121113[[#Headers],[Priority]])</f>
        <v>10</v>
      </c>
      <c r="B13" s="164" t="s">
        <v>1238</v>
      </c>
      <c r="C13" s="67" t="s">
        <v>181</v>
      </c>
      <c r="D13" s="67" t="s">
        <v>1239</v>
      </c>
      <c r="E13" s="161">
        <v>45909</v>
      </c>
      <c r="F13" s="161">
        <v>45915</v>
      </c>
      <c r="G13" s="161" t="s">
        <v>181</v>
      </c>
      <c r="H13" t="s">
        <v>1092</v>
      </c>
      <c r="I13"/>
      <c r="J13" s="133" t="s">
        <v>83</v>
      </c>
      <c r="K13" s="67" t="s">
        <v>286</v>
      </c>
      <c r="L13" t="s">
        <v>1063</v>
      </c>
      <c r="M13"/>
      <c r="N13" s="232" t="s">
        <v>1016</v>
      </c>
      <c r="O13" s="142" t="s">
        <v>1240</v>
      </c>
      <c r="P13" s="254" t="s">
        <v>1241</v>
      </c>
      <c r="Q13" s="254"/>
      <c r="S13" s="174"/>
    </row>
    <row r="14" spans="1:19" ht="90">
      <c r="A14">
        <f>ROW() - ROW(Table190193195197199201203205207209211213215217219221223225227229231233237239241243245247249251253255257356748910121113[[#Headers],[Priority]])</f>
        <v>11</v>
      </c>
      <c r="B14" s="164" t="s">
        <v>1242</v>
      </c>
      <c r="C14" s="67" t="s">
        <v>1112</v>
      </c>
      <c r="D14" t="s">
        <v>1113</v>
      </c>
      <c r="E14" s="242" t="s">
        <v>1243</v>
      </c>
      <c r="F14" s="226">
        <v>45915</v>
      </c>
      <c r="G14" t="s">
        <v>1114</v>
      </c>
      <c r="H14"/>
      <c r="I14"/>
      <c r="J14" s="133" t="s">
        <v>83</v>
      </c>
      <c r="K14" s="67" t="s">
        <v>286</v>
      </c>
      <c r="L14" t="s">
        <v>1063</v>
      </c>
      <c r="M14" s="21" t="s">
        <v>1244</v>
      </c>
      <c r="N14" s="232" t="s">
        <v>1016</v>
      </c>
      <c r="O14" s="142" t="s">
        <v>1115</v>
      </c>
      <c r="P14" s="133" t="s">
        <v>1245</v>
      </c>
      <c r="Q14" s="247" t="s">
        <v>1246</v>
      </c>
      <c r="S14" s="174"/>
    </row>
    <row r="15" spans="1:19" ht="75">
      <c r="A15">
        <v>12</v>
      </c>
      <c r="B15" s="164" t="s">
        <v>1247</v>
      </c>
      <c r="C15" s="4" t="s">
        <v>1248</v>
      </c>
      <c r="D15" s="67" t="s">
        <v>1249</v>
      </c>
      <c r="E15" s="226">
        <v>45909</v>
      </c>
      <c r="F15" s="243" t="s">
        <v>1250</v>
      </c>
      <c r="G15" s="164" t="s">
        <v>1251</v>
      </c>
      <c r="H15"/>
      <c r="I15"/>
      <c r="J15" s="133" t="s">
        <v>83</v>
      </c>
      <c r="K15" s="67" t="s">
        <v>286</v>
      </c>
      <c r="L15" t="s">
        <v>1063</v>
      </c>
      <c r="M15"/>
      <c r="N15" s="232" t="s">
        <v>1016</v>
      </c>
      <c r="O15" s="142" t="s">
        <v>1252</v>
      </c>
      <c r="P15" s="255" t="s">
        <v>1253</v>
      </c>
      <c r="Q15" s="255"/>
      <c r="S15" s="174"/>
    </row>
    <row r="16" spans="1:19" ht="75">
      <c r="A16">
        <f>ROW() - ROW(Table190193195197199201203205207209211213215217219221223225227229231233237239241243245247249251253255257356748910121113[[#Headers],[Priority]])</f>
        <v>13</v>
      </c>
      <c r="B16" s="164" t="s">
        <v>1254</v>
      </c>
      <c r="C16" s="4" t="s">
        <v>1118</v>
      </c>
      <c r="D16" s="67" t="s">
        <v>1119</v>
      </c>
      <c r="E16" s="226">
        <v>45909</v>
      </c>
      <c r="F16" s="226">
        <v>45915</v>
      </c>
      <c r="G16" s="164" t="s">
        <v>1120</v>
      </c>
      <c r="H16"/>
      <c r="I16"/>
      <c r="J16" s="133" t="s">
        <v>83</v>
      </c>
      <c r="K16" s="67" t="s">
        <v>286</v>
      </c>
      <c r="L16" t="s">
        <v>1063</v>
      </c>
      <c r="M16"/>
      <c r="N16" s="232" t="s">
        <v>1016</v>
      </c>
      <c r="O16" s="142" t="s">
        <v>1121</v>
      </c>
      <c r="P16" s="251" t="s">
        <v>1255</v>
      </c>
      <c r="Q16" s="251"/>
      <c r="S16" s="174"/>
    </row>
    <row r="17" spans="1:19" ht="90">
      <c r="A17">
        <v>14</v>
      </c>
      <c r="B17" s="164" t="s">
        <v>1256</v>
      </c>
      <c r="C17" s="4" t="s">
        <v>1124</v>
      </c>
      <c r="D17" s="67" t="s">
        <v>1125</v>
      </c>
      <c r="E17" s="226">
        <v>45909</v>
      </c>
      <c r="F17" s="226">
        <v>45915</v>
      </c>
      <c r="G17" s="164" t="s">
        <v>1126</v>
      </c>
      <c r="H17"/>
      <c r="I17"/>
      <c r="J17" s="133" t="s">
        <v>455</v>
      </c>
      <c r="K17" s="67" t="s">
        <v>286</v>
      </c>
      <c r="L17" t="s">
        <v>1063</v>
      </c>
      <c r="M17" s="67"/>
      <c r="N17" s="232" t="s">
        <v>1016</v>
      </c>
      <c r="O17" s="138" t="s">
        <v>1127</v>
      </c>
      <c r="P17" s="254" t="s">
        <v>1257</v>
      </c>
      <c r="Q17" s="254"/>
      <c r="S17" s="174"/>
    </row>
    <row r="18" spans="1:19" ht="14.45" customHeight="1">
      <c r="A18"/>
      <c r="B18" s="67"/>
      <c r="C18"/>
      <c r="D18"/>
      <c r="E18"/>
      <c r="F18"/>
      <c r="G18"/>
      <c r="H18"/>
      <c r="I18"/>
      <c r="J18"/>
      <c r="K18"/>
      <c r="L18"/>
      <c r="M18"/>
      <c r="N18"/>
      <c r="S18" s="174"/>
    </row>
    <row r="19" spans="1:19" ht="14.45" customHeight="1">
      <c r="A19"/>
      <c r="B19" s="67"/>
      <c r="C19"/>
      <c r="D19"/>
      <c r="E19"/>
      <c r="F19"/>
      <c r="G19"/>
      <c r="H19"/>
      <c r="I19"/>
      <c r="J19"/>
      <c r="K19"/>
      <c r="L19"/>
      <c r="M19"/>
      <c r="N19"/>
      <c r="S19" s="174"/>
    </row>
    <row r="20" spans="1:19" ht="14.45" customHeight="1">
      <c r="A20"/>
      <c r="B20" s="67"/>
      <c r="C20"/>
      <c r="D20"/>
      <c r="E20"/>
      <c r="F20"/>
      <c r="G20"/>
      <c r="H20"/>
      <c r="I20"/>
      <c r="J20"/>
      <c r="K20"/>
      <c r="L20"/>
      <c r="M20"/>
      <c r="N20"/>
      <c r="S20" s="174"/>
    </row>
    <row r="21" spans="1:19" customFormat="1" ht="14.45" customHeight="1">
      <c r="B21" s="67"/>
    </row>
    <row r="22" spans="1:19" customFormat="1" ht="14.45" customHeight="1">
      <c r="B22" s="67"/>
    </row>
    <row r="23" spans="1:19" customFormat="1" ht="14.45" customHeight="1">
      <c r="B23" s="67"/>
    </row>
    <row r="24" spans="1:19" customFormat="1" ht="14.45" customHeight="1">
      <c r="B24" s="67"/>
    </row>
    <row r="25" spans="1:19" customFormat="1" ht="14.45" customHeight="1">
      <c r="B25" s="67"/>
    </row>
    <row r="26" spans="1:19" customFormat="1" ht="14.45" customHeight="1">
      <c r="B26" s="67"/>
    </row>
    <row r="27" spans="1:19" customFormat="1" ht="14.45" customHeight="1">
      <c r="B27" s="67"/>
    </row>
    <row r="28" spans="1:19" customFormat="1" ht="14.45" customHeight="1">
      <c r="B28" s="67"/>
    </row>
    <row r="29" spans="1:19" customFormat="1" ht="14.45" customHeight="1">
      <c r="B29" s="67"/>
    </row>
    <row r="30" spans="1:19" customFormat="1" ht="14.45" customHeight="1">
      <c r="B30" s="67"/>
    </row>
    <row r="31" spans="1:19" customFormat="1" ht="14.45" customHeight="1">
      <c r="B31" s="67"/>
    </row>
    <row r="32" spans="1:19"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row r="47" spans="2:2" customFormat="1" ht="14.45" customHeight="1">
      <c r="B47" s="67"/>
    </row>
    <row r="48" spans="2:2" customFormat="1" ht="14.45" customHeight="1">
      <c r="B48" s="67"/>
    </row>
  </sheetData>
  <mergeCells count="1">
    <mergeCell ref="A2:L2"/>
  </mergeCells>
  <conditionalFormatting sqref="B1:M1 O1:S2 O8:S20">
    <cfRule type="expression" dxfId="206" priority="28">
      <formula>OR($A1="CHANGE")</formula>
    </cfRule>
    <cfRule type="expression" dxfId="205" priority="29">
      <formula>OR($A1="ADD")</formula>
    </cfRule>
    <cfRule type="expression" dxfId="204" priority="30">
      <formula>OR($A1="REMOVE")</formula>
    </cfRule>
  </conditionalFormatting>
  <conditionalFormatting sqref="I3">
    <cfRule type="cellIs" dxfId="203" priority="31" operator="equal">
      <formula>"yes"</formula>
    </cfRule>
    <cfRule type="cellIs" dxfId="202" priority="32" operator="equal">
      <formula>"no"</formula>
    </cfRule>
  </conditionalFormatting>
  <conditionalFormatting sqref="N1:N1048576">
    <cfRule type="containsText" dxfId="201" priority="1" operator="containsText" text="Cooked and booked (M2)">
      <formula>NOT(ISERROR(SEARCH("Cooked and booked (M2)",N1)))</formula>
    </cfRule>
    <cfRule type="containsText" dxfId="200" priority="2" operator="containsText" text="In QC (M2)">
      <formula>NOT(ISERROR(SEARCH("In QC (M2)",N1)))</formula>
    </cfRule>
    <cfRule type="containsText" dxfId="199" priority="3" operator="containsText" text="Ready for booking (M2)">
      <formula>NOT(ISERROR(SEARCH("Ready for booking (M2)",N1)))</formula>
    </cfRule>
    <cfRule type="containsText" dxfId="198" priority="4" operator="containsText" text="Creative cooked (M2)">
      <formula>NOT(ISERROR(SEARCH("Creative cooked (M2)",N1)))</formula>
    </cfRule>
    <cfRule type="containsText" dxfId="197" priority="5" operator="containsText" text="Build is cooking (M2)">
      <formula>NOT(ISERROR(SEARCH("Build is cooking (M2)",N1)))</formula>
    </cfRule>
  </conditionalFormatting>
  <dataValidations count="2">
    <dataValidation allowBlank="1" showInputMessage="1" showErrorMessage="1" sqref="C1:D1 F1:G1 F3:G3 C3 F13:F20 D3:D5 H4 H8 C18:C20 F11 G6:G7 C6:C14 G18:G20 D13:D20 I5 G9:G14" xr:uid="{C734BA88-5449-4717-B1A5-EA48588B3BC0}"/>
    <dataValidation type="list" allowBlank="1" showInputMessage="1" showErrorMessage="1" sqref="N1:N1048576" xr:uid="{1F8901EF-807E-4181-9C5D-73DF78CF9C2F}">
      <formula1>"Build is cooking (M2),Creative cooked (M2),Line set up (M2),Build is cooked (M2),In QC (M2),Ready for booking (M2),Cooked and booked (M2),Pending assets"</formula1>
    </dataValidation>
  </dataValidations>
  <hyperlinks>
    <hyperlink ref="B4" r:id="rId1" display="CCX Campaign Request 12480 Borderlands 4 | Countdown to launch start | Last Chance to pre-order/final countdown" xr:uid="{6326D609-43FC-4B0D-865D-EC3A66F6F94B}"/>
    <hyperlink ref="B5" r:id="rId2" display="CCX Campaign Request 12305 Borderlands 4 | Launch + Takeover" xr:uid="{1508C091-7353-476A-B59E-B3CE7A8E0864}"/>
    <hyperlink ref="B6" r:id="rId3" display="CCX Campaign Request 12041 Call of Duty - BO6 S5.5 PSM Collection Repromotion (Console)" xr:uid="{2E33F607-AFA1-4658-BE49-682A5F1CAFB4}"/>
    <hyperlink ref="J6" r:id="rId4" xr:uid="{AA69BDFE-CBC0-4464-8A2D-10F45FFD118F}"/>
    <hyperlink ref="I6" r:id="rId5" xr:uid="{39C2A749-8D2F-4457-AB44-5D6D8F1D3A05}"/>
    <hyperlink ref="J12" r:id="rId6" xr:uid="{C9EBA919-83FF-4885-902E-15369094D662}"/>
    <hyperlink ref="G15" r:id="rId7" xr:uid="{B291A827-EB21-4FDC-AC8F-A1494D0323DF}"/>
    <hyperlink ref="J15" r:id="rId8" xr:uid="{A83814B6-1B4A-426A-A600-354BEC6B07FA}"/>
    <hyperlink ref="B15" r:id="rId9" display="CCX Campaign Request 12074 Ubisoft Publisher Sale - Wk 2" xr:uid="{0CD1BC6E-1E59-4ABF-9DD7-899FCB6FB78D}"/>
    <hyperlink ref="B8" r:id="rId10" display="CCX Campaign Request 12302 NBA 2K26 | Launch | First full week" xr:uid="{005AD370-3920-425C-8F24-747681198854}"/>
    <hyperlink ref="J8" r:id="rId11" xr:uid="{C749E14D-369D-4C9D-9FE4-BCAAA724A680}"/>
    <hyperlink ref="B9" r:id="rId12" display="CCX Campaign Request 12016 Indiana Jones ATGC - The Order of the Giants DLC - Launch Repromotion (Wk 1)" xr:uid="{273DC500-6D5C-45C0-8C00-E197E0ABD5B7}"/>
    <hyperlink ref="J9" r:id="rId13" xr:uid="{BE457595-0344-4AF6-9C4F-402D27DAFB89}"/>
    <hyperlink ref="J10" r:id="rId14" xr:uid="{99A98269-7277-42F8-8A74-BB8A1DC33259}"/>
    <hyperlink ref="B10" r:id="rId15" display="CCX Campaign Request 12016 Indiana Jones ATGC - The Order of the Giants DLC - Launch Repromotion (Wk 1)" xr:uid="{8EC8C642-8BF0-493F-B041-AC073F9A116D}"/>
    <hyperlink ref="B11" r:id="rId16" display="CCX Campaign Request 12473 Marvel Rivals | Season 4 Launch!" xr:uid="{F4E26660-7F3D-41DA-B737-3C9983965519}"/>
    <hyperlink ref="B13" r:id="rId17" display="CCX Campaign Request 10474 Helldivers 2 (9/9-9/15)" xr:uid="{FBF66C35-0DAE-4788-BF3C-31916A39A598}"/>
    <hyperlink ref="J13" r:id="rId18" xr:uid="{2107AAA6-9439-427D-8083-BBD502AE07EB}"/>
    <hyperlink ref="B14" r:id="rId19" display="CCX Campaign Request 12380 EA SPORTS NHL 26 | WW Launch + XGP Trial" xr:uid="{C6AF443D-17D0-4659-865C-799C00B71999}"/>
    <hyperlink ref="B16" r:id="rId20" display="CCX Campaign Request 12161 Activision Blizzard Sale - Wk 1" xr:uid="{530BFFAF-F0CB-4FF8-BC2B-103ACF178D0F}"/>
    <hyperlink ref="G16" r:id="rId21" xr:uid="{1DB0D0DF-ABB0-4E45-B2AC-BD36C1915637}"/>
    <hyperlink ref="J17" r:id="rId22" xr:uid="{6B72AA50-2A35-4756-A2B5-AF2370195B46}"/>
    <hyperlink ref="G17" r:id="rId23" xr:uid="{FDAAA936-37FC-46C9-B8CB-2C157C9F35FA}"/>
    <hyperlink ref="J5" r:id="rId24" xr:uid="{D4691FEB-6FB6-4AD9-B57C-93235826BC1E}"/>
    <hyperlink ref="J4" r:id="rId25" xr:uid="{52E5A021-E4A4-40EB-9AB2-BEB60AD952FF}"/>
    <hyperlink ref="J11" r:id="rId26" xr:uid="{CB8AEBCA-68C8-473A-96AD-755EE5029B4C}"/>
    <hyperlink ref="J14" r:id="rId27" xr:uid="{9508EB00-15D0-4B79-B051-7E7D2D7E16C9}"/>
    <hyperlink ref="B7" r:id="rId28" xr:uid="{7424AA30-BABF-429A-8AE2-C8E3E9DE862C}"/>
    <hyperlink ref="J16" r:id="rId29" xr:uid="{988DDF69-37B7-47EC-A4E2-6D13984D67B6}"/>
    <hyperlink ref="B17" r:id="rId30" xr:uid="{42D08A21-4367-47A4-82B5-118345D1ED9B}"/>
    <hyperlink ref="O4" r:id="rId31" xr:uid="{0C8D1309-09A0-44EB-9937-121F165756A2}"/>
    <hyperlink ref="O5" r:id="rId32" xr:uid="{B49D6E96-9A67-4A6B-917F-A30F95229498}"/>
    <hyperlink ref="J7" r:id="rId33" xr:uid="{B97CBC2B-44CD-48A6-A9F7-E1ECA1AD2745}"/>
    <hyperlink ref="O7" r:id="rId34" xr:uid="{97ED06C2-C054-4C6C-891B-5AF1BA8918CF}"/>
    <hyperlink ref="O11" r:id="rId35" xr:uid="{2CA01D96-A3FA-4B3C-A638-F847FFDB5B57}"/>
    <hyperlink ref="O15" r:id="rId36" xr:uid="{C57509EB-1357-44F1-A12A-8070E855B3B8}"/>
    <hyperlink ref="O12" r:id="rId37" xr:uid="{5567FE85-8B06-4B94-87DD-DB55E78026DC}"/>
    <hyperlink ref="O13" r:id="rId38" xr:uid="{37D24C84-E496-445B-B9FC-10A88AC6E083}"/>
    <hyperlink ref="O6" r:id="rId39" xr:uid="{DE861113-0604-4AEC-A266-04E5A2723D28}"/>
    <hyperlink ref="O10" r:id="rId40" xr:uid="{2E2D2983-21FA-4FA5-8CD1-A642E0BE09D1}"/>
    <hyperlink ref="O9" r:id="rId41" xr:uid="{7423AF71-00FE-45F4-867F-C82E0DA04D6C}"/>
    <hyperlink ref="O16" r:id="rId42" xr:uid="{6B4472E5-6055-413D-A7A8-DE476BB8755D}"/>
    <hyperlink ref="O17" r:id="rId43" display="https://portal.cpm.microsoft.com/creatives/14221320689625200932_128000000005646009" xr:uid="{A1D009BB-9486-498C-BDD6-FFEE023C00D0}"/>
    <hyperlink ref="O8" r:id="rId44" xr:uid="{52E1BE2F-ADBF-437B-8454-9CE443447005}"/>
    <hyperlink ref="P6" r:id="rId45" xr:uid="{B5660F41-952F-4FC2-ADE4-499105A871C1}"/>
    <hyperlink ref="P4" r:id="rId46" xr:uid="{8BDA999B-D614-4165-B4A0-8A05CC461BE6}"/>
    <hyperlink ref="P7" r:id="rId47" xr:uid="{FAE2A9F1-6D8E-44AD-83CF-0EDA83713AA2}"/>
    <hyperlink ref="P8" r:id="rId48" xr:uid="{0F574EC0-78C3-4035-A847-5391B14C913E}"/>
    <hyperlink ref="P9" r:id="rId49" xr:uid="{FECE725E-FC83-45C1-9156-6FC135FD45D7}"/>
    <hyperlink ref="P15" r:id="rId50" xr:uid="{E8B963DC-729A-44A1-B946-2829351EFDFF}"/>
    <hyperlink ref="P16" r:id="rId51" xr:uid="{04E93F3D-496B-493E-A7D9-6648C9F29D0F}"/>
    <hyperlink ref="P11" r:id="rId52" xr:uid="{75C2D228-F301-4A75-AC8B-C2A8F91AF7B4}"/>
    <hyperlink ref="O14" r:id="rId53" xr:uid="{4EFCC220-9B04-4FC7-A554-876F57EE23BF}"/>
    <hyperlink ref="P5" r:id="rId54" xr:uid="{7136B38B-1A01-4E9C-9447-DBD032435A80}"/>
    <hyperlink ref="P14" r:id="rId55" xr:uid="{360F5D91-8939-44AB-9C5C-75A3D4911A4C}"/>
  </hyperlinks>
  <pageMargins left="0.7" right="0.7" top="0.75" bottom="0.75" header="0.3" footer="0.3"/>
  <headerFooter>
    <oddFooter>&amp;L_x000D_&amp;1#&amp;"Aptos"&amp;10&amp;K000000 Classified as Microsoft Confidential</oddFooter>
  </headerFooter>
  <tableParts count="1">
    <tablePart r:id="rId56"/>
  </tableParts>
  <extLst>
    <ext xmlns:x14="http://schemas.microsoft.com/office/spreadsheetml/2009/9/main" uri="{CCE6A557-97BC-4b89-ADB6-D9C93CAAB3DF}">
      <x14:dataValidations xmlns:xm="http://schemas.microsoft.com/office/excel/2006/main" count="2">
        <x14:dataValidation type="list" allowBlank="1" showInputMessage="1" showErrorMessage="1" xr:uid="{9644AC78-31EB-41F1-B266-52E3C419676B}">
          <x14:formula1>
            <xm:f>'Column Values (HIDE)'!$C$3:$C$12</xm:f>
          </x14:formula1>
          <xm:sqref>E49:E1048576 B1 E1 E3</xm:sqref>
        </x14:dataValidation>
        <x14:dataValidation type="list" allowBlank="1" showInputMessage="1" showErrorMessage="1" xr:uid="{F4AB7D52-C544-492B-A8CF-5863CB04ADBA}">
          <x14:formula1>
            <xm:f>'Column Values (HIDE)'!$A$3:$A$6</xm:f>
          </x14:formula1>
          <xm:sqref>A49:B1048576 A3:B3 B18:B20</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F047-E217-4AB5-ABC7-A19F90D4498A}">
  <sheetPr>
    <tabColor theme="9" tint="0.39997558519241921"/>
  </sheetPr>
  <dimension ref="A1:S47"/>
  <sheetViews>
    <sheetView topLeftCell="A12" zoomScale="90" zoomScaleNormal="90" workbookViewId="0">
      <selection activeCell="G16" sqref="G16"/>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24.42578125" style="181" bestFit="1" customWidth="1"/>
    <col min="10" max="10" width="22.5703125" style="4" customWidth="1"/>
    <col min="11" max="11" width="45.85546875" style="4" customWidth="1"/>
    <col min="12" max="13" width="20" style="4" customWidth="1"/>
    <col min="14" max="14" width="26" style="4" bestFit="1" customWidth="1"/>
    <col min="15" max="15" width="27.7109375" style="4" bestFit="1" customWidth="1"/>
    <col min="16" max="16" width="18.85546875" style="4" bestFit="1" customWidth="1"/>
    <col min="17" max="17" width="77.140625" style="4" customWidth="1"/>
    <col min="18" max="18" width="62.42578125" style="4" customWidth="1"/>
    <col min="19" max="19" width="32.140625" style="4" bestFit="1" customWidth="1"/>
    <col min="20" max="20" width="8.85546875" style="4" customWidth="1"/>
    <col min="21" max="16384" width="9.140625" style="4"/>
  </cols>
  <sheetData>
    <row r="1" spans="1:19" ht="15.6" customHeight="1">
      <c r="A1" s="173">
        <v>7</v>
      </c>
      <c r="B1" s="117" t="s">
        <v>108</v>
      </c>
      <c r="C1" s="174"/>
      <c r="D1" s="174"/>
      <c r="E1" s="174"/>
      <c r="F1" s="174"/>
      <c r="G1" s="174"/>
      <c r="H1" s="175"/>
      <c r="I1" s="175"/>
      <c r="J1" s="174"/>
      <c r="K1" s="174"/>
      <c r="L1" s="174"/>
      <c r="M1" s="174"/>
      <c r="S1" s="174"/>
    </row>
    <row r="2" spans="1:19" ht="15.6" customHeight="1">
      <c r="A2" s="700" t="s">
        <v>109</v>
      </c>
      <c r="B2" s="700"/>
      <c r="C2" s="700"/>
      <c r="D2" s="700"/>
      <c r="E2" s="700"/>
      <c r="F2" s="700"/>
      <c r="G2" s="700"/>
      <c r="H2" s="700"/>
      <c r="I2" s="700"/>
      <c r="J2" s="700"/>
      <c r="K2" s="700"/>
      <c r="L2" s="700"/>
      <c r="M2" s="182"/>
      <c r="S2" s="174"/>
    </row>
    <row r="3" spans="1:19"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row>
    <row r="4" spans="1:19" customFormat="1" ht="150">
      <c r="A4">
        <f>ROW() - ROW(Table1901931951971992012032052072092112132152172192212232252272292312332372392412432452472492512532552573567489101211[[#Headers],[Priority]])</f>
        <v>1</v>
      </c>
      <c r="B4" s="164" t="s">
        <v>1258</v>
      </c>
      <c r="C4" s="238" t="s">
        <v>1259</v>
      </c>
      <c r="D4" t="s">
        <v>1260</v>
      </c>
      <c r="E4" s="161">
        <v>45902</v>
      </c>
      <c r="F4" s="188">
        <v>45904</v>
      </c>
      <c r="G4" s="238" t="s">
        <v>1259</v>
      </c>
      <c r="H4" s="191" t="s">
        <v>1261</v>
      </c>
      <c r="I4" s="125" t="s">
        <v>1262</v>
      </c>
      <c r="J4" s="133" t="s">
        <v>1263</v>
      </c>
      <c r="K4" s="67" t="s">
        <v>1264</v>
      </c>
      <c r="L4" t="s">
        <v>1063</v>
      </c>
      <c r="M4" s="67" t="s">
        <v>1265</v>
      </c>
      <c r="N4" s="232" t="s">
        <v>1266</v>
      </c>
    </row>
    <row r="5" spans="1:19" s="180" customFormat="1" ht="150">
      <c r="A5">
        <f>ROW() - ROW(Table1901931951971992012032052072092112132152172192212232252272292312332372392412432452472492512532552573567489101211[[#Headers],[Priority]])</f>
        <v>2</v>
      </c>
      <c r="B5" s="164" t="s">
        <v>1267</v>
      </c>
      <c r="C5" s="238" t="s">
        <v>1259</v>
      </c>
      <c r="D5" s="67" t="s">
        <v>1268</v>
      </c>
      <c r="E5" s="188">
        <v>45905</v>
      </c>
      <c r="F5" s="188">
        <v>45906</v>
      </c>
      <c r="G5" s="238" t="s">
        <v>1259</v>
      </c>
      <c r="H5" s="191" t="s">
        <v>1061</v>
      </c>
      <c r="I5" s="67" t="s">
        <v>1062</v>
      </c>
      <c r="J5" s="133" t="s">
        <v>1263</v>
      </c>
      <c r="K5" s="236" t="s">
        <v>1269</v>
      </c>
      <c r="L5" t="s">
        <v>1063</v>
      </c>
      <c r="M5" s="67" t="s">
        <v>1270</v>
      </c>
      <c r="N5" t="s">
        <v>1266</v>
      </c>
    </row>
    <row r="6" spans="1:19" s="180" customFormat="1" ht="180">
      <c r="A6">
        <f>ROW() - ROW(Table1901931951971992012032052072092112132152172192212232252272292312332372392412432452472492512532552573567489101211[[#Headers],[Priority]])</f>
        <v>3</v>
      </c>
      <c r="B6" s="164" t="s">
        <v>1267</v>
      </c>
      <c r="C6" s="238" t="s">
        <v>1060</v>
      </c>
      <c r="D6" s="67" t="s">
        <v>417</v>
      </c>
      <c r="E6" s="188">
        <v>45907</v>
      </c>
      <c r="F6" s="161">
        <v>45908</v>
      </c>
      <c r="G6" s="238" t="s">
        <v>1060</v>
      </c>
      <c r="H6" s="191" t="s">
        <v>1061</v>
      </c>
      <c r="I6" s="67" t="s">
        <v>1062</v>
      </c>
      <c r="J6" s="133" t="s">
        <v>83</v>
      </c>
      <c r="K6" s="236" t="s">
        <v>1271</v>
      </c>
      <c r="L6" t="s">
        <v>1063</v>
      </c>
      <c r="M6" s="67" t="s">
        <v>1270</v>
      </c>
      <c r="N6" s="237" t="s">
        <v>1272</v>
      </c>
    </row>
    <row r="7" spans="1:19" s="180" customFormat="1" ht="60">
      <c r="A7">
        <f>ROW() - ROW(Table1901931951971992012032052072092112132152172192212232252272292312332372392412432452472492512532552573567489101211[[#Headers],[Priority]])</f>
        <v>4</v>
      </c>
      <c r="B7" s="164" t="s">
        <v>1273</v>
      </c>
      <c r="C7" s="67" t="s">
        <v>79</v>
      </c>
      <c r="D7" t="s">
        <v>1234</v>
      </c>
      <c r="E7" s="188">
        <v>45904</v>
      </c>
      <c r="F7" s="161">
        <v>45908</v>
      </c>
      <c r="G7" s="161" t="s">
        <v>79</v>
      </c>
      <c r="H7" s="67" t="s">
        <v>1235</v>
      </c>
      <c r="I7"/>
      <c r="J7" s="133" t="s">
        <v>83</v>
      </c>
      <c r="K7" s="67" t="s">
        <v>286</v>
      </c>
      <c r="L7" t="s">
        <v>1063</v>
      </c>
      <c r="M7"/>
      <c r="N7" s="232" t="s">
        <v>1266</v>
      </c>
    </row>
    <row r="8" spans="1:19" ht="60">
      <c r="A8">
        <f>ROW() - ROW(Table1901931951971992012032052072092112132152172192212232252272292312332372392412432452472492512532552573567489101211[[#Headers],[Priority]])</f>
        <v>5</v>
      </c>
      <c r="B8" s="164" t="s">
        <v>1274</v>
      </c>
      <c r="C8" t="s">
        <v>181</v>
      </c>
      <c r="D8" t="s">
        <v>1239</v>
      </c>
      <c r="E8" s="161">
        <v>45902</v>
      </c>
      <c r="F8" s="161">
        <v>45908</v>
      </c>
      <c r="G8" t="s">
        <v>181</v>
      </c>
      <c r="H8" t="s">
        <v>1092</v>
      </c>
      <c r="I8"/>
      <c r="J8" s="133" t="s">
        <v>83</v>
      </c>
      <c r="K8" s="67" t="s">
        <v>286</v>
      </c>
      <c r="L8" t="s">
        <v>1063</v>
      </c>
      <c r="M8"/>
      <c r="N8" s="232" t="s">
        <v>1266</v>
      </c>
      <c r="S8" s="174"/>
    </row>
    <row r="9" spans="1:19" ht="126">
      <c r="A9">
        <f>ROW() - ROW(Table1901931951971992012032052072092112132152172192212232252272292312332372392412432452472492512532552573567489101211[[#Headers],[Priority]])</f>
        <v>6</v>
      </c>
      <c r="B9" s="164" t="s">
        <v>1275</v>
      </c>
      <c r="C9" s="67" t="s">
        <v>1089</v>
      </c>
      <c r="D9" s="230" t="s">
        <v>1090</v>
      </c>
      <c r="E9" s="188">
        <v>45904</v>
      </c>
      <c r="F9" s="161">
        <v>45908</v>
      </c>
      <c r="G9" s="161" t="s">
        <v>1091</v>
      </c>
      <c r="H9" t="s">
        <v>1092</v>
      </c>
      <c r="I9"/>
      <c r="J9" s="133" t="s">
        <v>83</v>
      </c>
      <c r="K9" s="235" t="s">
        <v>1093</v>
      </c>
      <c r="L9" t="s">
        <v>1063</v>
      </c>
      <c r="M9" s="67" t="s">
        <v>1276</v>
      </c>
      <c r="N9" s="232" t="s">
        <v>1266</v>
      </c>
      <c r="S9" s="174"/>
    </row>
    <row r="10" spans="1:19" ht="110.25">
      <c r="A10">
        <f>ROW() - ROW(Table1901931951971992012032052072092112132152172192212232252272292312332372392412432452472492512532552573567489101211[[#Headers],[Priority]])</f>
        <v>7</v>
      </c>
      <c r="B10" s="164" t="s">
        <v>1275</v>
      </c>
      <c r="C10" s="67" t="s">
        <v>1089</v>
      </c>
      <c r="D10" s="231" t="s">
        <v>1097</v>
      </c>
      <c r="E10" s="188">
        <v>45904</v>
      </c>
      <c r="F10" s="161">
        <v>45908</v>
      </c>
      <c r="G10" s="161"/>
      <c r="H10"/>
      <c r="I10"/>
      <c r="J10" s="133" t="s">
        <v>83</v>
      </c>
      <c r="K10" s="234" t="s">
        <v>1098</v>
      </c>
      <c r="L10" t="s">
        <v>1063</v>
      </c>
      <c r="M10" s="244" t="s">
        <v>1277</v>
      </c>
      <c r="N10" s="232" t="s">
        <v>1266</v>
      </c>
      <c r="S10" s="174"/>
    </row>
    <row r="11" spans="1:19" ht="165">
      <c r="A11">
        <f>ROW() - ROW(Table1901931951971992012032052072092112132152172192212232252272292312332372392412432452472492512532552573567489101211[[#Headers],[Priority]])</f>
        <v>8</v>
      </c>
      <c r="B11" s="164" t="s">
        <v>1278</v>
      </c>
      <c r="C11" s="67" t="s">
        <v>1212</v>
      </c>
      <c r="D11" s="67" t="s">
        <v>1213</v>
      </c>
      <c r="E11" s="239">
        <v>45904.416666666664</v>
      </c>
      <c r="F11" s="161">
        <v>45908</v>
      </c>
      <c r="G11" s="67" t="s">
        <v>1212</v>
      </c>
      <c r="H11" t="s">
        <v>1214</v>
      </c>
      <c r="I11" s="133" t="s">
        <v>1215</v>
      </c>
      <c r="J11" s="133" t="s">
        <v>83</v>
      </c>
      <c r="K11" s="233" t="s">
        <v>1216</v>
      </c>
      <c r="L11" s="211" t="s">
        <v>1279</v>
      </c>
      <c r="M11" t="s">
        <v>1280</v>
      </c>
      <c r="N11" s="232" t="s">
        <v>1266</v>
      </c>
      <c r="S11" s="174"/>
    </row>
    <row r="12" spans="1:19" ht="90">
      <c r="A12">
        <f>ROW() - ROW(Table1901931951971992012032052072092112132152172192212232252272292312332372392412432452472492512532552573567489101211[[#Headers],[Priority]])</f>
        <v>9</v>
      </c>
      <c r="B12" s="164" t="s">
        <v>1281</v>
      </c>
      <c r="C12" s="67" t="s">
        <v>1282</v>
      </c>
      <c r="D12" s="3" t="s">
        <v>1283</v>
      </c>
      <c r="E12" s="161">
        <v>45902</v>
      </c>
      <c r="F12" s="188">
        <v>45903</v>
      </c>
      <c r="G12" s="164" t="s">
        <v>1284</v>
      </c>
      <c r="H12"/>
      <c r="I12"/>
      <c r="J12" s="133" t="s">
        <v>1285</v>
      </c>
      <c r="K12" s="67" t="s">
        <v>286</v>
      </c>
      <c r="L12" t="s">
        <v>1063</v>
      </c>
      <c r="M12"/>
      <c r="N12" s="232" t="s">
        <v>1266</v>
      </c>
      <c r="S12" s="174"/>
    </row>
    <row r="13" spans="1:19" ht="105">
      <c r="A13">
        <f>ROW() - ROW(Table1901931951971992012032052072092112132152172192212232252272292312332372392412432452472492512532552573567489101211[[#Headers],[Priority]])</f>
        <v>10</v>
      </c>
      <c r="B13" s="164" t="s">
        <v>1286</v>
      </c>
      <c r="C13" s="67" t="s">
        <v>1282</v>
      </c>
      <c r="D13" s="3" t="s">
        <v>1283</v>
      </c>
      <c r="E13" s="188">
        <v>45904</v>
      </c>
      <c r="F13" s="161">
        <v>45908</v>
      </c>
      <c r="G13" s="164" t="s">
        <v>1287</v>
      </c>
      <c r="H13"/>
      <c r="I13"/>
      <c r="J13" s="164" t="s">
        <v>1288</v>
      </c>
      <c r="K13" s="67" t="s">
        <v>286</v>
      </c>
      <c r="L13" t="s">
        <v>1063</v>
      </c>
      <c r="M13" s="133" t="s">
        <v>1289</v>
      </c>
      <c r="N13" s="232" t="s">
        <v>1266</v>
      </c>
      <c r="S13" s="174"/>
    </row>
    <row r="14" spans="1:19" ht="75">
      <c r="A14">
        <f>ROW() - ROW(Table1901931951971992012032052072092112132152172192212232252272292312332372392412432452472492512532552573567489101211[[#Headers],[Priority]])</f>
        <v>11</v>
      </c>
      <c r="B14" s="164" t="s">
        <v>1290</v>
      </c>
      <c r="C14" s="4" t="s">
        <v>1248</v>
      </c>
      <c r="D14" s="67" t="s">
        <v>1249</v>
      </c>
      <c r="E14" s="226">
        <v>45902</v>
      </c>
      <c r="F14" s="226">
        <v>45908</v>
      </c>
      <c r="G14" s="164" t="s">
        <v>1251</v>
      </c>
      <c r="H14"/>
      <c r="I14"/>
      <c r="J14" s="133" t="s">
        <v>83</v>
      </c>
      <c r="K14" s="67" t="s">
        <v>286</v>
      </c>
      <c r="L14" t="s">
        <v>1063</v>
      </c>
      <c r="M14"/>
      <c r="N14" s="232" t="s">
        <v>1266</v>
      </c>
      <c r="S14" s="174"/>
    </row>
    <row r="15" spans="1:19" ht="60">
      <c r="A15">
        <v>9</v>
      </c>
      <c r="B15" s="133" t="s">
        <v>1291</v>
      </c>
      <c r="C15" s="4" t="s">
        <v>1292</v>
      </c>
      <c r="D15" s="67" t="s">
        <v>1293</v>
      </c>
      <c r="E15" s="226">
        <v>45902</v>
      </c>
      <c r="F15" s="226">
        <v>45908</v>
      </c>
      <c r="G15" s="164" t="s">
        <v>1294</v>
      </c>
      <c r="H15"/>
      <c r="I15"/>
      <c r="J15" s="133" t="s">
        <v>455</v>
      </c>
      <c r="K15" s="67" t="s">
        <v>286</v>
      </c>
      <c r="L15" t="s">
        <v>1063</v>
      </c>
      <c r="M15"/>
      <c r="N15" s="232" t="s">
        <v>1266</v>
      </c>
      <c r="S15" s="174"/>
    </row>
    <row r="16" spans="1:19" ht="75">
      <c r="A16">
        <f>ROW() - ROW(Table1901931951971992012032052072092112132152172192212232252272292312332372392412432452472492512532552573567489101211[[#Headers],[Priority]])</f>
        <v>13</v>
      </c>
      <c r="B16" s="164" t="s">
        <v>1295</v>
      </c>
      <c r="C16" t="s">
        <v>1296</v>
      </c>
      <c r="D16" s="67" t="s">
        <v>1297</v>
      </c>
      <c r="E16" s="226">
        <v>45902</v>
      </c>
      <c r="F16" s="226">
        <v>45908</v>
      </c>
      <c r="G16" s="164" t="s">
        <v>1298</v>
      </c>
      <c r="H16"/>
      <c r="I16"/>
      <c r="J16" s="133" t="s">
        <v>455</v>
      </c>
      <c r="K16" s="67" t="s">
        <v>286</v>
      </c>
      <c r="L16" t="s">
        <v>1063</v>
      </c>
      <c r="M16"/>
      <c r="N16" s="232" t="s">
        <v>1266</v>
      </c>
      <c r="S16" s="174"/>
    </row>
    <row r="17" spans="1:19" ht="14.45" customHeight="1">
      <c r="A17"/>
      <c r="B17" s="67"/>
      <c r="C17"/>
      <c r="D17"/>
      <c r="E17"/>
      <c r="F17"/>
      <c r="G17"/>
      <c r="H17"/>
      <c r="I17"/>
      <c r="J17"/>
      <c r="K17"/>
      <c r="L17"/>
      <c r="M17"/>
      <c r="S17" s="174"/>
    </row>
    <row r="18" spans="1:19" ht="14.45" customHeight="1">
      <c r="A18"/>
      <c r="B18" s="67"/>
      <c r="C18"/>
      <c r="D18"/>
      <c r="E18"/>
      <c r="F18"/>
      <c r="G18"/>
      <c r="H18"/>
      <c r="I18"/>
      <c r="J18"/>
      <c r="K18"/>
      <c r="L18"/>
      <c r="M18"/>
      <c r="N18"/>
      <c r="S18" s="174"/>
    </row>
    <row r="19" spans="1:19" ht="14.45" customHeight="1">
      <c r="A19"/>
      <c r="B19" s="67"/>
      <c r="C19"/>
      <c r="D19"/>
      <c r="E19"/>
      <c r="F19"/>
      <c r="G19"/>
      <c r="H19"/>
      <c r="I19"/>
      <c r="J19"/>
      <c r="K19"/>
      <c r="L19"/>
      <c r="M19"/>
      <c r="N19"/>
      <c r="S19" s="174"/>
    </row>
    <row r="20" spans="1:19" customFormat="1" ht="14.45" customHeight="1">
      <c r="B20" s="67"/>
    </row>
    <row r="21" spans="1:19" customFormat="1" ht="14.45" customHeight="1">
      <c r="B21" s="67"/>
    </row>
    <row r="22" spans="1:19" customFormat="1" ht="14.45" customHeight="1">
      <c r="B22" s="67"/>
    </row>
    <row r="23" spans="1:19" customFormat="1" ht="14.45" customHeight="1">
      <c r="B23" s="67"/>
    </row>
    <row r="24" spans="1:19" customFormat="1" ht="14.45" customHeight="1">
      <c r="B24" s="67"/>
    </row>
    <row r="25" spans="1:19" customFormat="1" ht="14.45" customHeight="1">
      <c r="B25" s="67"/>
    </row>
    <row r="26" spans="1:19" customFormat="1" ht="14.45" customHeight="1">
      <c r="B26" s="67"/>
    </row>
    <row r="27" spans="1:19" customFormat="1" ht="14.45" customHeight="1">
      <c r="B27" s="67"/>
    </row>
    <row r="28" spans="1:19" customFormat="1" ht="14.45" customHeight="1">
      <c r="B28" s="67"/>
    </row>
    <row r="29" spans="1:19" customFormat="1" ht="14.45" customHeight="1">
      <c r="B29" s="67"/>
    </row>
    <row r="30" spans="1:19" customFormat="1" ht="14.45" customHeight="1">
      <c r="B30" s="67"/>
    </row>
    <row r="31" spans="1:19" customFormat="1" ht="14.45" customHeight="1">
      <c r="B31" s="67"/>
    </row>
    <row r="32" spans="1:19"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row r="44" spans="2:2" customFormat="1" ht="14.45" customHeight="1">
      <c r="B44" s="67"/>
    </row>
    <row r="45" spans="2:2" customFormat="1" ht="14.45" customHeight="1">
      <c r="B45" s="67"/>
    </row>
    <row r="46" spans="2:2" customFormat="1" ht="14.45" customHeight="1">
      <c r="B46" s="67"/>
    </row>
    <row r="47" spans="2:2" customFormat="1" ht="14.45" customHeight="1">
      <c r="B47" s="67"/>
    </row>
  </sheetData>
  <mergeCells count="1">
    <mergeCell ref="A2:L2"/>
  </mergeCells>
  <conditionalFormatting sqref="B1:M1 O8:S19">
    <cfRule type="expression" dxfId="196" priority="11">
      <formula>OR($A1="CHANGE")</formula>
    </cfRule>
    <cfRule type="expression" dxfId="195" priority="12">
      <formula>OR($A1="ADD")</formula>
    </cfRule>
    <cfRule type="expression" dxfId="194" priority="13">
      <formula>OR($A1="REMOVE")</formula>
    </cfRule>
  </conditionalFormatting>
  <conditionalFormatting sqref="I3">
    <cfRule type="cellIs" dxfId="193" priority="14" operator="equal">
      <formula>"yes"</formula>
    </cfRule>
    <cfRule type="cellIs" dxfId="192" priority="15" operator="equal">
      <formula>"no"</formula>
    </cfRule>
  </conditionalFormatting>
  <conditionalFormatting sqref="N1:N19">
    <cfRule type="cellIs" dxfId="191" priority="1" operator="equal">
      <formula>"In QC (M2)"</formula>
    </cfRule>
    <cfRule type="cellIs" dxfId="190" priority="2" operator="equal">
      <formula>"Creative Cooked (M2 &amp; M3)"</formula>
    </cfRule>
    <cfRule type="cellIs" dxfId="189" priority="3" operator="equal">
      <formula>"Booked (M2)"</formula>
    </cfRule>
    <cfRule type="cellIs" dxfId="188" priority="4" operator="equal">
      <formula>"Ready for review (M2)"</formula>
    </cfRule>
    <cfRule type="cellIs" dxfId="187" priority="5" operator="equal">
      <formula>"Creative cooked (M2/M3)"</formula>
    </cfRule>
    <cfRule type="cellIs" dxfId="186" priority="6" operator="equal">
      <formula>"Creative cooked (M2)"</formula>
    </cfRule>
    <cfRule type="cellIs" dxfId="185" priority="7" operator="equal">
      <formula>"Build is Cooking (M2 &amp; M3)"</formula>
    </cfRule>
  </conditionalFormatting>
  <conditionalFormatting sqref="N1:S2 N8 N15:N17">
    <cfRule type="expression" dxfId="184" priority="8">
      <formula>OR($A1="CHANGE")</formula>
    </cfRule>
    <cfRule type="expression" dxfId="183" priority="9">
      <formula>OR($A1="ADD")</formula>
    </cfRule>
    <cfRule type="expression" dxfId="182" priority="10">
      <formula>OR($A1="REMOVE")</formula>
    </cfRule>
  </conditionalFormatting>
  <dataValidations count="2">
    <dataValidation allowBlank="1" showInputMessage="1" showErrorMessage="1" sqref="C1:D1 F1:G1 F3:G3 D3:D6 C3 C16:D19 F7:G7 F5:F6 F9:F19 G8:G12 G17:G19 C7:C13 D14:D15 H4:H6" xr:uid="{3BE9FAFB-26ED-45FD-BCA1-3343D57FF597}"/>
    <dataValidation type="list" allowBlank="1" showInputMessage="1" showErrorMessage="1" sqref="N1:N1048576" xr:uid="{B3B92513-C757-486B-A05C-851980892E2C}">
      <formula1>"Build is Cooking (M2 &amp; M3), Creative Cooked (M2), Creative Cooked (M3), Creative Cooked (M2 &amp; M3), In QC (M2), In QC (M2 &amp; M3), Ready for Review (M2), Ready for Review (M2 &amp; M3), Booked (M2), Booked (M3), Booked (M2 &amp; M3), pending assets"</formula1>
    </dataValidation>
  </dataValidations>
  <hyperlinks>
    <hyperlink ref="B5" r:id="rId1" xr:uid="{6375E2AB-508D-40B6-9C3D-0AFC50FF9B61}"/>
    <hyperlink ref="B4" r:id="rId2" xr:uid="{7BEC243C-6CBA-4515-B097-401B892EA5D6}"/>
    <hyperlink ref="B7" r:id="rId3" xr:uid="{05235075-D9B9-47FC-BA3B-BD8EE9E19996}"/>
    <hyperlink ref="B8" r:id="rId4" xr:uid="{3EE173C9-0B3A-43D2-933E-3DA6BBC33CE7}"/>
    <hyperlink ref="J8" r:id="rId5" xr:uid="{E6A67630-90DF-4B7E-AB83-DD8EA70959CB}"/>
    <hyperlink ref="B9" r:id="rId6" xr:uid="{3C22005C-0D04-4667-A11D-74B7EDF3D833}"/>
    <hyperlink ref="B11" r:id="rId7" xr:uid="{2CA3FEFB-D084-49C7-B0CB-D35C7A7489C2}"/>
    <hyperlink ref="B14" r:id="rId8" xr:uid="{27C9729E-CF87-457F-AF65-2C4A6367BC9A}"/>
    <hyperlink ref="B15" r:id="rId9" xr:uid="{037894E1-2217-4A00-B83B-3DC96E6D4127}"/>
    <hyperlink ref="B16" r:id="rId10" xr:uid="{42906E8A-330F-47F1-86BC-379F6CAA2E89}"/>
    <hyperlink ref="J4" r:id="rId11" xr:uid="{53C93BBD-DAD0-46CB-9D22-C5F41501C548}"/>
    <hyperlink ref="B10" r:id="rId12" xr:uid="{746BAF7C-BB1B-4850-9F29-5152360DC0FA}"/>
    <hyperlink ref="J7" r:id="rId13" xr:uid="{12E7A5FB-E8C8-4C12-AAC7-CE3BCAAC9DEE}"/>
    <hyperlink ref="J9" r:id="rId14" xr:uid="{1C75CBAE-958D-4412-8F54-009591F7BF74}"/>
    <hyperlink ref="J10" r:id="rId15" xr:uid="{D0314955-1A00-4B45-BCA9-3EB668476A2B}"/>
    <hyperlink ref="J11" r:id="rId16" xr:uid="{0887BA4D-4D91-4AA3-96F7-213F8D4128C0}"/>
    <hyperlink ref="B12" r:id="rId17" xr:uid="{1592CF03-29B6-4056-87D6-032FBE60E6A8}"/>
    <hyperlink ref="G12" r:id="rId18" xr:uid="{1D2987EF-8598-49F8-B0B1-8961489BA90D}"/>
    <hyperlink ref="J12" r:id="rId19" xr:uid="{6E0A8A74-8BDC-4D57-98C5-F2A1BF2E1F55}"/>
    <hyperlink ref="B13" r:id="rId20" xr:uid="{40A4B801-FC1A-41A9-9D89-FD523453D7A7}"/>
    <hyperlink ref="G13" r:id="rId21" xr:uid="{5751751D-5770-4B5B-9ACA-B27E97AED878}"/>
    <hyperlink ref="J13" r:id="rId22" xr:uid="{9E431CDD-3212-4D38-AC97-7E48C1EF8456}"/>
    <hyperlink ref="G14" r:id="rId23" xr:uid="{F1605562-CFB9-406E-8BA7-CF2347B07B83}"/>
    <hyperlink ref="J14" r:id="rId24" xr:uid="{78124FBD-FB09-4F36-A2D5-C7382E7E3D0D}"/>
    <hyperlink ref="G15" r:id="rId25" xr:uid="{C9FD13D3-79D4-4AE4-A2CF-6C239A9249CF}"/>
    <hyperlink ref="J15" r:id="rId26" xr:uid="{0AD9792E-7E65-4275-9120-AF5C0980707F}"/>
    <hyperlink ref="G16" r:id="rId27" xr:uid="{8A220D04-C95B-44CC-8422-855CEEB05A20}"/>
    <hyperlink ref="J16" r:id="rId28" xr:uid="{92BA856D-265F-423B-A9C1-6952ED6E0F0C}"/>
    <hyperlink ref="I11" r:id="rId29" xr:uid="{61C759C8-46C4-46B3-B13F-9E45421E1B17}"/>
    <hyperlink ref="J6" r:id="rId30" xr:uid="{A392EDD3-6CCA-451C-AF4A-4A0D0D4E7B43}"/>
    <hyperlink ref="B6" r:id="rId31" xr:uid="{A5BD2FE1-17B2-4B56-97D1-AF625F11173C}"/>
    <hyperlink ref="J5" r:id="rId32" xr:uid="{D4192B33-7AD4-495D-8341-388B61D56F6A}"/>
    <hyperlink ref="M13" r:id="rId33" xr:uid="{D760CC35-F7D3-4303-AB42-91132BC0AAC0}"/>
  </hyperlinks>
  <pageMargins left="0.7" right="0.7" top="0.75" bottom="0.75" header="0.3" footer="0.3"/>
  <headerFooter>
    <oddFooter>&amp;L_x000D_&amp;1#&amp;"Aptos"&amp;10&amp;K000000 Classified as Microsoft Confidential</oddFooter>
  </headerFooter>
  <tableParts count="1">
    <tablePart r:id="rId34"/>
  </tableParts>
  <extLst>
    <ext xmlns:x14="http://schemas.microsoft.com/office/spreadsheetml/2009/9/main" uri="{CCE6A557-97BC-4b89-ADB6-D9C93CAAB3DF}">
      <x14:dataValidations xmlns:xm="http://schemas.microsoft.com/office/excel/2006/main" count="2">
        <x14:dataValidation type="list" allowBlank="1" showInputMessage="1" showErrorMessage="1" xr:uid="{0FDCBA45-8E49-4C47-874F-59FACB506B60}">
          <x14:formula1>
            <xm:f>'Column Values (HIDE)'!$A$3:$A$6</xm:f>
          </x14:formula1>
          <xm:sqref>A48:B1048576 A3:B3 B17:B19</xm:sqref>
        </x14:dataValidation>
        <x14:dataValidation type="list" allowBlank="1" showInputMessage="1" showErrorMessage="1" xr:uid="{6DF41702-9E28-4BBF-99C5-2CB065ED587F}">
          <x14:formula1>
            <xm:f>'Column Values (HIDE)'!$C$3:$C$12</xm:f>
          </x14:formula1>
          <xm:sqref>E48:E1048576 B1 E1 E3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12A3-8B52-4E32-9CD6-673A1D1A5E80}">
  <sheetPr>
    <tabColor theme="9" tint="0.39997558519241921"/>
  </sheetPr>
  <dimension ref="A1:T42"/>
  <sheetViews>
    <sheetView zoomScale="90" zoomScaleNormal="90" workbookViewId="0">
      <pane ySplit="1" topLeftCell="A6" activePane="bottomLeft" state="frozen"/>
      <selection pane="bottomLeft" activeCell="E5" sqref="E5:F10"/>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57.140625" style="4" customWidth="1"/>
    <col min="12" max="13" width="20" style="4" customWidth="1"/>
    <col min="14" max="14" width="36.57031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v>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row>
    <row r="4" spans="1:20" s="180" customFormat="1" ht="45">
      <c r="A4" s="180">
        <f>ROW() - ROW(Table190193195197199201203205207209211213215217219221223225227229231233237239241243245247249251253255257356748910[[#Headers],[Priority]])</f>
        <v>1</v>
      </c>
      <c r="B4" s="200" t="s">
        <v>1299</v>
      </c>
      <c r="C4" s="202" t="s">
        <v>1300</v>
      </c>
      <c r="D4" s="180" t="s">
        <v>1301</v>
      </c>
      <c r="E4" s="201">
        <v>45888</v>
      </c>
      <c r="F4" s="201">
        <v>45894</v>
      </c>
      <c r="G4" s="215" t="s">
        <v>376</v>
      </c>
      <c r="H4" s="216" t="s">
        <v>1302</v>
      </c>
      <c r="J4" s="217" t="s">
        <v>1303</v>
      </c>
      <c r="M4" s="67" t="s">
        <v>1304</v>
      </c>
    </row>
    <row r="5" spans="1:20" s="180" customFormat="1" ht="105">
      <c r="A5">
        <f>ROW() - ROW(Table190193195197199201203205207209211213215217219221223225227229231233237239241243245247249251253255257356748910[[#Headers],[Priority]])</f>
        <v>2</v>
      </c>
      <c r="B5" s="164" t="s">
        <v>1305</v>
      </c>
      <c r="C5" s="67" t="s">
        <v>1306</v>
      </c>
      <c r="D5" t="s">
        <v>1307</v>
      </c>
      <c r="E5" s="161">
        <v>45888</v>
      </c>
      <c r="F5" s="161">
        <v>45894</v>
      </c>
      <c r="G5" s="161" t="s">
        <v>1091</v>
      </c>
      <c r="H5" s="67" t="s">
        <v>1308</v>
      </c>
      <c r="I5" s="67" t="s">
        <v>1309</v>
      </c>
      <c r="J5" s="133" t="s">
        <v>83</v>
      </c>
      <c r="K5" s="67" t="s">
        <v>1310</v>
      </c>
      <c r="L5" t="s">
        <v>1063</v>
      </c>
      <c r="M5" s="227"/>
      <c r="N5" s="4" t="s">
        <v>1311</v>
      </c>
    </row>
    <row r="6" spans="1:20" s="180" customFormat="1" ht="60">
      <c r="A6">
        <f>ROW() - ROW(Table190193195197199201203205207209211213215217219221223225227229231233237239241243245247249251253255257356748910[[#Headers],[Priority]])</f>
        <v>3</v>
      </c>
      <c r="B6" s="164" t="s">
        <v>1312</v>
      </c>
      <c r="C6" t="s">
        <v>1282</v>
      </c>
      <c r="D6" s="164" t="s">
        <v>1313</v>
      </c>
      <c r="E6" s="161"/>
      <c r="F6" s="161"/>
      <c r="G6" s="161"/>
      <c r="H6"/>
      <c r="I6"/>
      <c r="J6" s="133" t="s">
        <v>1314</v>
      </c>
      <c r="K6" s="67" t="s">
        <v>286</v>
      </c>
      <c r="L6" t="s">
        <v>1063</v>
      </c>
      <c r="M6" s="227"/>
      <c r="N6" s="4" t="s">
        <v>1311</v>
      </c>
    </row>
    <row r="7" spans="1:20" ht="111.75" customHeight="1">
      <c r="A7">
        <f>ROW() - ROW(Table190193195197199201203205207209211213215217219221223225227229231233237239241243245247249251253255257356748910[[#Headers],[Priority]])</f>
        <v>4</v>
      </c>
      <c r="B7" s="164" t="s">
        <v>1315</v>
      </c>
      <c r="C7" s="161" t="s">
        <v>1316</v>
      </c>
      <c r="D7" t="s">
        <v>1317</v>
      </c>
      <c r="E7" s="161">
        <v>45889</v>
      </c>
      <c r="F7" s="161">
        <v>45894</v>
      </c>
      <c r="G7" s="161" t="s">
        <v>1316</v>
      </c>
      <c r="H7" s="67" t="s">
        <v>1318</v>
      </c>
      <c r="I7" s="67" t="s">
        <v>1319</v>
      </c>
      <c r="J7" s="133" t="s">
        <v>83</v>
      </c>
      <c r="K7" s="67" t="s">
        <v>286</v>
      </c>
      <c r="L7" t="s">
        <v>1063</v>
      </c>
      <c r="M7" s="227"/>
      <c r="N7" s="3" t="s">
        <v>1320</v>
      </c>
      <c r="T7" s="174"/>
    </row>
    <row r="8" spans="1:20" ht="60">
      <c r="A8">
        <f>ROW() - ROW(Table190193195197199201203205207209211213215217219221223225227229231233237239241243245247249251253255257356748910[[#Headers],[Priority]])</f>
        <v>5</v>
      </c>
      <c r="B8" s="164" t="s">
        <v>1321</v>
      </c>
      <c r="C8" t="s">
        <v>1322</v>
      </c>
      <c r="D8" s="164" t="s">
        <v>1323</v>
      </c>
      <c r="E8" s="161">
        <v>45888</v>
      </c>
      <c r="F8" s="161">
        <v>45894</v>
      </c>
      <c r="G8" s="161"/>
      <c r="H8"/>
      <c r="I8"/>
      <c r="J8" s="228" t="s">
        <v>1324</v>
      </c>
      <c r="K8" s="67" t="s">
        <v>286</v>
      </c>
      <c r="L8" t="s">
        <v>1063</v>
      </c>
      <c r="M8" s="229"/>
      <c r="N8" s="3" t="s">
        <v>1311</v>
      </c>
      <c r="T8" s="174"/>
    </row>
    <row r="9" spans="1:20" ht="60">
      <c r="A9">
        <f>ROW() - ROW(Table190193195197199201203205207209211213215217219221223225227229231233237239241243245247249251253255257356748910[[#Headers],[Priority]])</f>
        <v>6</v>
      </c>
      <c r="B9" s="164" t="s">
        <v>1325</v>
      </c>
      <c r="C9" t="s">
        <v>184</v>
      </c>
      <c r="D9" t="s">
        <v>1326</v>
      </c>
      <c r="E9" s="161">
        <v>45888</v>
      </c>
      <c r="F9" s="161">
        <v>45894</v>
      </c>
      <c r="G9" s="161"/>
      <c r="H9" s="225" t="s">
        <v>1202</v>
      </c>
      <c r="I9"/>
      <c r="J9" s="133" t="s">
        <v>83</v>
      </c>
      <c r="K9" s="67" t="s">
        <v>286</v>
      </c>
      <c r="L9" t="s">
        <v>1063</v>
      </c>
      <c r="M9" s="227"/>
      <c r="N9" s="4" t="s">
        <v>1311</v>
      </c>
      <c r="T9" s="174"/>
    </row>
    <row r="10" spans="1:20" ht="60">
      <c r="A10">
        <f>ROW() - ROW(Table190193195197199201203205207209211213215217219221223225227229231233237239241243245247249251253255257356748910[[#Headers],[Priority]])</f>
        <v>7</v>
      </c>
      <c r="B10" s="164" t="s">
        <v>1327</v>
      </c>
      <c r="C10" s="67" t="s">
        <v>1328</v>
      </c>
      <c r="D10" t="s">
        <v>1329</v>
      </c>
      <c r="E10" s="161">
        <v>45888</v>
      </c>
      <c r="F10" s="161">
        <v>45894</v>
      </c>
      <c r="G10" s="193" t="s">
        <v>1330</v>
      </c>
      <c r="H10" s="191" t="s">
        <v>1202</v>
      </c>
      <c r="I10"/>
      <c r="J10" s="133" t="s">
        <v>83</v>
      </c>
      <c r="K10" s="67" t="s">
        <v>286</v>
      </c>
      <c r="L10" t="s">
        <v>1063</v>
      </c>
      <c r="M10" s="227"/>
      <c r="N10" s="4" t="s">
        <v>1311</v>
      </c>
      <c r="T10" s="174"/>
    </row>
    <row r="11" spans="1:20">
      <c r="A11">
        <f>ROW() - ROW(Table190193195197199201203205207209211213215217219221223225227229231233237239241243245247249251253255257356748910[[#Headers],[Priority]])</f>
        <v>8</v>
      </c>
      <c r="B11" s="67"/>
      <c r="C11"/>
      <c r="D11"/>
      <c r="E11"/>
      <c r="F11"/>
      <c r="G11"/>
      <c r="H11"/>
      <c r="I11"/>
      <c r="J11"/>
      <c r="K11"/>
      <c r="L11"/>
      <c r="M11"/>
      <c r="T11" s="174"/>
    </row>
    <row r="12" spans="1:20">
      <c r="A12"/>
      <c r="B12" s="67"/>
      <c r="C12"/>
      <c r="D12"/>
      <c r="E12"/>
      <c r="F12"/>
      <c r="G12"/>
      <c r="H12"/>
      <c r="I12"/>
      <c r="J12"/>
      <c r="K12"/>
      <c r="L12"/>
      <c r="M12"/>
      <c r="T12" s="174"/>
    </row>
    <row r="13" spans="1:20">
      <c r="A13"/>
      <c r="B13" s="67"/>
      <c r="C13"/>
      <c r="D13"/>
      <c r="E13"/>
      <c r="F13"/>
      <c r="G13"/>
      <c r="H13"/>
      <c r="I13"/>
      <c r="J13"/>
      <c r="K13"/>
      <c r="L13"/>
      <c r="M13"/>
      <c r="T13" s="174"/>
    </row>
    <row r="14" spans="1:20">
      <c r="A14"/>
      <c r="B14" s="67"/>
      <c r="C14"/>
      <c r="D14"/>
      <c r="E14"/>
      <c r="F14"/>
      <c r="G14"/>
      <c r="H14"/>
      <c r="I14"/>
      <c r="J14"/>
      <c r="K14"/>
      <c r="L14"/>
      <c r="M14"/>
      <c r="T14" s="174"/>
    </row>
    <row r="15" spans="1:20" customFormat="1">
      <c r="B15" s="67"/>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sheetData>
  <mergeCells count="1">
    <mergeCell ref="A2:L2"/>
  </mergeCells>
  <conditionalFormatting sqref="B1:M1">
    <cfRule type="expression" dxfId="181" priority="7">
      <formula>OR($A1="CHANGE")</formula>
    </cfRule>
    <cfRule type="expression" dxfId="180" priority="8">
      <formula>OR($A1="ADD")</formula>
    </cfRule>
    <cfRule type="expression" dxfId="179" priority="9">
      <formula>OR($A1="REMOVE")</formula>
    </cfRule>
  </conditionalFormatting>
  <conditionalFormatting sqref="I3">
    <cfRule type="cellIs" dxfId="178" priority="10" operator="equal">
      <formula>"yes"</formula>
    </cfRule>
    <cfRule type="cellIs" dxfId="177" priority="11" operator="equal">
      <formula>"no"</formula>
    </cfRule>
  </conditionalFormatting>
  <conditionalFormatting sqref="N5:N6">
    <cfRule type="expression" dxfId="176" priority="1">
      <formula>OR($A5="CHANGE")</formula>
    </cfRule>
    <cfRule type="expression" dxfId="175" priority="2">
      <formula>OR($A5="ADD")</formula>
    </cfRule>
    <cfRule type="expression" dxfId="174" priority="3">
      <formula>OR($A5="REMOVE")</formula>
    </cfRule>
  </conditionalFormatting>
  <conditionalFormatting sqref="N1:T2 N7:T14">
    <cfRule type="expression" dxfId="173" priority="12">
      <formula>OR($A1="CHANGE")</formula>
    </cfRule>
    <cfRule type="expression" dxfId="172" priority="13">
      <formula>OR($A1="ADD")</formula>
    </cfRule>
    <cfRule type="expression" dxfId="171" priority="14">
      <formula>OR($A1="REMOVE")</formula>
    </cfRule>
  </conditionalFormatting>
  <dataValidations count="1">
    <dataValidation allowBlank="1" showInputMessage="1" showErrorMessage="1" sqref="F5:G7 C1:D1 F1:G1 F3:G3 D7 D9:D14 C3:C14 D3:D5 H10 G9 F11:G14" xr:uid="{62B57864-3BCC-4D9A-B4DF-1AAA929AFC50}"/>
  </dataValidations>
  <hyperlinks>
    <hyperlink ref="B4" r:id="rId1" display="CCX Campaign Request 11994 Call of Duty - Black Ops 7 - Preorder Launch" xr:uid="{4A3CB836-073E-4B0C-B4C0-149DB855F807}"/>
    <hyperlink ref="B6" r:id="rId2" display="CCX Campaign Request 11329 Summer Spotlight - Week 2 (Aug 19 - 25)" xr:uid="{DA1442FA-F417-4D4B-AB15-EC1BA65623DE}"/>
    <hyperlink ref="D6" r:id="rId3" xr:uid="{2A723516-1AFA-4C9C-92CE-F8A5735D3333}"/>
    <hyperlink ref="B7" r:id="rId4" display="CCX Campaign Request 11785 Black Myth Wukong Launch" xr:uid="{491B75BA-C3EE-4BCE-A660-77721BBBBC40}"/>
    <hyperlink ref="B5" r:id="rId5" display="CCX Campaign Request 12005 Indiana Jones ATGC - The Order of the Giants DLC - Pre-launch (T-2 wks to launch)" xr:uid="{F1525A55-6310-4EA8-BC38-4875D89DC5AC}"/>
    <hyperlink ref="D8" r:id="rId6" xr:uid="{FC2E327A-D166-4DE7-8EDC-BB2287072461}"/>
    <hyperlink ref="B8" r:id="rId7" display="CCX Campaign Request 11828 Keep on Gaming Sale Wk 1" xr:uid="{89F713DF-7DD8-4A5B-A0CB-4C5117FB704C}"/>
    <hyperlink ref="B9" r:id="rId8" xr:uid="{1FFE8CCB-5B58-4EFB-B43C-DB6EE41053C6}"/>
    <hyperlink ref="B10" r:id="rId9" display="CCX Campaign Request 12024 Gears of War - Reloaded Preorder Promo (T-1wk to Launch)" xr:uid="{24AC3CA7-4303-4AF0-AF70-C5D343453DBE}"/>
    <hyperlink ref="J5" r:id="rId10" xr:uid="{8196C969-44FC-40B3-A81B-F9D0AF9FCBCE}"/>
    <hyperlink ref="J8" r:id="rId11" xr:uid="{6477DC65-81F4-4958-BA58-4B715813D3BB}"/>
    <hyperlink ref="J7" r:id="rId12" xr:uid="{A5FCD5BD-0F87-4500-84E1-CD25DF1B2962}"/>
    <hyperlink ref="J4" r:id="rId13" xr:uid="{58E00088-8EBC-4EC6-B776-DD44E2CE9EA1}"/>
    <hyperlink ref="J10" r:id="rId14" xr:uid="{A5198D70-0A53-496C-988C-98822945FB73}"/>
    <hyperlink ref="J6" r:id="rId15" xr:uid="{FB827684-5DC9-4D6B-87DB-82F88B06E32D}"/>
    <hyperlink ref="J9" r:id="rId16" xr:uid="{9E176C69-C87B-4E50-9A0F-ED198E47C062}"/>
  </hyperlinks>
  <pageMargins left="0.7" right="0.7" top="0.75" bottom="0.75" header="0.3" footer="0.3"/>
  <headerFooter>
    <oddFooter>&amp;L_x000D_&amp;1#&amp;"Aptos"&amp;10&amp;K000000 Classified as Microsoft Confidential</oddFooter>
  </headerFooter>
  <tableParts count="1">
    <tablePart r:id="rId17"/>
  </tableParts>
  <extLst>
    <ext xmlns:x14="http://schemas.microsoft.com/office/spreadsheetml/2009/9/main" uri="{CCE6A557-97BC-4b89-ADB6-D9C93CAAB3DF}">
      <x14:dataValidations xmlns:xm="http://schemas.microsoft.com/office/excel/2006/main" count="2">
        <x14:dataValidation type="list" allowBlank="1" showInputMessage="1" showErrorMessage="1" xr:uid="{53D89334-F9CA-49BE-823E-E3F3D9C3C1A8}">
          <x14:formula1>
            <xm:f>'Column Values (HIDE)'!$A$3:$A$6</xm:f>
          </x14:formula1>
          <xm:sqref>A43:B1048576 A3:B3 B11:B14</xm:sqref>
        </x14:dataValidation>
        <x14:dataValidation type="list" allowBlank="1" showInputMessage="1" showErrorMessage="1" xr:uid="{08E69B01-91DE-4682-876F-E8FC2F65474B}">
          <x14:formula1>
            <xm:f>'Column Values (HIDE)'!$C$3:$C$12</xm:f>
          </x14:formula1>
          <xm:sqref>E43:E1048576 B1 E1 E3</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7AF8-2D41-48E8-A0CB-76E6791D674C}">
  <sheetPr>
    <tabColor theme="9" tint="0.39997558519241921"/>
  </sheetPr>
  <dimension ref="A1:T43"/>
  <sheetViews>
    <sheetView zoomScale="90" zoomScaleNormal="90" workbookViewId="0">
      <pane ySplit="1" topLeftCell="A11" activePane="bottomLeft" state="frozen"/>
      <selection pane="bottomLeft" activeCell="B12" sqref="B12"/>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22.5703125" style="181" bestFit="1" customWidth="1"/>
    <col min="10" max="10" width="22.5703125" style="4" customWidth="1"/>
    <col min="11" max="11" width="18.5703125" style="4" customWidth="1"/>
    <col min="12" max="13" width="20" style="4" customWidth="1"/>
    <col min="14" max="14" width="27.8554687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v>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71</v>
      </c>
    </row>
    <row r="4" spans="1:20" customFormat="1" ht="75">
      <c r="A4">
        <f>ROW() - ROW(Table1901931951971992012032052072092112132152172192212232252272292312332372392412432452472492512532552573567489[[#Headers],[Priority]])</f>
        <v>1</v>
      </c>
      <c r="B4" s="164" t="s">
        <v>1331</v>
      </c>
      <c r="C4" s="67" t="s">
        <v>1332</v>
      </c>
      <c r="D4" s="212" t="s">
        <v>1333</v>
      </c>
      <c r="E4" s="161">
        <v>45881</v>
      </c>
      <c r="F4" s="161">
        <v>45887</v>
      </c>
      <c r="G4" s="223" t="s">
        <v>1334</v>
      </c>
      <c r="H4" s="220"/>
      <c r="J4" s="164" t="s">
        <v>1335</v>
      </c>
      <c r="K4" t="s">
        <v>286</v>
      </c>
      <c r="L4"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N4" t="s">
        <v>1336</v>
      </c>
    </row>
    <row r="5" spans="1:20" s="180" customFormat="1" ht="30">
      <c r="A5">
        <f>ROW() - ROW(Table1901931951971992012032052072092112132152172192212232252272292312332372392412432452472492512532552573567489[[#Headers],[Priority]])</f>
        <v>2</v>
      </c>
      <c r="B5" s="164" t="s">
        <v>1337</v>
      </c>
      <c r="C5" s="67" t="s">
        <v>1338</v>
      </c>
      <c r="D5" t="s">
        <v>245</v>
      </c>
      <c r="E5" s="161">
        <v>45883</v>
      </c>
      <c r="F5" s="161">
        <v>45887</v>
      </c>
      <c r="G5" s="219" t="s">
        <v>1339</v>
      </c>
      <c r="H5" s="220" t="s">
        <v>107</v>
      </c>
      <c r="I5" t="s">
        <v>1340</v>
      </c>
      <c r="J5" s="133" t="s">
        <v>83</v>
      </c>
      <c r="K5" t="s">
        <v>286</v>
      </c>
      <c r="L5"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5"/>
      <c r="N5" t="s">
        <v>1336</v>
      </c>
    </row>
    <row r="6" spans="1:20" s="180" customFormat="1" ht="180">
      <c r="A6">
        <f>ROW() - ROW(Table1901931951971992012032052072092112132152172192212232252272292312332372392412432452472492512532552573567489[[#Headers],[Priority]])</f>
        <v>3</v>
      </c>
      <c r="B6" s="164" t="s">
        <v>1341</v>
      </c>
      <c r="C6" s="67" t="s">
        <v>1342</v>
      </c>
      <c r="D6" t="s">
        <v>1343</v>
      </c>
      <c r="E6" s="161">
        <v>45883</v>
      </c>
      <c r="F6" s="161">
        <v>45887</v>
      </c>
      <c r="G6" s="219" t="s">
        <v>1344</v>
      </c>
      <c r="H6" s="221" t="s">
        <v>1345</v>
      </c>
      <c r="I6" s="67" t="s">
        <v>1345</v>
      </c>
      <c r="J6" s="133" t="s">
        <v>83</v>
      </c>
      <c r="K6" s="67" t="s">
        <v>286</v>
      </c>
      <c r="L6"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6"/>
      <c r="N6" t="s">
        <v>1336</v>
      </c>
    </row>
    <row r="7" spans="1:20" s="180" customFormat="1" ht="60">
      <c r="A7">
        <f>ROW() - ROW(Table1901931951971992012032052072092112132152172192212232252272292312332372392412432452472492512532552573567489[[#Headers],[Priority]])</f>
        <v>4</v>
      </c>
      <c r="B7" s="164" t="s">
        <v>1346</v>
      </c>
      <c r="C7" s="67" t="s">
        <v>1347</v>
      </c>
      <c r="D7" t="s">
        <v>1348</v>
      </c>
      <c r="E7" s="161">
        <v>45881</v>
      </c>
      <c r="F7" s="161">
        <v>45887</v>
      </c>
      <c r="G7" s="219" t="s">
        <v>1349</v>
      </c>
      <c r="H7" s="220" t="s">
        <v>1350</v>
      </c>
      <c r="I7" s="67" t="s">
        <v>1351</v>
      </c>
      <c r="J7" s="133" t="s">
        <v>83</v>
      </c>
      <c r="K7" t="s">
        <v>286</v>
      </c>
      <c r="L7"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7"/>
      <c r="N7" s="4" t="s">
        <v>1336</v>
      </c>
    </row>
    <row r="8" spans="1:20" ht="195">
      <c r="A8">
        <f>ROW() - ROW(Table1901931951971992012032052072092112132152172192212232252272292312332372392412432452472492512532552573567489[[#Headers],[Priority]])</f>
        <v>5</v>
      </c>
      <c r="B8" s="205" t="s">
        <v>1352</v>
      </c>
      <c r="C8" s="67" t="s">
        <v>1353</v>
      </c>
      <c r="D8" s="208" t="s">
        <v>1354</v>
      </c>
      <c r="E8" s="161">
        <v>45881</v>
      </c>
      <c r="F8" s="161">
        <v>45887</v>
      </c>
      <c r="G8" s="207" t="s">
        <v>1355</v>
      </c>
      <c r="H8" s="209" t="s">
        <v>1356</v>
      </c>
      <c r="I8" s="164" t="s">
        <v>1357</v>
      </c>
      <c r="J8" s="133" t="s">
        <v>83</v>
      </c>
      <c r="K8" s="210" t="s">
        <v>1358</v>
      </c>
      <c r="L8" s="67" t="s">
        <v>1279</v>
      </c>
      <c r="M8"/>
      <c r="N8" t="s">
        <v>1336</v>
      </c>
      <c r="T8" s="174"/>
    </row>
    <row r="9" spans="1:20" s="213" customFormat="1" ht="45">
      <c r="A9" s="180">
        <f>ROW() - ROW(Table1901931951971992012032052072092112132152172192212232252272292312332372392412432452472492512532552573567489[[#Headers],[Priority]])</f>
        <v>6</v>
      </c>
      <c r="B9" s="200" t="s">
        <v>1359</v>
      </c>
      <c r="C9" s="202" t="s">
        <v>1360</v>
      </c>
      <c r="D9" s="180" t="s">
        <v>1326</v>
      </c>
      <c r="E9" s="201">
        <v>45881</v>
      </c>
      <c r="F9" s="201">
        <v>45887</v>
      </c>
      <c r="G9" s="201"/>
      <c r="H9" s="180"/>
      <c r="I9" s="180"/>
      <c r="J9" s="180" t="s">
        <v>1361</v>
      </c>
      <c r="K9" s="180" t="s">
        <v>286</v>
      </c>
      <c r="L9" s="180"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9" s="180"/>
      <c r="N9" t="s">
        <v>1336</v>
      </c>
      <c r="T9" s="214"/>
    </row>
    <row r="10" spans="1:20" ht="45">
      <c r="A10">
        <f>ROW() - ROW(Table1901931951971992012032052072092112132152172192212232252272292312332372392412432452472492512532552573567489[[#Headers],[Priority]])</f>
        <v>7</v>
      </c>
      <c r="B10" s="164" t="s">
        <v>1362</v>
      </c>
      <c r="C10" s="67" t="s">
        <v>1363</v>
      </c>
      <c r="D10" t="s">
        <v>1364</v>
      </c>
      <c r="E10" s="161">
        <v>45881</v>
      </c>
      <c r="F10" s="161">
        <v>45887</v>
      </c>
      <c r="G10" s="219" t="s">
        <v>1365</v>
      </c>
      <c r="H10" s="221" t="s">
        <v>1366</v>
      </c>
      <c r="I10" s="67" t="s">
        <v>1367</v>
      </c>
      <c r="J10" s="133" t="s">
        <v>83</v>
      </c>
      <c r="K10" t="s">
        <v>1368</v>
      </c>
      <c r="L10"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10"/>
      <c r="N10" t="s">
        <v>1336</v>
      </c>
      <c r="T10" s="174"/>
    </row>
    <row r="11" spans="1:20" ht="180">
      <c r="A11">
        <f>ROW() - ROW(Table1901931951971992012032052072092112132152172192212232252272292312332372392412432452472492512532552573567489[[#Headers],[Priority]])</f>
        <v>8</v>
      </c>
      <c r="B11" s="164" t="s">
        <v>1369</v>
      </c>
      <c r="C11" s="67" t="s">
        <v>1370</v>
      </c>
      <c r="D11" t="s">
        <v>1371</v>
      </c>
      <c r="E11" s="161">
        <v>45881</v>
      </c>
      <c r="F11" s="161">
        <v>45887</v>
      </c>
      <c r="G11" s="222" t="s">
        <v>1372</v>
      </c>
      <c r="H11" s="221" t="s">
        <v>1373</v>
      </c>
      <c r="I11" s="67" t="s">
        <v>1374</v>
      </c>
      <c r="J11" s="133" t="s">
        <v>83</v>
      </c>
      <c r="K11" s="67" t="s">
        <v>286</v>
      </c>
      <c r="L11"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11"/>
      <c r="N11" t="s">
        <v>1336</v>
      </c>
      <c r="T11" s="174"/>
    </row>
    <row r="12" spans="1:20" ht="240">
      <c r="A12">
        <f>ROW() - ROW(Table1901931951971992012032052072092112132152172192212232252272292312332372392412432452472492512532552573567489[[#Headers],[Priority]])</f>
        <v>9</v>
      </c>
      <c r="B12" s="164" t="s">
        <v>1375</v>
      </c>
      <c r="C12" s="67" t="s">
        <v>1376</v>
      </c>
      <c r="D12" t="s">
        <v>1377</v>
      </c>
      <c r="E12" s="161">
        <v>45881</v>
      </c>
      <c r="F12" s="161">
        <v>45887</v>
      </c>
      <c r="G12"/>
      <c r="H12"/>
      <c r="I12"/>
      <c r="J12" s="218" t="s">
        <v>1378</v>
      </c>
      <c r="K12" s="67" t="s">
        <v>1379</v>
      </c>
      <c r="L12" t="str">
        <f>TEXT(ROUNDUP((DATEDIF(DATE(YEAR(Table1901931951971992012032052072092112132152172192212232252272292312332372392412432452472492512532552573567489[[#This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Table1901931951971992012032052072092112132152172192212232252272292312332372392412432452472492512532552573567489[[#This Row],[End Date (if not full week)]], "D") + WEEKDAY(DATE(YEAR(Table1901931951971992012032052072092112132152172192212232252272292312332372392412432452472492512532552573567489[[#This Row],[End Date (if not full week)]]), MONTH(Table1901931951971992012032052072092112132152172192212232252272292312332372392412432452472492512532552573567489[[#This Row],[End Date (if not full week)]]), 1))) / 7, 0), "0;-0") &amp; "x/ Daily"</f>
        <v>4x/ Daily</v>
      </c>
      <c r="M12" s="67" t="s">
        <v>1380</v>
      </c>
      <c r="N12" t="s">
        <v>1336</v>
      </c>
      <c r="T12" s="174"/>
    </row>
    <row r="13" spans="1:20">
      <c r="A13"/>
      <c r="B13" s="67"/>
      <c r="C13"/>
      <c r="D13"/>
      <c r="E13"/>
      <c r="F13"/>
      <c r="G13"/>
      <c r="H13"/>
      <c r="I13"/>
      <c r="J13"/>
      <c r="K13"/>
      <c r="L13"/>
      <c r="M13"/>
      <c r="T13" s="174"/>
    </row>
    <row r="14" spans="1:20">
      <c r="A14"/>
      <c r="B14" s="67"/>
      <c r="C14"/>
      <c r="D14"/>
      <c r="E14"/>
      <c r="F14"/>
      <c r="G14"/>
      <c r="H14"/>
      <c r="I14"/>
      <c r="J14"/>
      <c r="K14"/>
      <c r="L14"/>
      <c r="M14"/>
      <c r="T14" s="174"/>
    </row>
    <row r="15" spans="1:20">
      <c r="A15"/>
      <c r="B15" s="67"/>
      <c r="C15"/>
      <c r="D15"/>
      <c r="E15"/>
      <c r="F15"/>
      <c r="G15"/>
      <c r="H15"/>
      <c r="I15"/>
      <c r="J15"/>
      <c r="K15"/>
      <c r="L15"/>
      <c r="M15"/>
      <c r="T15" s="174"/>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row r="43" spans="2:2" customFormat="1">
      <c r="B43" s="67"/>
    </row>
  </sheetData>
  <mergeCells count="1">
    <mergeCell ref="A2:L2"/>
  </mergeCells>
  <conditionalFormatting sqref="B1:M1">
    <cfRule type="expression" dxfId="170" priority="4">
      <formula>OR($A1="CHANGE")</formula>
    </cfRule>
    <cfRule type="expression" dxfId="169" priority="5">
      <formula>OR($A1="ADD")</formula>
    </cfRule>
    <cfRule type="expression" dxfId="168" priority="6">
      <formula>OR($A1="REMOVE")</formula>
    </cfRule>
  </conditionalFormatting>
  <conditionalFormatting sqref="I3">
    <cfRule type="cellIs" dxfId="167" priority="7" operator="equal">
      <formula>"yes"</formula>
    </cfRule>
    <cfRule type="cellIs" dxfId="166" priority="8" operator="equal">
      <formula>"no"</formula>
    </cfRule>
  </conditionalFormatting>
  <conditionalFormatting sqref="N7">
    <cfRule type="expression" dxfId="165" priority="1">
      <formula>OR($A7="CHANGE")</formula>
    </cfRule>
    <cfRule type="expression" dxfId="164" priority="2">
      <formula>OR($A7="ADD")</formula>
    </cfRule>
    <cfRule type="expression" dxfId="163" priority="3">
      <formula>OR($A7="REMOVE")</formula>
    </cfRule>
  </conditionalFormatting>
  <conditionalFormatting sqref="N1:T2 O8:T12 N13:T15">
    <cfRule type="expression" dxfId="162" priority="9">
      <formula>OR($A1="CHANGE")</formula>
    </cfRule>
    <cfRule type="expression" dxfId="161" priority="10">
      <formula>OR($A1="ADD")</formula>
    </cfRule>
    <cfRule type="expression" dxfId="160" priority="11">
      <formula>OR($A1="REMOVE")</formula>
    </cfRule>
  </conditionalFormatting>
  <dataValidations count="1">
    <dataValidation allowBlank="1" showInputMessage="1" showErrorMessage="1" sqref="G10:G15 C1:D1 F1:G1 F3:G3 F13:F15 J9 C3:C6 F5:F6 G5:G8 C8:C15 D3 D5:D15" xr:uid="{FDFD9CFA-F01A-4FBE-8146-64428680E6AD}"/>
  </dataValidations>
  <hyperlinks>
    <hyperlink ref="B4" r:id="rId1" xr:uid="{58DC4A5B-DD48-412F-A5CD-B884CBAE3C13}"/>
    <hyperlink ref="B5" r:id="rId2" xr:uid="{BCD5B0AE-752A-4316-9149-937D3BE9E95B}"/>
    <hyperlink ref="B7" r:id="rId3" xr:uid="{23506523-A229-4499-B513-A2DE2905DA5A}"/>
    <hyperlink ref="B9" r:id="rId4" xr:uid="{4E56EB71-F344-4363-AFE4-63389E96626A}"/>
    <hyperlink ref="B10" r:id="rId5" xr:uid="{B528C023-374F-4FB8-91F6-EB6ED8DF6D83}"/>
    <hyperlink ref="B11" r:id="rId6" xr:uid="{38952547-0636-4935-92FF-A09DB6F75DE6}"/>
    <hyperlink ref="B12" r:id="rId7" xr:uid="{FF22D4E4-CC96-493C-8CED-05E28A784D0F}"/>
    <hyperlink ref="B6" r:id="rId8" xr:uid="{C0C53C70-E11D-44F7-A5D9-559C9BD42479}"/>
    <hyperlink ref="B8" r:id="rId9" display="CCX Campaign Request 11824 Call of Duty - Black Ops 6 - Season 5 Launch" xr:uid="{97F277AF-13F0-4550-94E5-90C942C62172}"/>
    <hyperlink ref="J10" r:id="rId10" xr:uid="{EF586868-D758-4532-8659-C88A312B51E8}"/>
    <hyperlink ref="J12" r:id="rId11" display="MSOX" xr:uid="{B063490A-12D7-4261-ACB4-5F7FE158CEC3}"/>
    <hyperlink ref="J4" r:id="rId12" xr:uid="{D10E41F3-B25D-4AFE-80D8-D0235D71857C}"/>
    <hyperlink ref="J6" r:id="rId13" xr:uid="{C3EE121D-C4E0-41B5-8664-A59BE038872C}"/>
    <hyperlink ref="J7" r:id="rId14" xr:uid="{F46A3C01-A5C3-4875-8B8E-7A8FC00F9C1D}"/>
    <hyperlink ref="J11" r:id="rId15" xr:uid="{E4EDD259-2413-4A04-B6D7-0F81CDE1210F}"/>
    <hyperlink ref="G4" r:id="rId16" xr:uid="{1BA31AC9-DE3B-4B95-86B0-6F87ED26DE05}"/>
    <hyperlink ref="J8" r:id="rId17" xr:uid="{CF350412-E495-4EBD-8648-3DE67ECD37D2}"/>
    <hyperlink ref="I8" r:id="rId18" xr:uid="{47AB82F0-B08E-4369-B105-5F56B994334B}"/>
    <hyperlink ref="J5" r:id="rId19" xr:uid="{F5C42C9C-E15C-4F56-AB9E-91BBD674B1EB}"/>
  </hyperlinks>
  <pageMargins left="0.7" right="0.7" top="0.75" bottom="0.75" header="0.3" footer="0.3"/>
  <headerFooter>
    <oddFooter>&amp;L_x000D_&amp;1#&amp;"Aptos"&amp;10&amp;K000000 Classified as Microsoft Confidential</oddFooter>
  </headerFooter>
  <tableParts count="1">
    <tablePart r:id="rId20"/>
  </tableParts>
  <extLst>
    <ext xmlns:x14="http://schemas.microsoft.com/office/spreadsheetml/2009/9/main" uri="{CCE6A557-97BC-4b89-ADB6-D9C93CAAB3DF}">
      <x14:dataValidations xmlns:xm="http://schemas.microsoft.com/office/excel/2006/main" count="2">
        <x14:dataValidation type="list" allowBlank="1" showInputMessage="1" showErrorMessage="1" xr:uid="{4D802C90-A68D-4054-BCCF-851F0B0AF3F1}">
          <x14:formula1>
            <xm:f>'Column Values (HIDE)'!$C$3:$C$12</xm:f>
          </x14:formula1>
          <xm:sqref>E44:E1048576 B1 E1 E3</xm:sqref>
        </x14:dataValidation>
        <x14:dataValidation type="list" allowBlank="1" showInputMessage="1" showErrorMessage="1" xr:uid="{E4C5761C-6FD9-4A65-A5EB-AE27C8C9407F}">
          <x14:formula1>
            <xm:f>'Column Values (HIDE)'!$A$3:$A$6</xm:f>
          </x14:formula1>
          <xm:sqref>A44:B1048576 A3:B3 B13:B15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86F1F-5BAD-40A1-BEFC-270177E94FDB}">
  <sheetPr>
    <tabColor theme="9" tint="0.39997558519241921"/>
  </sheetPr>
  <dimension ref="A1:T41"/>
  <sheetViews>
    <sheetView zoomScale="90" zoomScaleNormal="90" workbookViewId="0">
      <pane ySplit="1" topLeftCell="A2" activePane="bottomLeft" state="frozen"/>
      <selection pane="bottomLeft" activeCell="K4" sqref="K4:L4"/>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36.5703125" style="181" bestFit="1" customWidth="1"/>
    <col min="10" max="10" width="22.5703125" style="4" customWidth="1"/>
    <col min="11" max="11" width="18.5703125" style="4" customWidth="1"/>
    <col min="12" max="12" width="46.28515625" style="4" customWidth="1"/>
    <col min="13" max="13" width="20" style="4" customWidth="1"/>
    <col min="14" max="14" width="15.285156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v>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row>
    <row r="4" spans="1:20" ht="195">
      <c r="A4">
        <v>10</v>
      </c>
      <c r="B4" s="205" t="s">
        <v>1352</v>
      </c>
      <c r="C4" s="67" t="s">
        <v>1353</v>
      </c>
      <c r="D4" s="211" t="s">
        <v>1381</v>
      </c>
      <c r="E4" s="188" t="s">
        <v>1382</v>
      </c>
      <c r="F4" s="161">
        <v>45882</v>
      </c>
      <c r="G4" s="207" t="s">
        <v>1383</v>
      </c>
      <c r="H4" s="209" t="s">
        <v>1384</v>
      </c>
      <c r="I4" s="164" t="s">
        <v>1357</v>
      </c>
      <c r="J4" s="133" t="s">
        <v>83</v>
      </c>
      <c r="K4" s="210" t="s">
        <v>1358</v>
      </c>
      <c r="L4" s="67" t="s">
        <v>1279</v>
      </c>
      <c r="T4" s="174"/>
    </row>
    <row r="5" spans="1:20" ht="60">
      <c r="A5">
        <f>ROW() - ROW(Table190193195197199201203205207209211213215217219221223225227229231233237239241243245247249251253255257356748[[#Headers],[Priority]])</f>
        <v>2</v>
      </c>
      <c r="B5" s="204" t="s">
        <v>1385</v>
      </c>
      <c r="C5" s="67" t="s">
        <v>1386</v>
      </c>
      <c r="D5" s="192" t="s">
        <v>1387</v>
      </c>
      <c r="E5" s="206">
        <v>45874</v>
      </c>
      <c r="F5" s="161">
        <v>45900</v>
      </c>
      <c r="G5" s="161" t="s">
        <v>1388</v>
      </c>
      <c r="H5"/>
      <c r="I5"/>
      <c r="K5" t="s">
        <v>286</v>
      </c>
      <c r="L5" t="s">
        <v>1389</v>
      </c>
      <c r="M5" t="s">
        <v>1390</v>
      </c>
      <c r="T5" s="174"/>
    </row>
    <row r="6" spans="1:20" customFormat="1" ht="30">
      <c r="A6">
        <f>ROW() - ROW(Table190193195197199201203205207209211213215217219221223225227229231233237239241243245247249251253255257356748[[#Headers],[Priority]])</f>
        <v>3</v>
      </c>
      <c r="B6" s="164" t="s">
        <v>1391</v>
      </c>
      <c r="C6" s="67" t="s">
        <v>1392</v>
      </c>
      <c r="D6" t="s">
        <v>1393</v>
      </c>
      <c r="E6" s="161">
        <v>45874</v>
      </c>
      <c r="F6" s="161">
        <v>45880</v>
      </c>
      <c r="G6" s="161" t="s">
        <v>1339</v>
      </c>
      <c r="H6" s="67" t="s">
        <v>107</v>
      </c>
      <c r="J6" s="133" t="s">
        <v>83</v>
      </c>
      <c r="K6" t="s">
        <v>1394</v>
      </c>
      <c r="L6" t="s">
        <v>1389</v>
      </c>
      <c r="M6" t="s">
        <v>1395</v>
      </c>
    </row>
    <row r="7" spans="1:20" customFormat="1" ht="60">
      <c r="A7">
        <f>ROW() - ROW(Table190193195197199201203205207209211213215217219221223225227229231233237239241243245247249251253255257356748[[#Headers],[Priority]])</f>
        <v>4</v>
      </c>
      <c r="B7" s="164" t="s">
        <v>1396</v>
      </c>
      <c r="C7" s="67" t="s">
        <v>1397</v>
      </c>
      <c r="D7" t="s">
        <v>1348</v>
      </c>
      <c r="E7" s="188" t="s">
        <v>1382</v>
      </c>
      <c r="F7" s="161">
        <v>45880</v>
      </c>
      <c r="G7" s="161" t="s">
        <v>1349</v>
      </c>
      <c r="H7" t="s">
        <v>1350</v>
      </c>
      <c r="J7" s="133" t="s">
        <v>83</v>
      </c>
      <c r="K7" t="s">
        <v>286</v>
      </c>
      <c r="L7" t="s">
        <v>1389</v>
      </c>
    </row>
    <row r="8" spans="1:20" ht="30">
      <c r="A8">
        <f>ROW() - ROW(Table190193195197199201203205207209211213215217219221223225227229231233237239241243245247249251253255257356748[[#Headers],[Priority]])</f>
        <v>5</v>
      </c>
      <c r="B8" s="164" t="s">
        <v>1398</v>
      </c>
      <c r="C8" s="67" t="s">
        <v>1399</v>
      </c>
      <c r="D8" t="s">
        <v>1364</v>
      </c>
      <c r="E8" s="188">
        <v>45877</v>
      </c>
      <c r="F8" s="161">
        <v>45880</v>
      </c>
      <c r="G8" s="161" t="s">
        <v>1365</v>
      </c>
      <c r="H8" s="67" t="s">
        <v>1366</v>
      </c>
      <c r="I8" s="67" t="s">
        <v>1367</v>
      </c>
      <c r="J8" s="133" t="s">
        <v>83</v>
      </c>
      <c r="K8" t="s">
        <v>1368</v>
      </c>
      <c r="L8" t="s">
        <v>1389</v>
      </c>
      <c r="T8" s="174"/>
    </row>
    <row r="9" spans="1:20" ht="45">
      <c r="A9">
        <f>ROW() - ROW(Table190193195197199201203205207209211213215217219221223225227229231233237239241243245247249251253255257356748[[#Headers],[Priority]])</f>
        <v>6</v>
      </c>
      <c r="B9" s="164" t="s">
        <v>1400</v>
      </c>
      <c r="C9" s="67" t="s">
        <v>1401</v>
      </c>
      <c r="D9" t="s">
        <v>1402</v>
      </c>
      <c r="E9" s="188">
        <v>45876</v>
      </c>
      <c r="F9" s="161">
        <v>45880</v>
      </c>
      <c r="G9" s="161" t="s">
        <v>1403</v>
      </c>
      <c r="H9" s="67" t="s">
        <v>1404</v>
      </c>
      <c r="I9" s="67" t="s">
        <v>1405</v>
      </c>
      <c r="J9" s="133" t="s">
        <v>83</v>
      </c>
      <c r="K9" t="s">
        <v>286</v>
      </c>
      <c r="L9" t="s">
        <v>1389</v>
      </c>
      <c r="T9" s="174"/>
    </row>
    <row r="10" spans="1:20" ht="60">
      <c r="A10">
        <f>ROW() - ROW(Table190193195197199201203205207209211213215217219221223225227229231233237239241243245247249251253255257356748[[#Headers],[Priority]])</f>
        <v>7</v>
      </c>
      <c r="B10" s="164" t="s">
        <v>1406</v>
      </c>
      <c r="C10" s="67" t="s">
        <v>1407</v>
      </c>
      <c r="D10" t="s">
        <v>1408</v>
      </c>
      <c r="E10" s="161">
        <v>45874</v>
      </c>
      <c r="F10" s="161">
        <v>45880</v>
      </c>
      <c r="G10" t="s">
        <v>1409</v>
      </c>
      <c r="H10" s="67" t="s">
        <v>1410</v>
      </c>
      <c r="I10" s="67" t="s">
        <v>1411</v>
      </c>
      <c r="J10" s="133" t="s">
        <v>83</v>
      </c>
      <c r="K10" t="s">
        <v>286</v>
      </c>
      <c r="L10" t="s">
        <v>1389</v>
      </c>
      <c r="T10" s="174"/>
    </row>
    <row r="11" spans="1:20" s="3" customFormat="1" ht="60">
      <c r="A11" s="67">
        <v>8</v>
      </c>
      <c r="B11" s="67" t="s">
        <v>1412</v>
      </c>
      <c r="C11" s="67" t="s">
        <v>1413</v>
      </c>
      <c r="D11" s="67" t="s">
        <v>1414</v>
      </c>
      <c r="E11" s="161">
        <v>45874</v>
      </c>
      <c r="F11" s="161">
        <v>45880</v>
      </c>
      <c r="G11" s="191" t="s">
        <v>1415</v>
      </c>
      <c r="H11" s="67" t="s">
        <v>1416</v>
      </c>
      <c r="I11" s="67" t="s">
        <v>1417</v>
      </c>
      <c r="J11" s="67" t="s">
        <v>83</v>
      </c>
      <c r="K11" t="s">
        <v>286</v>
      </c>
      <c r="L11" t="s">
        <v>1389</v>
      </c>
      <c r="M11" s="67"/>
      <c r="T11" s="112"/>
    </row>
    <row r="12" spans="1:20">
      <c r="B12" s="4"/>
      <c r="H12" s="4"/>
      <c r="I12" s="4"/>
      <c r="T12" s="174"/>
    </row>
    <row r="13" spans="1:20">
      <c r="A13"/>
      <c r="B13" s="67"/>
      <c r="C13"/>
      <c r="D13"/>
      <c r="E13"/>
      <c r="F13"/>
      <c r="G13"/>
      <c r="H13"/>
      <c r="I13"/>
      <c r="J13"/>
      <c r="K13"/>
      <c r="L13"/>
      <c r="M13"/>
      <c r="T13" s="174"/>
    </row>
    <row r="14" spans="1:20" customFormat="1">
      <c r="B14" s="67"/>
    </row>
    <row r="15" spans="1:20" customFormat="1">
      <c r="B15" s="67"/>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sheetData>
  <mergeCells count="1">
    <mergeCell ref="A2:L2"/>
  </mergeCells>
  <conditionalFormatting sqref="B1:M1">
    <cfRule type="expression" dxfId="159" priority="1">
      <formula>OR($A1="CHANGE")</formula>
    </cfRule>
    <cfRule type="expression" dxfId="158" priority="2">
      <formula>OR($A1="ADD")</formula>
    </cfRule>
    <cfRule type="expression" dxfId="157" priority="3">
      <formula>OR($A1="REMOVE")</formula>
    </cfRule>
  </conditionalFormatting>
  <conditionalFormatting sqref="I3 I5">
    <cfRule type="cellIs" dxfId="156" priority="4" operator="equal">
      <formula>"yes"</formula>
    </cfRule>
    <cfRule type="cellIs" dxfId="155" priority="5" operator="equal">
      <formula>"no"</formula>
    </cfRule>
  </conditionalFormatting>
  <conditionalFormatting sqref="N1:T2 N4:T5 N8:T10 N13:T13">
    <cfRule type="expression" dxfId="154" priority="6">
      <formula>OR($A1="CHANGE")</formula>
    </cfRule>
    <cfRule type="expression" dxfId="153" priority="7">
      <formula>OR($A1="ADD")</formula>
    </cfRule>
    <cfRule type="expression" dxfId="152" priority="8">
      <formula>OR($A1="REMOVE")</formula>
    </cfRule>
  </conditionalFormatting>
  <conditionalFormatting sqref="N11:T11">
    <cfRule type="expression" dxfId="151" priority="53">
      <formula>OR(#REF!="CHANGE")</formula>
    </cfRule>
    <cfRule type="expression" dxfId="150" priority="54">
      <formula>OR(#REF!="ADD")</formula>
    </cfRule>
    <cfRule type="expression" dxfId="149" priority="55">
      <formula>OR(#REF!="REMOVE")</formula>
    </cfRule>
  </conditionalFormatting>
  <conditionalFormatting sqref="N12:T12">
    <cfRule type="expression" dxfId="148" priority="50">
      <formula>OR($A11="CHANGE")</formula>
    </cfRule>
    <cfRule type="expression" dxfId="147" priority="51">
      <formula>OR($A11="ADD")</formula>
    </cfRule>
    <cfRule type="expression" dxfId="146" priority="52">
      <formula>OR($A11="REMOVE")</formula>
    </cfRule>
  </conditionalFormatting>
  <dataValidations count="1">
    <dataValidation allowBlank="1" showInputMessage="1" showErrorMessage="1" sqref="C1:D1 F1:G1 F7:G7 C13:D13 G8 F13:G13 F3:G5 F9:G11 D7:D10 C11:D11 M6 C3:C10 D3 D5" xr:uid="{3DF6F1E2-779B-4F7C-B87C-4ECEE06FB92A}"/>
  </dataValidations>
  <hyperlinks>
    <hyperlink ref="B5" r:id="rId1" xr:uid="{48356F48-E4F0-433B-845C-394D0ADF5C41}"/>
    <hyperlink ref="B6" r:id="rId2" xr:uid="{8637E74B-3C43-466F-B1FD-62A716FD51C7}"/>
    <hyperlink ref="B7" r:id="rId3" xr:uid="{D54D0E12-65FB-4268-AAFB-35C254BFAF15}"/>
    <hyperlink ref="B8" r:id="rId4" xr:uid="{E08B2959-857F-49D5-B702-98C5922D3CBD}"/>
    <hyperlink ref="B9" r:id="rId5" xr:uid="{F6A78952-608C-47A3-A7DE-4D0B37162A7B}"/>
    <hyperlink ref="B10" r:id="rId6" xr:uid="{DCBEB853-EBB2-4FE4-98F1-8864913DB73F}"/>
    <hyperlink ref="B11" r:id="rId7" xr:uid="{587B44FA-C44B-475B-936A-5EB0617DBDA5}"/>
    <hyperlink ref="B4" r:id="rId8" display="CCX Campaign Request 11824 Call of Duty - Black Ops 6 - Season 5 Launch" xr:uid="{50456E03-C547-4657-903D-42B1E8D582A3}"/>
    <hyperlink ref="J4" r:id="rId9" xr:uid="{D67C2E31-8D40-4869-AD36-3FA8C177F3C8}"/>
    <hyperlink ref="J8" r:id="rId10" xr:uid="{6B3D35E2-5B8A-4A33-826C-EB95B237F217}"/>
    <hyperlink ref="J10" r:id="rId11" xr:uid="{D6A60BA5-F053-45E6-A2E3-7EF83FA7F470}"/>
    <hyperlink ref="J11" r:id="rId12" xr:uid="{FAF45B3F-3CFC-43C9-889E-D5E7B5723DC0}"/>
    <hyperlink ref="J9" r:id="rId13" xr:uid="{3B122272-E9ED-4941-8E31-DAB95D9B69E0}"/>
    <hyperlink ref="I4" r:id="rId14" xr:uid="{79FC17DE-5332-405E-AAA7-EA0FDC4FB99B}"/>
    <hyperlink ref="J7" r:id="rId15" xr:uid="{D1202F6B-37B9-4C01-91D1-9551B19DA67B}"/>
    <hyperlink ref="J6" r:id="rId16" xr:uid="{FD26F30E-37FA-4DB8-8252-7DA8B6A7A8A8}"/>
  </hyperlinks>
  <pageMargins left="0.7" right="0.7" top="0.75" bottom="0.75" header="0.3" footer="0.3"/>
  <headerFooter>
    <oddFooter>&amp;L_x000D_&amp;1#&amp;"Aptos"&amp;10&amp;K000000 Classified as Microsoft Confidential</oddFooter>
  </headerFooter>
  <tableParts count="1">
    <tablePart r:id="rId17"/>
  </tableParts>
  <extLst>
    <ext xmlns:x14="http://schemas.microsoft.com/office/spreadsheetml/2009/9/main" uri="{CCE6A557-97BC-4b89-ADB6-D9C93CAAB3DF}">
      <x14:dataValidations xmlns:xm="http://schemas.microsoft.com/office/excel/2006/main" count="2">
        <x14:dataValidation type="list" allowBlank="1" showInputMessage="1" showErrorMessage="1" xr:uid="{FA767B42-0E43-4B8E-8779-3A8B0845A749}">
          <x14:formula1>
            <xm:f>'Column Values (HIDE)'!$A$3:$A$6</xm:f>
          </x14:formula1>
          <xm:sqref>A42:B1048576 A3:B5 B13</xm:sqref>
        </x14:dataValidation>
        <x14:dataValidation type="list" allowBlank="1" showInputMessage="1" showErrorMessage="1" xr:uid="{B175952F-E7EE-483C-B758-F25848780CF1}">
          <x14:formula1>
            <xm:f>'Column Values (HIDE)'!$C$3:$C$12</xm:f>
          </x14:formula1>
          <xm:sqref>E42:E1048576 B1 E1 E3:E5</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2F863-C9E9-4A0F-99D6-11B67D8EF6A4}">
  <sheetPr>
    <tabColor theme="9" tint="0.39997558519241921"/>
  </sheetPr>
  <dimension ref="A1:T42"/>
  <sheetViews>
    <sheetView topLeftCell="D1" zoomScale="90" zoomScaleNormal="90" workbookViewId="0">
      <pane ySplit="1" topLeftCell="A2" activePane="bottomLeft" state="frozen"/>
      <selection pane="bottomLeft" activeCell="E10" sqref="E10"/>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17" style="181" bestFit="1" customWidth="1"/>
    <col min="10" max="10" width="22.5703125" style="4" customWidth="1"/>
    <col min="11" max="11" width="59.85546875" style="4" customWidth="1"/>
    <col min="12" max="13" width="20" style="4" customWidth="1"/>
    <col min="14" max="14" width="15.285156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v>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row>
    <row r="4" spans="1:20" customFormat="1" ht="90">
      <c r="A4">
        <f>ROW() - ROW(Table1901931951971992012032052072092112132152172192212232252272292312332372392412432452472492512532552573567[[#Headers],[Priority]])</f>
        <v>1</v>
      </c>
      <c r="B4" s="164" t="s">
        <v>1418</v>
      </c>
      <c r="C4" s="67" t="s">
        <v>1386</v>
      </c>
      <c r="E4" s="199" t="s">
        <v>1419</v>
      </c>
      <c r="F4" s="188">
        <v>45869</v>
      </c>
      <c r="G4" s="161"/>
      <c r="K4" s="67" t="s">
        <v>1368</v>
      </c>
      <c r="L4" t="s">
        <v>1420</v>
      </c>
    </row>
    <row r="5" spans="1:20" s="180" customFormat="1" ht="90">
      <c r="A5">
        <f>ROW() - ROW(Table1901931951971992012032052072092112132152172192212232252272292312332372392412432452472492512532552573567[[#Headers],[Priority]])</f>
        <v>2</v>
      </c>
      <c r="B5" s="164" t="s">
        <v>1421</v>
      </c>
      <c r="C5" t="s">
        <v>1422</v>
      </c>
      <c r="D5" s="164" t="s">
        <v>1423</v>
      </c>
      <c r="E5" s="188">
        <v>45870</v>
      </c>
      <c r="F5" s="188">
        <v>45880</v>
      </c>
      <c r="G5" s="161"/>
      <c r="H5"/>
      <c r="I5"/>
      <c r="J5" s="133" t="s">
        <v>455</v>
      </c>
      <c r="K5" s="67" t="s">
        <v>1368</v>
      </c>
      <c r="L5" t="s">
        <v>1420</v>
      </c>
      <c r="M5"/>
      <c r="N5"/>
    </row>
    <row r="6" spans="1:20" s="180" customFormat="1" ht="90">
      <c r="A6">
        <f>ROW() - ROW(Table1901931951971992012032052072092112132152172192212232252272292312332372392412432452472492512532552573567[[#Headers],[Priority]])</f>
        <v>3</v>
      </c>
      <c r="B6" s="164" t="s">
        <v>1424</v>
      </c>
      <c r="C6" s="67" t="s">
        <v>1425</v>
      </c>
      <c r="D6" s="164" t="s">
        <v>1426</v>
      </c>
      <c r="E6" s="188">
        <v>45870</v>
      </c>
      <c r="F6" s="188">
        <v>45876</v>
      </c>
      <c r="G6" s="161"/>
      <c r="H6"/>
      <c r="I6"/>
      <c r="J6" s="133" t="s">
        <v>1427</v>
      </c>
      <c r="K6" s="67" t="s">
        <v>1368</v>
      </c>
      <c r="L6" t="s">
        <v>1420</v>
      </c>
      <c r="M6"/>
      <c r="N6"/>
    </row>
    <row r="7" spans="1:20" ht="105">
      <c r="A7">
        <f>ROW() - ROW(Table1901931951971992012032052072092112132152172192212232252272292312332372392412432452472492512532552573567[[#Headers],[Priority]])</f>
        <v>4</v>
      </c>
      <c r="B7" s="164" t="s">
        <v>1428</v>
      </c>
      <c r="C7" t="s">
        <v>1429</v>
      </c>
      <c r="D7" t="s">
        <v>426</v>
      </c>
      <c r="E7" s="161">
        <v>45867</v>
      </c>
      <c r="F7" s="161">
        <v>45870</v>
      </c>
      <c r="G7" s="161" t="s">
        <v>425</v>
      </c>
      <c r="H7" t="s">
        <v>1430</v>
      </c>
      <c r="I7"/>
      <c r="J7"/>
      <c r="K7" s="67" t="s">
        <v>1431</v>
      </c>
      <c r="L7" t="s">
        <v>1420</v>
      </c>
      <c r="M7"/>
      <c r="T7" s="174"/>
    </row>
    <row r="8" spans="1:20" ht="105">
      <c r="A8">
        <f>ROW() - ROW(Table1901931951971992012032052072092112132152172192212232252272292312332372392412432452472492512532552573567[[#Headers],[Priority]])</f>
        <v>5</v>
      </c>
      <c r="B8" s="164" t="s">
        <v>1432</v>
      </c>
      <c r="C8" t="s">
        <v>1433</v>
      </c>
      <c r="D8" t="s">
        <v>1434</v>
      </c>
      <c r="E8" s="161">
        <v>45867</v>
      </c>
      <c r="F8" s="161">
        <v>45873</v>
      </c>
      <c r="G8" s="161" t="s">
        <v>1055</v>
      </c>
      <c r="H8" s="67" t="s">
        <v>1435</v>
      </c>
      <c r="I8"/>
      <c r="J8" s="133" t="s">
        <v>83</v>
      </c>
      <c r="K8" s="67" t="s">
        <v>1436</v>
      </c>
      <c r="L8" t="s">
        <v>1420</v>
      </c>
      <c r="M8"/>
      <c r="T8" s="174"/>
    </row>
    <row r="9" spans="1:20" ht="90">
      <c r="A9">
        <f>ROW() - ROW(Table1901931951971992012032052072092112132152172192212232252272292312332372392412432452472492512532552573567[[#Headers],[Priority]])</f>
        <v>6</v>
      </c>
      <c r="B9" s="164" t="s">
        <v>1437</v>
      </c>
      <c r="C9" s="67" t="s">
        <v>1438</v>
      </c>
      <c r="D9" t="s">
        <v>1439</v>
      </c>
      <c r="E9" s="161">
        <v>45867</v>
      </c>
      <c r="F9" s="161">
        <v>45873</v>
      </c>
      <c r="G9" s="161" t="s">
        <v>1365</v>
      </c>
      <c r="H9" s="67" t="s">
        <v>1440</v>
      </c>
      <c r="I9"/>
      <c r="J9" s="133" t="s">
        <v>83</v>
      </c>
      <c r="K9" s="67" t="s">
        <v>1368</v>
      </c>
      <c r="L9" t="s">
        <v>1420</v>
      </c>
      <c r="M9"/>
      <c r="T9" s="174"/>
    </row>
    <row r="10" spans="1:20" ht="105">
      <c r="A10">
        <f>ROW() - ROW(Table1901931951971992012032052072092112132152172192212232252272292312332372392412432452472492512532552573567[[#Headers],[Priority]])</f>
        <v>7</v>
      </c>
      <c r="B10" s="164" t="s">
        <v>1441</v>
      </c>
      <c r="C10" s="67" t="s">
        <v>1442</v>
      </c>
      <c r="D10" t="s">
        <v>1443</v>
      </c>
      <c r="E10" s="161">
        <v>45867</v>
      </c>
      <c r="F10" s="161">
        <v>45873</v>
      </c>
      <c r="G10" s="191" t="s">
        <v>1444</v>
      </c>
      <c r="H10" t="s">
        <v>1445</v>
      </c>
      <c r="I10"/>
      <c r="J10" s="133" t="s">
        <v>1446</v>
      </c>
      <c r="K10" s="67" t="s">
        <v>1447</v>
      </c>
      <c r="L10" t="s">
        <v>1420</v>
      </c>
      <c r="M10" t="s">
        <v>1448</v>
      </c>
      <c r="T10" s="174"/>
    </row>
    <row r="11" spans="1:20" ht="120">
      <c r="A11">
        <f>ROW() - ROW(Table1901931951971992012032052072092112132152172192212232252272292312332372392412432452472492512532552573567[[#Headers],[Priority]])</f>
        <v>8</v>
      </c>
      <c r="B11" s="164" t="s">
        <v>1449</v>
      </c>
      <c r="C11" s="67" t="s">
        <v>1450</v>
      </c>
      <c r="D11" t="s">
        <v>1451</v>
      </c>
      <c r="E11" s="161">
        <v>45869</v>
      </c>
      <c r="F11" s="161">
        <v>45872</v>
      </c>
      <c r="G11" s="67" t="s">
        <v>1452</v>
      </c>
      <c r="H11" s="67" t="s">
        <v>1453</v>
      </c>
      <c r="I11" s="67" t="s">
        <v>1454</v>
      </c>
      <c r="J11" s="133" t="s">
        <v>262</v>
      </c>
      <c r="K11" s="67" t="s">
        <v>1368</v>
      </c>
      <c r="L11" t="s">
        <v>1420</v>
      </c>
      <c r="M11"/>
      <c r="T11" s="174"/>
    </row>
    <row r="12" spans="1:20">
      <c r="A12"/>
      <c r="B12" s="67"/>
      <c r="C12"/>
      <c r="D12"/>
      <c r="E12"/>
      <c r="F12"/>
      <c r="G12"/>
      <c r="H12"/>
      <c r="I12"/>
      <c r="J12"/>
      <c r="K12"/>
      <c r="L12"/>
      <c r="M12"/>
      <c r="T12" s="174"/>
    </row>
    <row r="13" spans="1:20">
      <c r="A13"/>
      <c r="B13" s="67"/>
      <c r="C13"/>
      <c r="D13"/>
      <c r="E13"/>
      <c r="F13"/>
      <c r="G13"/>
      <c r="H13"/>
      <c r="I13"/>
      <c r="J13"/>
      <c r="K13"/>
      <c r="L13"/>
      <c r="M13"/>
      <c r="T13" s="174"/>
    </row>
    <row r="14" spans="1:20">
      <c r="A14"/>
      <c r="B14" s="67"/>
      <c r="C14"/>
      <c r="D14"/>
      <c r="E14"/>
      <c r="F14"/>
      <c r="G14"/>
      <c r="H14"/>
      <c r="I14"/>
      <c r="J14"/>
      <c r="K14"/>
      <c r="L14"/>
      <c r="M14"/>
      <c r="T14" s="174"/>
    </row>
    <row r="15" spans="1:20" customFormat="1">
      <c r="B15" s="67"/>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sheetData>
  <mergeCells count="1">
    <mergeCell ref="A2:L2"/>
  </mergeCells>
  <conditionalFormatting sqref="B1:M1">
    <cfRule type="expression" dxfId="145" priority="1">
      <formula>OR($A1="CHANGE")</formula>
    </cfRule>
    <cfRule type="expression" dxfId="144" priority="2">
      <formula>OR($A1="ADD")</formula>
    </cfRule>
    <cfRule type="expression" dxfId="143" priority="3">
      <formula>OR($A1="REMOVE")</formula>
    </cfRule>
  </conditionalFormatting>
  <conditionalFormatting sqref="I3">
    <cfRule type="cellIs" dxfId="142" priority="4" operator="equal">
      <formula>"yes"</formula>
    </cfRule>
    <cfRule type="cellIs" dxfId="141" priority="5" operator="equal">
      <formula>"no"</formula>
    </cfRule>
  </conditionalFormatting>
  <conditionalFormatting sqref="N1:T2 N7:T14">
    <cfRule type="expression" dxfId="140" priority="6">
      <formula>OR($A1="CHANGE")</formula>
    </cfRule>
    <cfRule type="expression" dxfId="139" priority="7">
      <formula>OR($A1="ADD")</formula>
    </cfRule>
    <cfRule type="expression" dxfId="138" priority="8">
      <formula>OR($A1="REMOVE")</formula>
    </cfRule>
  </conditionalFormatting>
  <dataValidations count="1">
    <dataValidation allowBlank="1" showInputMessage="1" showErrorMessage="1" sqref="C1:D1 F1:G1 F3:G3 F5:G7 D3:D4 J4 F10:F14 G9:G14 C3:C14 D8:D14" xr:uid="{38034123-184E-47FC-953D-A438AB6A8F23}"/>
  </dataValidations>
  <hyperlinks>
    <hyperlink ref="B4" r:id="rId1" xr:uid="{8D956BF3-FCB2-40FA-A689-3DC1B60201DD}"/>
    <hyperlink ref="B5" r:id="rId2" xr:uid="{949D8924-2A6C-4920-9009-A91437F45BEB}"/>
    <hyperlink ref="B6" r:id="rId3" xr:uid="{64623A69-AB7A-4916-9C22-EDE3ADB8786D}"/>
    <hyperlink ref="B7" r:id="rId4" xr:uid="{019DB9AB-D34B-427E-BA48-56BB50F29516}"/>
    <hyperlink ref="B8" r:id="rId5" xr:uid="{A3D67918-CBA0-4DC4-B788-36F35CA61C68}"/>
    <hyperlink ref="B9" r:id="rId6" xr:uid="{44764DFD-63B7-4FCC-AD80-81E0E34BCA5C}"/>
    <hyperlink ref="B10" r:id="rId7" xr:uid="{593E33D3-E8DD-44A9-9C77-20F6F3BF2E8C}"/>
    <hyperlink ref="B11" r:id="rId8" xr:uid="{6E69E0D6-1DAE-4282-AFC8-C4F4027B8AF5}"/>
    <hyperlink ref="D5" r:id="rId9" xr:uid="{2B4AC6C7-7FEF-45B6-9E7F-45200C41629F}"/>
    <hyperlink ref="D6" r:id="rId10" xr:uid="{BBD8F6BA-C97E-4FFF-8179-1713AE8BF7CC}"/>
    <hyperlink ref="J10" r:id="rId11" xr:uid="{EF195593-F052-43CA-97C5-AC8E2B58D431}"/>
    <hyperlink ref="J9" r:id="rId12" xr:uid="{65A6B15D-EA10-4AD8-A584-EE0C5BFBE481}"/>
    <hyperlink ref="J8" r:id="rId13" xr:uid="{32C443AC-3FF8-4C15-8142-CE6F29B7A665}"/>
    <hyperlink ref="J6" r:id="rId14" xr:uid="{C3EEEF42-7684-4534-951D-F47E4C6288FF}"/>
    <hyperlink ref="J5" r:id="rId15" xr:uid="{94310D9D-CABF-4EEE-B7C5-49F1F9651836}"/>
    <hyperlink ref="J11" r:id="rId16" xr:uid="{6B21E936-852F-4984-B99E-F536FE11B451}"/>
  </hyperlinks>
  <pageMargins left="0.7" right="0.7" top="0.75" bottom="0.75" header="0.3" footer="0.3"/>
  <headerFooter>
    <oddFooter>&amp;L_x000D_&amp;1#&amp;"Aptos"&amp;10&amp;K000000 Classified as Microsoft Confidential</oddFooter>
  </headerFooter>
  <tableParts count="1">
    <tablePart r:id="rId17"/>
  </tableParts>
  <extLst>
    <ext xmlns:x14="http://schemas.microsoft.com/office/spreadsheetml/2009/9/main" uri="{CCE6A557-97BC-4b89-ADB6-D9C93CAAB3DF}">
      <x14:dataValidations xmlns:xm="http://schemas.microsoft.com/office/excel/2006/main" count="2">
        <x14:dataValidation type="list" allowBlank="1" showInputMessage="1" showErrorMessage="1" xr:uid="{24243633-A451-4FD9-9B2A-C7B756C9314E}">
          <x14:formula1>
            <xm:f>'Column Values (HIDE)'!$C$3:$C$12</xm:f>
          </x14:formula1>
          <xm:sqref>E43:E1048576 B1 E1 E3</xm:sqref>
        </x14:dataValidation>
        <x14:dataValidation type="list" allowBlank="1" showInputMessage="1" showErrorMessage="1" xr:uid="{F99A26BF-DC00-47B0-9E07-D3B3FA62263E}">
          <x14:formula1>
            <xm:f>'Column Values (HIDE)'!$A$3:$A$6</xm:f>
          </x14:formula1>
          <xm:sqref>A43:B1048576 A3:B3 B12:B14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6F349-C2F5-4510-8DE1-973B54B3CBED}">
  <sheetPr>
    <tabColor theme="9" tint="0.39997558519241921"/>
  </sheetPr>
  <dimension ref="A1:T44"/>
  <sheetViews>
    <sheetView zoomScale="90" zoomScaleNormal="90" workbookViewId="0">
      <pane ySplit="1" topLeftCell="A2" activePane="bottomLeft" state="frozen"/>
      <selection pane="bottomLeft" activeCell="A6" sqref="A6:XFD6"/>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29.5703125" style="181" customWidth="1"/>
    <col min="10" max="10" width="22.5703125" style="4" customWidth="1"/>
    <col min="11" max="11" width="18.5703125" style="4" customWidth="1"/>
    <col min="12" max="13" width="20" style="4" customWidth="1"/>
    <col min="14" max="14" width="15.285156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v>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row>
    <row r="4" spans="1:20" customFormat="1" ht="60">
      <c r="A4">
        <f>ROW() - ROW(Table1901931951971992012032052072092112132152172192212232252272292312332372392412432452472492512532552573567[[#Headers],[Priority]])</f>
        <v>1</v>
      </c>
      <c r="B4" s="164" t="s">
        <v>1418</v>
      </c>
      <c r="C4" s="67" t="s">
        <v>1386</v>
      </c>
      <c r="E4" s="199" t="s">
        <v>1419</v>
      </c>
      <c r="F4" s="161">
        <v>45869</v>
      </c>
      <c r="G4" s="161"/>
      <c r="K4" t="s">
        <v>1368</v>
      </c>
    </row>
    <row r="5" spans="1:20" s="180" customFormat="1" ht="45">
      <c r="A5" s="180">
        <f>ROW() - ROW(Table1901931951971992012032052072092112132152172192212232252272292312332372392412432452472492512532552573567[[#Headers],[Priority]])</f>
        <v>2</v>
      </c>
      <c r="B5" s="200" t="s">
        <v>1455</v>
      </c>
      <c r="C5" s="202" t="s">
        <v>1456</v>
      </c>
      <c r="E5" s="203">
        <v>45863</v>
      </c>
      <c r="F5" s="201">
        <v>45867</v>
      </c>
      <c r="G5" s="201" t="s">
        <v>425</v>
      </c>
      <c r="H5" s="180" t="s">
        <v>1430</v>
      </c>
      <c r="J5" s="180" t="s">
        <v>1457</v>
      </c>
      <c r="K5" s="180" t="s">
        <v>1368</v>
      </c>
    </row>
    <row r="6" spans="1:20" s="180" customFormat="1" ht="45">
      <c r="A6">
        <f>ROW() - ROW(Table1901931951971992012032052072092112132152172192212232252272292312332372392412432452472492512532552573567[[#Headers],[Priority]])</f>
        <v>3</v>
      </c>
      <c r="B6" s="164" t="s">
        <v>1066</v>
      </c>
      <c r="C6" s="67" t="s">
        <v>1067</v>
      </c>
      <c r="D6" t="s">
        <v>1458</v>
      </c>
      <c r="E6" s="161">
        <v>45861</v>
      </c>
      <c r="F6" s="161">
        <v>45867</v>
      </c>
      <c r="G6" s="161" t="s">
        <v>1459</v>
      </c>
      <c r="H6" s="67" t="s">
        <v>1069</v>
      </c>
      <c r="I6"/>
      <c r="J6"/>
      <c r="K6" t="s">
        <v>1368</v>
      </c>
      <c r="L6"/>
      <c r="M6"/>
      <c r="N6"/>
    </row>
    <row r="7" spans="1:20" s="180" customFormat="1" ht="60">
      <c r="A7">
        <f>ROW() - ROW(Table1901931951971992012032052072092112132152172192212232252272292312332372392412432452472492512532552573567[[#Headers],[Priority]])</f>
        <v>4</v>
      </c>
      <c r="B7" s="164" t="s">
        <v>1460</v>
      </c>
      <c r="C7" s="67" t="s">
        <v>1461</v>
      </c>
      <c r="D7" s="67" t="s">
        <v>1462</v>
      </c>
      <c r="E7" s="188">
        <v>45863</v>
      </c>
      <c r="F7" s="161">
        <v>45866</v>
      </c>
      <c r="G7" s="161" t="s">
        <v>1463</v>
      </c>
      <c r="H7" s="67" t="s">
        <v>1464</v>
      </c>
      <c r="I7" s="164" t="s">
        <v>1465</v>
      </c>
      <c r="J7" s="133" t="s">
        <v>83</v>
      </c>
      <c r="K7" t="s">
        <v>1368</v>
      </c>
      <c r="L7"/>
      <c r="M7" s="67" t="s">
        <v>1466</v>
      </c>
      <c r="N7"/>
    </row>
    <row r="8" spans="1:20" s="197" customFormat="1" ht="75">
      <c r="A8" s="194">
        <f>ROW() - ROW(Table1901931951971992012032052072092112132152172192212232252272292312332372392412432452472492512532552573567[[#Headers],[Priority]])</f>
        <v>5</v>
      </c>
      <c r="B8" s="195" t="s">
        <v>1467</v>
      </c>
      <c r="C8" s="195" t="s">
        <v>1468</v>
      </c>
      <c r="D8" s="194" t="s">
        <v>1469</v>
      </c>
      <c r="E8" s="196">
        <v>45861</v>
      </c>
      <c r="F8" s="196">
        <v>45867</v>
      </c>
      <c r="G8" s="196" t="s">
        <v>1470</v>
      </c>
      <c r="H8" s="194" t="s">
        <v>1471</v>
      </c>
      <c r="I8" s="194"/>
      <c r="J8" s="194"/>
      <c r="K8" s="194" t="s">
        <v>1368</v>
      </c>
      <c r="L8" s="194"/>
      <c r="M8" s="198" t="s">
        <v>1472</v>
      </c>
    </row>
    <row r="9" spans="1:20" ht="30">
      <c r="A9">
        <f>ROW() - ROW(Table1901931951971992012032052072092112132152172192212232252272292312332372392412432452472492512532552573567[[#Headers],[Priority]])</f>
        <v>6</v>
      </c>
      <c r="B9" s="164" t="s">
        <v>1473</v>
      </c>
      <c r="C9" s="67" t="s">
        <v>1474</v>
      </c>
      <c r="D9" t="s">
        <v>1475</v>
      </c>
      <c r="E9" s="161">
        <v>45861</v>
      </c>
      <c r="F9" s="161">
        <v>45867</v>
      </c>
      <c r="G9" s="161" t="s">
        <v>1476</v>
      </c>
      <c r="H9" t="s">
        <v>1477</v>
      </c>
      <c r="I9"/>
      <c r="J9" s="133" t="s">
        <v>83</v>
      </c>
      <c r="K9" t="s">
        <v>1368</v>
      </c>
      <c r="L9"/>
      <c r="M9"/>
      <c r="T9" s="174"/>
    </row>
    <row r="10" spans="1:20" ht="60">
      <c r="A10">
        <f>ROW() - ROW(Table1901931951971992012032052072092112132152172192212232252272292312332372392412432452472492512532552573567[[#Headers],[Priority]])</f>
        <v>7</v>
      </c>
      <c r="B10" s="164" t="s">
        <v>1478</v>
      </c>
      <c r="C10" s="67" t="s">
        <v>1479</v>
      </c>
      <c r="D10" t="s">
        <v>1480</v>
      </c>
      <c r="E10" s="161">
        <v>45861</v>
      </c>
      <c r="F10" s="161">
        <v>45867</v>
      </c>
      <c r="G10" s="193" t="s">
        <v>1481</v>
      </c>
      <c r="H10" s="191" t="s">
        <v>1482</v>
      </c>
      <c r="I10" s="67" t="s">
        <v>1483</v>
      </c>
      <c r="J10" s="133" t="s">
        <v>83</v>
      </c>
      <c r="K10" t="s">
        <v>1368</v>
      </c>
      <c r="L10"/>
      <c r="M10"/>
      <c r="T10" s="174"/>
    </row>
    <row r="11" spans="1:20" ht="45">
      <c r="A11">
        <f>ROW() - ROW(Table1901931951971992012032052072092112132152172192212232252272292312332372392412432452472492512532552573567[[#Headers],[Priority]])</f>
        <v>8</v>
      </c>
      <c r="B11" s="164" t="s">
        <v>1484</v>
      </c>
      <c r="C11" s="67" t="s">
        <v>1485</v>
      </c>
      <c r="D11" t="s">
        <v>1486</v>
      </c>
      <c r="E11" s="161">
        <v>45861</v>
      </c>
      <c r="F11" s="161">
        <v>45867</v>
      </c>
      <c r="G11" s="161" t="s">
        <v>1487</v>
      </c>
      <c r="H11" s="67" t="s">
        <v>1488</v>
      </c>
      <c r="I11"/>
      <c r="J11" s="133" t="s">
        <v>83</v>
      </c>
      <c r="K11" t="s">
        <v>1368</v>
      </c>
      <c r="L11"/>
      <c r="M11"/>
      <c r="T11" s="174"/>
    </row>
    <row r="12" spans="1:20" ht="45">
      <c r="A12">
        <f>ROW() - ROW(Table1901931951971992012032052072092112132152172192212232252272292312332372392412432452472492512532552573567[[#Headers],[Priority]])</f>
        <v>9</v>
      </c>
      <c r="B12" s="164" t="s">
        <v>1489</v>
      </c>
      <c r="C12" t="s">
        <v>1490</v>
      </c>
      <c r="D12" t="s">
        <v>1491</v>
      </c>
      <c r="E12" s="161">
        <v>45861</v>
      </c>
      <c r="F12" s="161">
        <v>45867</v>
      </c>
      <c r="G12" t="s">
        <v>1492</v>
      </c>
      <c r="H12" t="s">
        <v>1493</v>
      </c>
      <c r="I12" s="67" t="s">
        <v>1494</v>
      </c>
      <c r="J12" s="133" t="s">
        <v>83</v>
      </c>
      <c r="K12" t="s">
        <v>1368</v>
      </c>
      <c r="L12"/>
      <c r="M12"/>
      <c r="T12" s="174"/>
    </row>
    <row r="13" spans="1:20" ht="55.5" customHeight="1">
      <c r="A13">
        <f>ROW() - ROW(Table1901931951971992012032052072092112132152172192212232252272292312332372392412432452472492512532552573567[[#Headers],[Priority]])</f>
        <v>10</v>
      </c>
      <c r="B13" s="164" t="s">
        <v>1495</v>
      </c>
      <c r="C13" s="67" t="s">
        <v>1496</v>
      </c>
      <c r="D13" t="s">
        <v>1497</v>
      </c>
      <c r="E13" s="161">
        <v>45861</v>
      </c>
      <c r="F13" s="161">
        <v>45867</v>
      </c>
      <c r="G13" s="191" t="s">
        <v>1498</v>
      </c>
      <c r="H13" s="67" t="s">
        <v>1499</v>
      </c>
      <c r="I13"/>
      <c r="J13" s="133" t="s">
        <v>83</v>
      </c>
      <c r="K13" t="s">
        <v>1368</v>
      </c>
      <c r="L13"/>
      <c r="M13"/>
      <c r="T13" s="174"/>
    </row>
    <row r="14" spans="1:20">
      <c r="A14"/>
      <c r="B14" s="67"/>
      <c r="C14"/>
      <c r="D14"/>
      <c r="E14"/>
      <c r="F14"/>
      <c r="G14"/>
      <c r="H14"/>
      <c r="I14"/>
      <c r="J14"/>
      <c r="K14"/>
      <c r="L14"/>
      <c r="M14"/>
      <c r="T14" s="174"/>
    </row>
    <row r="15" spans="1:20">
      <c r="A15"/>
      <c r="B15" s="67"/>
      <c r="C15"/>
      <c r="D15"/>
      <c r="E15"/>
      <c r="F15"/>
      <c r="G15"/>
      <c r="H15"/>
      <c r="I15"/>
      <c r="J15"/>
      <c r="K15"/>
      <c r="L15"/>
      <c r="M15"/>
      <c r="T15" s="174"/>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1:13" customFormat="1">
      <c r="B33" s="67"/>
    </row>
    <row r="34" spans="1:13" customFormat="1">
      <c r="B34" s="67"/>
    </row>
    <row r="35" spans="1:13" customFormat="1">
      <c r="B35" s="67"/>
    </row>
    <row r="36" spans="1:13" customFormat="1">
      <c r="B36" s="67"/>
    </row>
    <row r="37" spans="1:13" customFormat="1">
      <c r="B37" s="67"/>
    </row>
    <row r="38" spans="1:13" customFormat="1">
      <c r="B38" s="67"/>
    </row>
    <row r="39" spans="1:13" customFormat="1">
      <c r="B39" s="67"/>
    </row>
    <row r="40" spans="1:13" customFormat="1">
      <c r="B40" s="67"/>
    </row>
    <row r="41" spans="1:13" customFormat="1">
      <c r="B41" s="67"/>
    </row>
    <row r="42" spans="1:13" customFormat="1">
      <c r="B42" s="67"/>
    </row>
    <row r="43" spans="1:13" customFormat="1">
      <c r="B43" s="67"/>
    </row>
    <row r="44" spans="1:13">
      <c r="A44"/>
      <c r="B44" s="67"/>
      <c r="C44"/>
      <c r="D44"/>
      <c r="E44"/>
      <c r="F44"/>
      <c r="G44"/>
      <c r="H44"/>
      <c r="I44"/>
      <c r="J44"/>
      <c r="K44"/>
      <c r="L44"/>
      <c r="M44"/>
    </row>
  </sheetData>
  <mergeCells count="1">
    <mergeCell ref="A2:L2"/>
  </mergeCells>
  <conditionalFormatting sqref="B1:M1">
    <cfRule type="expression" dxfId="137" priority="1">
      <formula>OR($A1="CHANGE")</formula>
    </cfRule>
    <cfRule type="expression" dxfId="136" priority="2">
      <formula>OR($A1="ADD")</formula>
    </cfRule>
    <cfRule type="expression" dxfId="135" priority="3">
      <formula>OR($A1="REMOVE")</formula>
    </cfRule>
  </conditionalFormatting>
  <conditionalFormatting sqref="I3">
    <cfRule type="cellIs" dxfId="134" priority="4" operator="equal">
      <formula>"yes"</formula>
    </cfRule>
    <cfRule type="cellIs" dxfId="133" priority="5" operator="equal">
      <formula>"no"</formula>
    </cfRule>
  </conditionalFormatting>
  <conditionalFormatting sqref="N1:T2 N8:T12">
    <cfRule type="expression" dxfId="132" priority="6">
      <formula>OR($A1="CHANGE")</formula>
    </cfRule>
    <cfRule type="expression" dxfId="131" priority="7">
      <formula>OR($A1="ADD")</formula>
    </cfRule>
    <cfRule type="expression" dxfId="130" priority="8">
      <formula>OR($A1="REMOVE")</formula>
    </cfRule>
  </conditionalFormatting>
  <conditionalFormatting sqref="N13:T15">
    <cfRule type="expression" dxfId="129" priority="42">
      <formula>OR($A14="CHANGE")</formula>
    </cfRule>
    <cfRule type="expression" dxfId="128" priority="43">
      <formula>OR($A14="ADD")</formula>
    </cfRule>
    <cfRule type="expression" dxfId="127" priority="44">
      <formula>OR($A14="REMOVE")</formula>
    </cfRule>
  </conditionalFormatting>
  <dataValidations count="1">
    <dataValidation allowBlank="1" showInputMessage="1" showErrorMessage="1" sqref="J4 C1:D1 F1:G1 F3:G3 F10 F5:G8 F11:G16 H10 C3:C16 D3:D6 D8:D16" xr:uid="{E61C2258-17B4-4F42-AF2C-E54E68BF4F49}"/>
  </dataValidations>
  <hyperlinks>
    <hyperlink ref="B4" r:id="rId1" xr:uid="{EAFFCCDC-3A3C-424B-BB0A-0EA9B8132916}"/>
    <hyperlink ref="B5" r:id="rId2" xr:uid="{70FED941-437E-47D9-8B1F-60BBC4FBA605}"/>
    <hyperlink ref="B6" r:id="rId3" xr:uid="{F1C12716-0E6A-4042-8500-78432B00E749}"/>
    <hyperlink ref="B8" r:id="rId4" xr:uid="{C6101C79-9642-45C3-A714-E5AF907C35B5}"/>
    <hyperlink ref="B9" r:id="rId5" xr:uid="{869845A7-D494-4D1C-A64A-0842FA49E249}"/>
    <hyperlink ref="B10" r:id="rId6" xr:uid="{84113861-5221-4544-BA5F-CCEE2192E494}"/>
    <hyperlink ref="B11" r:id="rId7" xr:uid="{2C1F5A32-1224-4A08-B5E9-100B1A309C68}"/>
    <hyperlink ref="B12" r:id="rId8" xr:uid="{C59C42A9-ED4E-4996-B9E6-7BA432F418EC}"/>
    <hyperlink ref="B13" r:id="rId9" xr:uid="{8B3B543E-E178-40E7-AA7B-A884B2ABEFE2}"/>
    <hyperlink ref="B7" r:id="rId10" xr:uid="{5D97FC3E-6702-409D-B470-A5B47FADA377}"/>
    <hyperlink ref="J10" r:id="rId11" xr:uid="{9747CEC5-9819-4C55-98E8-D6094B38EB71}"/>
    <hyperlink ref="I7" r:id="rId12" xr:uid="{A2D3C413-EFF3-458A-92C8-CB0472AFE8F0}"/>
    <hyperlink ref="J9" r:id="rId13" xr:uid="{86E7352D-346E-47D6-B6B8-5245B7461FED}"/>
    <hyperlink ref="J11" r:id="rId14" xr:uid="{E0025D2E-CF05-4C98-BB20-4079C63BB004}"/>
    <hyperlink ref="J12" r:id="rId15" xr:uid="{10C396AD-AF43-4CDE-9F3A-CA9FF136F530}"/>
    <hyperlink ref="J13" r:id="rId16" xr:uid="{43B1891A-ED65-45B1-92A5-5374BE4F0792}"/>
    <hyperlink ref="J7" r:id="rId17" xr:uid="{6CF0944E-EAC6-4E30-86B5-C9E25E50F15B}"/>
  </hyperlinks>
  <pageMargins left="0.7" right="0.7" top="0.75" bottom="0.75" header="0.3" footer="0.3"/>
  <headerFooter>
    <oddFooter>&amp;L_x000D_&amp;1#&amp;"Aptos"&amp;10&amp;K000000 Classified as Microsoft Confidential</oddFooter>
  </headerFooter>
  <tableParts count="1">
    <tablePart r:id="rId18"/>
  </tableParts>
  <extLst>
    <ext xmlns:x14="http://schemas.microsoft.com/office/spreadsheetml/2009/9/main" uri="{CCE6A557-97BC-4b89-ADB6-D9C93CAAB3DF}">
      <x14:dataValidations xmlns:xm="http://schemas.microsoft.com/office/excel/2006/main" count="2">
        <x14:dataValidation type="list" allowBlank="1" showInputMessage="1" showErrorMessage="1" xr:uid="{E5B013C3-DD6E-4CD5-BC42-956CDC803B89}">
          <x14:formula1>
            <xm:f>'Column Values (HIDE)'!$A$3:$A$6</xm:f>
          </x14:formula1>
          <xm:sqref>A45:B1048576 A3:B3 B14:B16</xm:sqref>
        </x14:dataValidation>
        <x14:dataValidation type="list" allowBlank="1" showInputMessage="1" showErrorMessage="1" xr:uid="{8406F72B-FEA8-4B9A-B3EC-2AB9C0C4AAC1}">
          <x14:formula1>
            <xm:f>'Column Values (HIDE)'!$C$3:$C$12</xm:f>
          </x14:formula1>
          <xm:sqref>E45:E1048576 B1 E1 E3</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B2A7C-E2F4-42FE-9237-28622736021A}">
  <sheetPr>
    <tabColor theme="9" tint="0.39997558519241921"/>
  </sheetPr>
  <dimension ref="A1:T43"/>
  <sheetViews>
    <sheetView zoomScale="90" zoomScaleNormal="90" workbookViewId="0">
      <pane ySplit="1" topLeftCell="A2" activePane="bottomLeft" state="frozen"/>
      <selection pane="bottomLeft" activeCell="H8" sqref="H8"/>
    </sheetView>
  </sheetViews>
  <sheetFormatPr defaultColWidth="9.140625" defaultRowHeight="15"/>
  <cols>
    <col min="1" max="1" width="10.7109375" style="4" customWidth="1"/>
    <col min="2" max="2" width="39.28515625" style="3" bestFit="1" customWidth="1"/>
    <col min="3" max="3" width="27.7109375" style="4" customWidth="1"/>
    <col min="4" max="4" width="30.85546875" style="4" customWidth="1"/>
    <col min="5" max="5" width="21.42578125" style="4" customWidth="1"/>
    <col min="6" max="7" width="22.85546875" style="4" customWidth="1"/>
    <col min="8" max="8" width="21.7109375" style="181" customWidth="1"/>
    <col min="9" max="9" width="17" style="181" bestFit="1" customWidth="1"/>
    <col min="10" max="10" width="22.5703125" style="4" customWidth="1"/>
    <col min="11" max="11" width="45.85546875" style="4" customWidth="1"/>
    <col min="12" max="13" width="20" style="4" customWidth="1"/>
    <col min="14" max="14" width="25.1406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15.6" customHeight="1">
      <c r="A1" s="173">
        <v>7</v>
      </c>
      <c r="B1" s="117" t="s">
        <v>108</v>
      </c>
      <c r="C1" s="174"/>
      <c r="D1" s="174"/>
      <c r="E1" s="174"/>
      <c r="F1" s="174"/>
      <c r="G1" s="174"/>
      <c r="H1" s="175"/>
      <c r="I1" s="175"/>
      <c r="J1" s="174"/>
      <c r="K1" s="174"/>
      <c r="L1" s="174"/>
      <c r="M1" s="174"/>
      <c r="T1" s="174"/>
    </row>
    <row r="2" spans="1:20" ht="15.6" customHeight="1">
      <c r="A2" s="700" t="s">
        <v>109</v>
      </c>
      <c r="B2" s="700"/>
      <c r="C2" s="700"/>
      <c r="D2" s="700"/>
      <c r="E2" s="700"/>
      <c r="F2" s="700"/>
      <c r="G2" s="700"/>
      <c r="H2" s="700"/>
      <c r="I2" s="700"/>
      <c r="J2" s="700"/>
      <c r="K2" s="700"/>
      <c r="L2" s="700"/>
      <c r="M2" s="182"/>
      <c r="T2" s="174"/>
    </row>
    <row r="3" spans="1:20" customFormat="1" ht="14.45" customHeight="1">
      <c r="A3" s="171" t="s">
        <v>110</v>
      </c>
      <c r="B3" s="176" t="s">
        <v>111</v>
      </c>
      <c r="C3" s="177" t="s">
        <v>72</v>
      </c>
      <c r="D3" s="177" t="s">
        <v>112</v>
      </c>
      <c r="E3" s="172" t="s">
        <v>11</v>
      </c>
      <c r="F3" s="172" t="s">
        <v>113</v>
      </c>
      <c r="G3" s="172" t="s">
        <v>114</v>
      </c>
      <c r="H3" s="177" t="s">
        <v>115</v>
      </c>
      <c r="I3" s="177" t="s">
        <v>75</v>
      </c>
      <c r="J3" s="177" t="s">
        <v>116</v>
      </c>
      <c r="K3" s="178" t="s">
        <v>117</v>
      </c>
      <c r="L3" s="179" t="s">
        <v>118</v>
      </c>
      <c r="M3" s="179" t="s">
        <v>171</v>
      </c>
      <c r="N3" s="224" t="s">
        <v>121</v>
      </c>
    </row>
    <row r="4" spans="1:20" customFormat="1" ht="89.25" customHeight="1">
      <c r="A4">
        <f>ROW() - ROW(Table19019319519719920120320520720921121321521721922122322522722923123323723924124324524724925125325525735674891012[[#Headers],[Priority]])</f>
        <v>1</v>
      </c>
      <c r="B4" s="164" t="s">
        <v>1500</v>
      </c>
      <c r="C4" t="s">
        <v>184</v>
      </c>
      <c r="D4" t="s">
        <v>1239</v>
      </c>
      <c r="E4" s="161">
        <v>45895</v>
      </c>
      <c r="F4" s="161">
        <v>45901</v>
      </c>
      <c r="G4" s="161" t="s">
        <v>181</v>
      </c>
      <c r="H4" s="225" t="s">
        <v>82</v>
      </c>
      <c r="J4" s="133" t="s">
        <v>83</v>
      </c>
      <c r="K4" s="67" t="s">
        <v>286</v>
      </c>
      <c r="L4" t="s">
        <v>1063</v>
      </c>
      <c r="M4" s="67"/>
      <c r="N4" t="s">
        <v>1501</v>
      </c>
    </row>
    <row r="5" spans="1:20" s="180" customFormat="1" ht="98.25" customHeight="1">
      <c r="A5">
        <f>ROW() - ROW(Table19019319519719920120320520720921121321521721922122322522722923123323723924124324524724925125325525735674891012[[#Headers],[Priority]])</f>
        <v>2</v>
      </c>
      <c r="B5" s="164" t="s">
        <v>1502</v>
      </c>
      <c r="C5" s="161" t="s">
        <v>1316</v>
      </c>
      <c r="D5" t="s">
        <v>1317</v>
      </c>
      <c r="E5" s="161">
        <v>45895</v>
      </c>
      <c r="F5" s="161">
        <v>45901</v>
      </c>
      <c r="G5" s="161" t="s">
        <v>1316</v>
      </c>
      <c r="H5" s="67" t="s">
        <v>1318</v>
      </c>
      <c r="I5" s="67" t="s">
        <v>1319</v>
      </c>
      <c r="J5" s="133" t="s">
        <v>83</v>
      </c>
      <c r="K5" s="67" t="s">
        <v>286</v>
      </c>
      <c r="L5" t="s">
        <v>1063</v>
      </c>
      <c r="M5"/>
      <c r="N5" t="s">
        <v>1501</v>
      </c>
    </row>
    <row r="6" spans="1:20" s="180" customFormat="1" ht="60">
      <c r="A6">
        <f>ROW() - ROW(Table19019319519719920120320520720921121321521721922122322522722923123323723924124324524724925125325525735674891012[[#Headers],[Priority]])</f>
        <v>3</v>
      </c>
      <c r="B6" s="164" t="s">
        <v>1503</v>
      </c>
      <c r="C6" s="67" t="s">
        <v>1504</v>
      </c>
      <c r="D6" s="164" t="s">
        <v>1505</v>
      </c>
      <c r="E6" s="188">
        <v>45897</v>
      </c>
      <c r="F6" s="161">
        <v>45901</v>
      </c>
      <c r="G6" s="161"/>
      <c r="H6" s="67" t="s">
        <v>1506</v>
      </c>
      <c r="I6"/>
      <c r="J6" s="133" t="s">
        <v>83</v>
      </c>
      <c r="K6" s="67" t="s">
        <v>286</v>
      </c>
      <c r="L6" t="s">
        <v>1063</v>
      </c>
      <c r="M6"/>
      <c r="N6" s="232" t="s">
        <v>1507</v>
      </c>
    </row>
    <row r="7" spans="1:20" ht="60">
      <c r="A7">
        <f>ROW() - ROW(Table19019319519719920120320520720921121321521721922122322522722923123323723924124324524724925125325525735674891012[[#Headers],[Priority]])</f>
        <v>4</v>
      </c>
      <c r="B7" s="164" t="s">
        <v>1508</v>
      </c>
      <c r="C7" t="s">
        <v>1322</v>
      </c>
      <c r="D7" s="164" t="s">
        <v>1323</v>
      </c>
      <c r="E7" s="161">
        <v>45895</v>
      </c>
      <c r="F7" s="161">
        <v>45901</v>
      </c>
      <c r="G7" s="161"/>
      <c r="H7"/>
      <c r="I7"/>
      <c r="J7" s="133" t="s">
        <v>1324</v>
      </c>
      <c r="K7" s="67" t="s">
        <v>286</v>
      </c>
      <c r="L7" t="s">
        <v>1063</v>
      </c>
      <c r="M7"/>
      <c r="N7" s="4" t="s">
        <v>1501</v>
      </c>
      <c r="T7" s="174"/>
    </row>
    <row r="8" spans="1:20" ht="60">
      <c r="A8">
        <f>ROW() - ROW(Table19019319519719920120320520720921121321521721922122322522722923123323723924124324524724925125325525735674891012[[#Headers],[Priority]])</f>
        <v>5</v>
      </c>
      <c r="B8" s="164" t="s">
        <v>1509</v>
      </c>
      <c r="C8" t="s">
        <v>1282</v>
      </c>
      <c r="D8" s="164" t="s">
        <v>1313</v>
      </c>
      <c r="E8" s="161">
        <v>45895</v>
      </c>
      <c r="F8" s="161">
        <v>45901</v>
      </c>
      <c r="G8" s="161"/>
      <c r="H8"/>
      <c r="I8"/>
      <c r="J8" s="164" t="s">
        <v>1510</v>
      </c>
      <c r="K8" s="67" t="s">
        <v>286</v>
      </c>
      <c r="L8" t="s">
        <v>1063</v>
      </c>
      <c r="M8"/>
      <c r="N8" s="232" t="s">
        <v>1501</v>
      </c>
      <c r="T8" s="174"/>
    </row>
    <row r="9" spans="1:20" ht="60">
      <c r="A9">
        <f>ROW() - ROW(Table19019319519719920120320520720921121321521721922122322522722923123323723924124324524724925125325525735674891012[[#Headers],[Priority]])</f>
        <v>6</v>
      </c>
      <c r="B9" s="164" t="s">
        <v>1511</v>
      </c>
      <c r="C9" s="67" t="s">
        <v>1328</v>
      </c>
      <c r="D9" s="67" t="s">
        <v>1512</v>
      </c>
      <c r="E9" s="161">
        <v>45895</v>
      </c>
      <c r="F9" s="161">
        <v>45901</v>
      </c>
      <c r="G9" s="161" t="s">
        <v>1513</v>
      </c>
      <c r="H9" s="67" t="s">
        <v>1514</v>
      </c>
      <c r="I9"/>
      <c r="J9" s="133" t="s">
        <v>83</v>
      </c>
      <c r="K9" s="67" t="s">
        <v>286</v>
      </c>
      <c r="L9" t="s">
        <v>1063</v>
      </c>
      <c r="M9"/>
      <c r="N9" s="232" t="s">
        <v>1501</v>
      </c>
      <c r="T9" s="174"/>
    </row>
    <row r="10" spans="1:20" ht="60">
      <c r="A10">
        <f>ROW() - ROW(Table19019319519719920120320520720921121321521721922122322522722923123323723924124324524724925125325525735674891012[[#Headers],[Priority]])</f>
        <v>7</v>
      </c>
      <c r="B10" s="164" t="s">
        <v>1515</v>
      </c>
      <c r="C10" s="67" t="s">
        <v>408</v>
      </c>
      <c r="D10" s="67" t="s">
        <v>1516</v>
      </c>
      <c r="E10" s="188">
        <v>45897</v>
      </c>
      <c r="F10" s="161">
        <v>45901</v>
      </c>
      <c r="G10" s="161"/>
      <c r="H10" s="67" t="s">
        <v>1261</v>
      </c>
      <c r="I10"/>
      <c r="J10" s="133" t="s">
        <v>1263</v>
      </c>
      <c r="K10" s="67" t="s">
        <v>286</v>
      </c>
      <c r="L10" t="s">
        <v>1063</v>
      </c>
      <c r="M10" t="s">
        <v>93</v>
      </c>
      <c r="N10" s="232" t="s">
        <v>1507</v>
      </c>
      <c r="T10" s="174"/>
    </row>
    <row r="11" spans="1:20" ht="60">
      <c r="A11">
        <f>ROW() - ROW(Table19019319519719920120320520720921121321521721922122322522722923123323723924124324524724925125325525735674891012[[#Headers],[Priority]])</f>
        <v>8</v>
      </c>
      <c r="B11" s="164" t="s">
        <v>1517</v>
      </c>
      <c r="C11" t="s">
        <v>1518</v>
      </c>
      <c r="D11" t="s">
        <v>1519</v>
      </c>
      <c r="E11" s="161">
        <v>45895</v>
      </c>
      <c r="F11" s="161">
        <v>45901</v>
      </c>
      <c r="G11" t="s">
        <v>1520</v>
      </c>
      <c r="H11" t="s">
        <v>1521</v>
      </c>
      <c r="I11"/>
      <c r="J11" s="133" t="s">
        <v>83</v>
      </c>
      <c r="K11" s="67" t="s">
        <v>286</v>
      </c>
      <c r="L11" t="s">
        <v>1063</v>
      </c>
      <c r="M11"/>
      <c r="N11" s="232" t="s">
        <v>1501</v>
      </c>
      <c r="T11" s="174"/>
    </row>
    <row r="12" spans="1:20" ht="60">
      <c r="A12">
        <v>9</v>
      </c>
      <c r="B12" s="164" t="s">
        <v>1522</v>
      </c>
      <c r="C12" s="67" t="s">
        <v>1523</v>
      </c>
      <c r="D12" t="s">
        <v>1524</v>
      </c>
      <c r="E12" s="161">
        <v>45895</v>
      </c>
      <c r="F12" s="161">
        <v>45901</v>
      </c>
      <c r="G12" s="161" t="s">
        <v>1523</v>
      </c>
      <c r="H12" s="67" t="s">
        <v>1525</v>
      </c>
      <c r="I12"/>
      <c r="J12" s="133" t="s">
        <v>83</v>
      </c>
      <c r="K12" s="67" t="s">
        <v>286</v>
      </c>
      <c r="L12" t="s">
        <v>1063</v>
      </c>
      <c r="M12" s="67" t="s">
        <v>1526</v>
      </c>
      <c r="N12" s="232" t="s">
        <v>1501</v>
      </c>
      <c r="T12" s="174"/>
    </row>
    <row r="13" spans="1:20" ht="14.45" customHeight="1">
      <c r="A13"/>
      <c r="B13" s="67"/>
      <c r="C13"/>
      <c r="D13"/>
      <c r="E13"/>
      <c r="F13"/>
      <c r="G13"/>
      <c r="H13"/>
      <c r="I13"/>
      <c r="J13"/>
      <c r="K13"/>
      <c r="L13"/>
      <c r="M13"/>
      <c r="T13" s="174"/>
    </row>
    <row r="14" spans="1:20" ht="14.45" customHeight="1">
      <c r="A14"/>
      <c r="B14" s="67"/>
      <c r="C14"/>
      <c r="D14"/>
      <c r="E14"/>
      <c r="F14"/>
      <c r="G14"/>
      <c r="H14"/>
      <c r="I14"/>
      <c r="J14"/>
      <c r="K14"/>
      <c r="L14"/>
      <c r="M14"/>
      <c r="T14" s="174"/>
    </row>
    <row r="15" spans="1:20" ht="14.45" customHeight="1">
      <c r="A15"/>
      <c r="B15" s="67"/>
      <c r="C15"/>
      <c r="D15"/>
      <c r="E15"/>
      <c r="F15"/>
      <c r="G15"/>
      <c r="H15"/>
      <c r="I15"/>
      <c r="J15"/>
      <c r="K15"/>
      <c r="L15"/>
      <c r="M15"/>
      <c r="T15" s="174"/>
    </row>
    <row r="16" spans="1:20" customFormat="1" ht="14.45" customHeight="1">
      <c r="B16" s="67"/>
    </row>
    <row r="17" spans="2:2" customFormat="1" ht="14.45" customHeight="1">
      <c r="B17" s="67"/>
    </row>
    <row r="18" spans="2:2" customFormat="1" ht="14.45" customHeight="1">
      <c r="B18" s="67"/>
    </row>
    <row r="19" spans="2:2" customFormat="1" ht="14.45" customHeight="1">
      <c r="B19" s="67"/>
    </row>
    <row r="20" spans="2:2" customFormat="1" ht="14.45" customHeight="1">
      <c r="B20" s="67"/>
    </row>
    <row r="21" spans="2:2" customFormat="1" ht="14.45" customHeight="1">
      <c r="B21" s="67"/>
    </row>
    <row r="22" spans="2:2" customFormat="1" ht="14.45" customHeight="1">
      <c r="B22" s="67"/>
    </row>
    <row r="23" spans="2:2" customFormat="1" ht="14.45" customHeight="1">
      <c r="B23" s="67"/>
    </row>
    <row r="24" spans="2:2" customFormat="1" ht="14.45" customHeight="1">
      <c r="B24" s="67"/>
    </row>
    <row r="25" spans="2:2" customFormat="1" ht="14.45" customHeight="1">
      <c r="B25" s="67"/>
    </row>
    <row r="26" spans="2:2" customFormat="1" ht="14.45" customHeight="1">
      <c r="B26" s="67"/>
    </row>
    <row r="27" spans="2:2" customFormat="1" ht="14.45" customHeight="1">
      <c r="B27" s="67"/>
    </row>
    <row r="28" spans="2:2" customFormat="1" ht="14.45" customHeight="1">
      <c r="B28" s="67"/>
    </row>
    <row r="29" spans="2:2" customFormat="1" ht="14.45" customHeight="1">
      <c r="B29" s="67"/>
    </row>
    <row r="30" spans="2:2" customFormat="1" ht="14.45" customHeight="1">
      <c r="B30" s="67"/>
    </row>
    <row r="31" spans="2:2" customFormat="1" ht="14.45" customHeight="1">
      <c r="B31" s="67"/>
    </row>
    <row r="32" spans="2:2" customFormat="1" ht="14.45" customHeight="1">
      <c r="B32" s="67"/>
    </row>
    <row r="33" spans="2:2" customFormat="1" ht="14.45" customHeight="1">
      <c r="B33" s="67"/>
    </row>
    <row r="34" spans="2:2" customFormat="1" ht="14.45" customHeight="1">
      <c r="B34" s="67"/>
    </row>
    <row r="35" spans="2:2" customFormat="1" ht="14.45" customHeight="1">
      <c r="B35" s="67"/>
    </row>
    <row r="36" spans="2:2" customFormat="1" ht="14.45" customHeight="1">
      <c r="B36" s="67"/>
    </row>
    <row r="37" spans="2:2" customFormat="1" ht="14.45" customHeight="1">
      <c r="B37" s="67"/>
    </row>
    <row r="38" spans="2:2" customFormat="1" ht="14.45" customHeight="1">
      <c r="B38" s="67"/>
    </row>
    <row r="39" spans="2:2" customFormat="1" ht="14.45" customHeight="1">
      <c r="B39" s="67"/>
    </row>
    <row r="40" spans="2:2" customFormat="1" ht="14.45" customHeight="1">
      <c r="B40" s="67"/>
    </row>
    <row r="41" spans="2:2" customFormat="1" ht="14.45" customHeight="1">
      <c r="B41" s="67"/>
    </row>
    <row r="42" spans="2:2" customFormat="1" ht="14.45" customHeight="1">
      <c r="B42" s="67"/>
    </row>
    <row r="43" spans="2:2" customFormat="1" ht="14.45" customHeight="1">
      <c r="B43" s="67"/>
    </row>
  </sheetData>
  <mergeCells count="1">
    <mergeCell ref="A2:L2"/>
  </mergeCells>
  <conditionalFormatting sqref="B1:M1">
    <cfRule type="expression" dxfId="126" priority="8">
      <formula>OR($A1="CHANGE")</formula>
    </cfRule>
    <cfRule type="expression" dxfId="125" priority="9">
      <formula>OR($A1="ADD")</formula>
    </cfRule>
    <cfRule type="expression" dxfId="124" priority="10">
      <formula>OR($A1="REMOVE")</formula>
    </cfRule>
  </conditionalFormatting>
  <conditionalFormatting sqref="I3">
    <cfRule type="cellIs" dxfId="123" priority="11" operator="equal">
      <formula>"yes"</formula>
    </cfRule>
    <cfRule type="cellIs" dxfId="122" priority="12" operator="equal">
      <formula>"no"</formula>
    </cfRule>
  </conditionalFormatting>
  <conditionalFormatting sqref="N1:N1048576">
    <cfRule type="cellIs" dxfId="121" priority="1" operator="equal">
      <formula>"In QC (M2)"</formula>
    </cfRule>
    <cfRule type="cellIs" dxfId="120" priority="2" operator="equal">
      <formula>"Creative Cooked (M2 &amp; M3)"</formula>
    </cfRule>
    <cfRule type="cellIs" dxfId="119" priority="3" operator="equal">
      <formula>"Published/Booked"</formula>
    </cfRule>
    <cfRule type="cellIs" dxfId="118" priority="4" operator="equal">
      <formula>"Ready for review (M2)"</formula>
    </cfRule>
    <cfRule type="cellIs" dxfId="117" priority="5" operator="equal">
      <formula>"Creative cooked (M2/M3)"</formula>
    </cfRule>
    <cfRule type="cellIs" dxfId="116" priority="6" operator="equal">
      <formula>"Creative cooked (M2)"</formula>
    </cfRule>
    <cfRule type="cellIs" dxfId="115" priority="7" operator="equal">
      <formula>"Build is cooking"</formula>
    </cfRule>
  </conditionalFormatting>
  <conditionalFormatting sqref="N1:T2 N7:T7 N13:T15 O8:T12">
    <cfRule type="expression" dxfId="114" priority="13">
      <formula>OR($A1="CHANGE")</formula>
    </cfRule>
  </conditionalFormatting>
  <conditionalFormatting sqref="N1:T2 N7:T7 O8:T12 N13:T15">
    <cfRule type="expression" dxfId="113" priority="14">
      <formula>OR($A1="ADD")</formula>
    </cfRule>
    <cfRule type="expression" dxfId="112" priority="15">
      <formula>OR($A1="REMOVE")</formula>
    </cfRule>
  </conditionalFormatting>
  <dataValidations count="2">
    <dataValidation allowBlank="1" showInputMessage="1" showErrorMessage="1" sqref="C1:D1 F1:G1 F3:G3 D10:D15 F5:G6 G4 D3:D5 C3:C15 F8:G15" xr:uid="{CBD922B8-1A2D-4E91-B73C-721A7343FE8F}"/>
    <dataValidation type="list" allowBlank="1" showInputMessage="1" showErrorMessage="1" sqref="N1:N1048576" xr:uid="{08D375E1-DF60-4A42-BD53-520CA1D37555}">
      <formula1>"Build is Cooking, Creative Cooked (M2), Creative Cooked (M3), Creative Cooked (M2 &amp; M3), In QC (M2), In QC (M2 &amp; M3), Ready for Review (M2), Ready for Review (M2 &amp; M3), Published/Booked"</formula1>
    </dataValidation>
  </dataValidations>
  <hyperlinks>
    <hyperlink ref="J5" r:id="rId1" xr:uid="{75E5D423-4327-4EB2-89C3-D2B32F3B1156}"/>
    <hyperlink ref="B5" r:id="rId2" display="CCX Campaign Request 11786 Black Myth Wukong Launch - Week 2" xr:uid="{684AB76E-943F-4E7D-B02B-DBFE62CD3C3A}"/>
    <hyperlink ref="B4" r:id="rId3" display="CCX Campaign Request 10471 Helldivers 2 and Nacho launch (8/26-9/1)" xr:uid="{33F3001F-AD9E-4F0E-A821-0C47BAA5B907}"/>
    <hyperlink ref="B6" r:id="rId4" display="CCX Campaign Request 12013 METAL GEAR SOLID Δ: SNAKE EATER -Launch" xr:uid="{61C21DFD-DBE1-4912-8A9C-D8946E68DFBE}"/>
    <hyperlink ref="D7" r:id="rId5" xr:uid="{1C3B4AC7-CB80-4758-9A94-0303C43A1822}"/>
    <hyperlink ref="J7" r:id="rId6" xr:uid="{F48E9FCF-524F-4CB3-B7C0-98E4064E44A4}"/>
    <hyperlink ref="B7" r:id="rId7" display="CCX Campaign Request 11829 Keep on Gaming Sale Wk 2" xr:uid="{D52290EA-E553-413D-8A76-4766B237176B}"/>
    <hyperlink ref="D8" r:id="rId8" xr:uid="{DA006060-DF38-421B-A2B9-759F39ABF40F}"/>
    <hyperlink ref="B8" r:id="rId9" display="CCX Campaign Request 11331 Summer Spotlight - Week 3 (Aug 26 - Sep 1)" xr:uid="{D2C11D1E-737F-4A3F-883C-CC1C68EC7ECC}"/>
    <hyperlink ref="J9" r:id="rId10" xr:uid="{EA259EF9-56BF-491A-8E00-E40B24B12E53}"/>
    <hyperlink ref="J6" r:id="rId11" xr:uid="{212F000E-973D-4EA5-BE74-A51ECCD1B57F}"/>
    <hyperlink ref="J8" r:id="rId12" xr:uid="{7AA93BB0-D180-423E-8F09-A9E8DD75CEBB}"/>
    <hyperlink ref="B9" r:id="rId13" xr:uid="{9449441D-6FE0-4EEF-96CD-54485581326C}"/>
    <hyperlink ref="B11" r:id="rId14" xr:uid="{3DD151E9-187C-455C-9B29-4AFBD502EAD6}"/>
    <hyperlink ref="B10" r:id="rId15" xr:uid="{E0B6A0B4-D665-43AF-A693-C784F89EA43F}"/>
    <hyperlink ref="J10" r:id="rId16" xr:uid="{946F7E27-D1D0-4577-B266-093E581DA276}"/>
    <hyperlink ref="B12" r:id="rId17" xr:uid="{EFFADCEF-BABF-4901-B893-5BAD234F9E21}"/>
    <hyperlink ref="J12" r:id="rId18" xr:uid="{FF2AE8C2-E023-47B1-AE1C-8A4654F1FF08}"/>
    <hyperlink ref="J11" r:id="rId19" xr:uid="{76328349-3AFA-4559-BB20-907150DDAFBF}"/>
    <hyperlink ref="J4" r:id="rId20" xr:uid="{977FCB31-4C44-427A-B5EE-044F36EEAD7B}"/>
  </hyperlinks>
  <pageMargins left="0.7" right="0.7" top="0.75" bottom="0.75" header="0.3" footer="0.3"/>
  <headerFooter>
    <oddFooter>&amp;L_x000D_&amp;1#&amp;"Aptos"&amp;10&amp;K000000 Classified as Microsoft Confidential</oddFooter>
  </headerFooter>
  <legacyDrawing r:id="rId21"/>
  <tableParts count="1">
    <tablePart r:id="rId22"/>
  </tableParts>
  <extLst>
    <ext xmlns:x14="http://schemas.microsoft.com/office/spreadsheetml/2009/9/main" uri="{CCE6A557-97BC-4b89-ADB6-D9C93CAAB3DF}">
      <x14:dataValidations xmlns:xm="http://schemas.microsoft.com/office/excel/2006/main" count="2">
        <x14:dataValidation type="list" allowBlank="1" showInputMessage="1" showErrorMessage="1" xr:uid="{1E710E21-6821-418E-BC79-7CF178DB647F}">
          <x14:formula1>
            <xm:f>'Column Values (HIDE)'!$C$3:$C$12</xm:f>
          </x14:formula1>
          <xm:sqref>E44:E1048576 B1 E1 E3</xm:sqref>
        </x14:dataValidation>
        <x14:dataValidation type="list" allowBlank="1" showInputMessage="1" showErrorMessage="1" xr:uid="{E6DB810D-0BFD-4B59-8D95-19F49C8F5A7C}">
          <x14:formula1>
            <xm:f>'Column Values (HIDE)'!$A$3:$A$6</xm:f>
          </x14:formula1>
          <xm:sqref>A44:B1048576 A3:B3 B13:B15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3798-7AB1-42C0-A861-62F7C4E069CC}">
  <sheetPr>
    <tabColor theme="9" tint="0.39997558519241921"/>
  </sheetPr>
  <dimension ref="A1:T43"/>
  <sheetViews>
    <sheetView zoomScale="90" zoomScaleNormal="90" workbookViewId="0">
      <pane ySplit="1" topLeftCell="A4" activePane="bottomLeft" state="frozen"/>
      <selection pane="bottomLeft" activeCell="K63" sqref="K63"/>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7" width="22.85546875" style="4" customWidth="1"/>
    <col min="8" max="8" width="18.42578125" style="181" customWidth="1"/>
    <col min="9" max="9" width="31.85546875" style="181" customWidth="1"/>
    <col min="10" max="10" width="22.5703125" style="4" customWidth="1"/>
    <col min="11" max="11" width="18.5703125" style="4" customWidth="1"/>
    <col min="12" max="13" width="20" style="4" customWidth="1"/>
    <col min="14" max="14" width="15.28515625" style="4" bestFit="1" customWidth="1"/>
    <col min="15" max="15" width="21.42578125" style="4" customWidth="1"/>
    <col min="16" max="16" width="27.7109375" style="4" bestFit="1" customWidth="1"/>
    <col min="17" max="17" width="18.85546875" style="4" bestFit="1" customWidth="1"/>
    <col min="18" max="18" width="77.140625" style="4" customWidth="1"/>
    <col min="19" max="19" width="62.42578125" style="4" customWidth="1"/>
    <col min="20" max="20" width="32.140625" style="4" bestFit="1" customWidth="1"/>
    <col min="21" max="21" width="8.85546875" style="4" customWidth="1"/>
    <col min="22" max="16384" width="9.140625" style="4"/>
  </cols>
  <sheetData>
    <row r="1" spans="1:20" ht="30">
      <c r="A1" s="173" t="s">
        <v>1527</v>
      </c>
      <c r="B1" s="117" t="s">
        <v>108</v>
      </c>
      <c r="C1" s="174"/>
      <c r="D1" s="174"/>
      <c r="E1" s="174"/>
      <c r="F1" s="174"/>
      <c r="G1" s="174"/>
      <c r="H1" s="175"/>
      <c r="I1" s="175"/>
      <c r="J1" s="174"/>
      <c r="K1" s="174"/>
      <c r="L1" s="174"/>
      <c r="M1" s="174"/>
      <c r="T1" s="174"/>
    </row>
    <row r="2" spans="1:20" ht="15.75">
      <c r="A2" s="700" t="s">
        <v>109</v>
      </c>
      <c r="B2" s="700"/>
      <c r="C2" s="700"/>
      <c r="D2" s="700"/>
      <c r="E2" s="700"/>
      <c r="F2" s="700"/>
      <c r="G2" s="700"/>
      <c r="H2" s="700"/>
      <c r="I2" s="700"/>
      <c r="J2" s="700"/>
      <c r="K2" s="700"/>
      <c r="L2" s="700"/>
      <c r="M2" s="182"/>
      <c r="T2" s="174"/>
    </row>
    <row r="3" spans="1:20" customFormat="1">
      <c r="A3" s="171" t="s">
        <v>110</v>
      </c>
      <c r="B3" s="176" t="s">
        <v>111</v>
      </c>
      <c r="C3" s="177" t="s">
        <v>72</v>
      </c>
      <c r="D3" s="177" t="s">
        <v>112</v>
      </c>
      <c r="E3" s="172" t="s">
        <v>11</v>
      </c>
      <c r="F3" s="172" t="s">
        <v>113</v>
      </c>
      <c r="G3" s="172" t="s">
        <v>1528</v>
      </c>
      <c r="H3" s="177" t="s">
        <v>115</v>
      </c>
      <c r="I3" s="177" t="s">
        <v>75</v>
      </c>
      <c r="J3" s="177" t="s">
        <v>116</v>
      </c>
      <c r="K3" s="178" t="s">
        <v>117</v>
      </c>
      <c r="L3" s="179" t="s">
        <v>118</v>
      </c>
      <c r="M3" s="179" t="s">
        <v>171</v>
      </c>
    </row>
    <row r="4" spans="1:20" customFormat="1" ht="60">
      <c r="A4">
        <f>ROW() - ROW(Table190193195197199201203205207209211213215217219221223225227229231233237239241243245247249251253255257356[[#Headers],[Priority]])</f>
        <v>1</v>
      </c>
      <c r="B4" s="164" t="s">
        <v>1529</v>
      </c>
      <c r="C4" t="s">
        <v>1530</v>
      </c>
      <c r="D4" s="164" t="s">
        <v>1531</v>
      </c>
      <c r="E4" s="199" t="s">
        <v>1419</v>
      </c>
      <c r="F4" s="161">
        <v>45869</v>
      </c>
      <c r="G4" s="161"/>
      <c r="K4" t="s">
        <v>1368</v>
      </c>
    </row>
    <row r="5" spans="1:20" s="180" customFormat="1" ht="30">
      <c r="A5">
        <f>ROW() - ROW(Table190193195197199201203205207209211213215217219221223225227229231233237239241243245247249251253255257356[[#Headers],[Priority]])</f>
        <v>2</v>
      </c>
      <c r="B5" s="164" t="s">
        <v>1532</v>
      </c>
      <c r="C5" s="67" t="s">
        <v>794</v>
      </c>
      <c r="D5" t="s">
        <v>492</v>
      </c>
      <c r="E5" s="161">
        <v>45848</v>
      </c>
      <c r="F5" s="161">
        <v>45852</v>
      </c>
      <c r="G5" s="67" t="s">
        <v>1533</v>
      </c>
      <c r="H5" t="s">
        <v>82</v>
      </c>
      <c r="J5" s="133" t="s">
        <v>83</v>
      </c>
      <c r="K5" t="s">
        <v>1368</v>
      </c>
      <c r="L5"/>
      <c r="M5"/>
      <c r="N5"/>
    </row>
    <row r="6" spans="1:20" s="180" customFormat="1" ht="45">
      <c r="A6">
        <f>ROW() - ROW(Table190193195197199201203205207209211213215217219221223225227229231233237239241243245247249251253255257356[[#Headers],[Priority]])</f>
        <v>3</v>
      </c>
      <c r="B6" s="164" t="s">
        <v>1534</v>
      </c>
      <c r="C6" s="67" t="s">
        <v>1535</v>
      </c>
      <c r="D6" t="s">
        <v>1536</v>
      </c>
      <c r="E6" s="161">
        <v>45854</v>
      </c>
      <c r="F6" s="161">
        <v>45859</v>
      </c>
      <c r="G6" s="67" t="s">
        <v>1069</v>
      </c>
      <c r="H6" s="67" t="s">
        <v>82</v>
      </c>
      <c r="I6"/>
      <c r="J6"/>
      <c r="K6" t="s">
        <v>1368</v>
      </c>
      <c r="L6"/>
      <c r="M6"/>
      <c r="N6"/>
    </row>
    <row r="7" spans="1:20" ht="45">
      <c r="A7">
        <f>ROW() - ROW(Table190193195197199201203205207209211213215217219221223225227229231233237239241243245247249251253255257356[[#Headers],[Priority]])</f>
        <v>4</v>
      </c>
      <c r="B7" s="164" t="s">
        <v>1537</v>
      </c>
      <c r="C7" t="s">
        <v>1538</v>
      </c>
      <c r="D7" s="67" t="s">
        <v>1539</v>
      </c>
      <c r="E7" s="161">
        <v>45854</v>
      </c>
      <c r="F7" s="161">
        <v>45859</v>
      </c>
      <c r="G7" s="161" t="s">
        <v>408</v>
      </c>
      <c r="H7" t="s">
        <v>504</v>
      </c>
      <c r="I7"/>
      <c r="J7" s="133" t="s">
        <v>1263</v>
      </c>
      <c r="K7" t="s">
        <v>1368</v>
      </c>
      <c r="L7"/>
      <c r="M7"/>
      <c r="T7" s="174"/>
    </row>
    <row r="8" spans="1:20" ht="45">
      <c r="A8">
        <f>ROW() - ROW(Table190193195197199201203205207209211213215217219221223225227229231233237239241243245247249251253255257356[[#Headers],[Priority]])</f>
        <v>5</v>
      </c>
      <c r="B8" s="164" t="s">
        <v>1540</v>
      </c>
      <c r="C8" t="s">
        <v>1541</v>
      </c>
      <c r="D8"/>
      <c r="E8" s="161">
        <v>45854</v>
      </c>
      <c r="F8" s="161">
        <v>45859</v>
      </c>
      <c r="G8" s="161" t="s">
        <v>425</v>
      </c>
      <c r="H8" s="67" t="s">
        <v>1542</v>
      </c>
      <c r="I8" s="67" t="s">
        <v>1543</v>
      </c>
      <c r="J8" s="133" t="s">
        <v>83</v>
      </c>
      <c r="K8" t="s">
        <v>1368</v>
      </c>
      <c r="L8"/>
      <c r="M8"/>
      <c r="T8" s="174"/>
    </row>
    <row r="9" spans="1:20" ht="45">
      <c r="A9">
        <f>ROW() - ROW(Table190193195197199201203205207209211213215217219221223225227229231233237239241243245247249251253255257356[[#Headers],[Priority]])</f>
        <v>6</v>
      </c>
      <c r="B9" s="164" t="s">
        <v>1544</v>
      </c>
      <c r="C9" t="s">
        <v>1545</v>
      </c>
      <c r="D9" t="s">
        <v>800</v>
      </c>
      <c r="E9" s="161">
        <v>45854</v>
      </c>
      <c r="F9" s="161">
        <v>45859</v>
      </c>
      <c r="G9" s="161" t="s">
        <v>1546</v>
      </c>
      <c r="H9" s="67" t="s">
        <v>82</v>
      </c>
      <c r="I9"/>
      <c r="J9" s="133" t="s">
        <v>1547</v>
      </c>
      <c r="K9" t="s">
        <v>1368</v>
      </c>
      <c r="L9"/>
      <c r="M9"/>
      <c r="T9" s="174"/>
    </row>
    <row r="10" spans="1:20" ht="60">
      <c r="A10">
        <f>ROW() - ROW(Table190193195197199201203205207209211213215217219221223225227229231233237239241243245247249251253255257356[[#Headers],[Priority]])</f>
        <v>7</v>
      </c>
      <c r="B10" s="164" t="s">
        <v>1548</v>
      </c>
      <c r="C10" s="67" t="s">
        <v>1549</v>
      </c>
      <c r="D10"/>
      <c r="E10" s="161">
        <v>45854</v>
      </c>
      <c r="F10" s="161">
        <v>45859</v>
      </c>
      <c r="G10" s="193" t="s">
        <v>1481</v>
      </c>
      <c r="H10" s="191" t="s">
        <v>1482</v>
      </c>
      <c r="I10" s="67" t="s">
        <v>1483</v>
      </c>
      <c r="J10" s="133" t="s">
        <v>83</v>
      </c>
      <c r="K10" t="s">
        <v>1368</v>
      </c>
      <c r="L10"/>
      <c r="M10"/>
      <c r="T10" s="174"/>
    </row>
    <row r="11" spans="1:20" ht="60">
      <c r="A11">
        <f>ROW() - ROW(Table190193195197199201203205207209211213215217219221223225227229231233237239241243245247249251253255257356[[#Headers],[Priority]])</f>
        <v>8</v>
      </c>
      <c r="B11" s="164" t="s">
        <v>1550</v>
      </c>
      <c r="C11" s="67" t="s">
        <v>1551</v>
      </c>
      <c r="D11" t="s">
        <v>1552</v>
      </c>
      <c r="E11" s="161">
        <v>45854</v>
      </c>
      <c r="F11" s="161">
        <v>45859</v>
      </c>
      <c r="G11" s="161" t="s">
        <v>1553</v>
      </c>
      <c r="H11" s="67" t="s">
        <v>1554</v>
      </c>
      <c r="I11" s="67" t="s">
        <v>1555</v>
      </c>
      <c r="J11" s="133" t="s">
        <v>83</v>
      </c>
      <c r="K11" t="s">
        <v>1368</v>
      </c>
      <c r="L11"/>
      <c r="M11"/>
      <c r="T11" s="174"/>
    </row>
    <row r="12" spans="1:20" ht="30">
      <c r="A12">
        <f>ROW() - ROW(Table190193195197199201203205207209211213215217219221223225227229231233237239241243245247249251253255257356[[#Headers],[Priority]])</f>
        <v>9</v>
      </c>
      <c r="B12" s="164" t="s">
        <v>1556</v>
      </c>
      <c r="C12" t="s">
        <v>1557</v>
      </c>
      <c r="D12" t="s">
        <v>1558</v>
      </c>
      <c r="E12" s="188">
        <v>45856</v>
      </c>
      <c r="F12" s="161">
        <v>45859</v>
      </c>
      <c r="G12" t="s">
        <v>1559</v>
      </c>
      <c r="H12" s="67" t="s">
        <v>1560</v>
      </c>
      <c r="I12" s="67" t="s">
        <v>1561</v>
      </c>
      <c r="J12" s="133" t="s">
        <v>1562</v>
      </c>
      <c r="K12" t="s">
        <v>1368</v>
      </c>
      <c r="L12"/>
      <c r="M12"/>
      <c r="T12" s="174"/>
    </row>
    <row r="13" spans="1:20">
      <c r="A13"/>
      <c r="B13" s="67"/>
      <c r="C13"/>
      <c r="D13"/>
      <c r="E13"/>
      <c r="F13"/>
      <c r="G13"/>
      <c r="H13"/>
      <c r="I13"/>
      <c r="J13"/>
      <c r="K13"/>
      <c r="L13"/>
      <c r="M13"/>
      <c r="T13" s="174"/>
    </row>
    <row r="14" spans="1:20">
      <c r="A14"/>
      <c r="B14" s="67"/>
      <c r="C14"/>
      <c r="D14"/>
      <c r="E14"/>
      <c r="F14"/>
      <c r="G14"/>
      <c r="H14"/>
      <c r="I14"/>
      <c r="J14"/>
      <c r="K14"/>
      <c r="L14"/>
      <c r="M14"/>
      <c r="T14" s="174"/>
    </row>
    <row r="15" spans="1:20">
      <c r="A15"/>
      <c r="B15" s="67"/>
      <c r="C15"/>
      <c r="D15"/>
      <c r="E15"/>
      <c r="F15"/>
      <c r="G15"/>
      <c r="H15"/>
      <c r="I15"/>
      <c r="J15"/>
      <c r="K15"/>
      <c r="L15"/>
      <c r="M15"/>
      <c r="T15" s="174"/>
    </row>
    <row r="16" spans="1:20"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row r="43" spans="2:2" customFormat="1">
      <c r="B43" s="67"/>
    </row>
  </sheetData>
  <mergeCells count="1">
    <mergeCell ref="A2:L2"/>
  </mergeCells>
  <conditionalFormatting sqref="B1:M1">
    <cfRule type="expression" dxfId="111" priority="1">
      <formula>OR($A1="CHANGE")</formula>
    </cfRule>
    <cfRule type="expression" dxfId="110" priority="2">
      <formula>OR($A1="ADD")</formula>
    </cfRule>
    <cfRule type="expression" dxfId="109" priority="3">
      <formula>OR($A1="REMOVE")</formula>
    </cfRule>
  </conditionalFormatting>
  <conditionalFormatting sqref="I3">
    <cfRule type="cellIs" dxfId="108" priority="4" operator="equal">
      <formula>"yes"</formula>
    </cfRule>
    <cfRule type="cellIs" dxfId="107" priority="5" operator="equal">
      <formula>"no"</formula>
    </cfRule>
  </conditionalFormatting>
  <conditionalFormatting sqref="N1:T2 N7:T15">
    <cfRule type="expression" dxfId="106" priority="6">
      <formula>OR($A1="CHANGE")</formula>
    </cfRule>
    <cfRule type="expression" dxfId="105" priority="7">
      <formula>OR($A1="ADD")</formula>
    </cfRule>
    <cfRule type="expression" dxfId="104" priority="8">
      <formula>OR($A1="REMOVE")</formula>
    </cfRule>
  </conditionalFormatting>
  <dataValidations count="1">
    <dataValidation allowBlank="1" showInputMessage="1" showErrorMessage="1" sqref="J4 C1:D1 F1:G1 F3:G3 C3:C4 C5:D15 F6:G7 D3 F8:F15 G9 G11:G15 H10" xr:uid="{FA37D7BD-CC39-4C80-832E-32CC2F5973EF}"/>
  </dataValidations>
  <hyperlinks>
    <hyperlink ref="B4" r:id="rId1" xr:uid="{E04A5F3F-FFC6-43C0-AE6E-B1CE62441CDA}"/>
    <hyperlink ref="B5" r:id="rId2" xr:uid="{A672AB11-8419-47CB-AC9D-4E34F35C3101}"/>
    <hyperlink ref="B6" r:id="rId3" xr:uid="{CD136CFC-38A2-40E2-BABF-3CDA9A6CA8BF}"/>
    <hyperlink ref="B7" r:id="rId4" xr:uid="{4645993E-0025-4767-82CD-F99E3264AD6F}"/>
    <hyperlink ref="B8" r:id="rId5" xr:uid="{62FE68F2-B535-470A-B43D-473378394662}"/>
    <hyperlink ref="B9" r:id="rId6" xr:uid="{BCB3CD4C-B6A4-40C0-9B7E-06400717F912}"/>
    <hyperlink ref="B11" r:id="rId7" xr:uid="{AD986238-4B33-44A8-A807-51A84AF0077A}"/>
    <hyperlink ref="B12" r:id="rId8" xr:uid="{08341A15-759C-48FE-A3E7-2827A4A77212}"/>
    <hyperlink ref="B10" r:id="rId9" xr:uid="{CFCB098B-2E72-412F-803D-E0852824A67F}"/>
    <hyperlink ref="D4" r:id="rId10" xr:uid="{8361B55B-D621-45BC-9B34-F454185934F6}"/>
    <hyperlink ref="J12" r:id="rId11" xr:uid="{8BA089C6-11D6-4BAF-9BDA-F6B01F354613}"/>
    <hyperlink ref="J11" r:id="rId12" xr:uid="{7C1EE71D-DC9F-4108-A480-9BB38DF9FACB}"/>
    <hyperlink ref="J5" r:id="rId13" xr:uid="{6E46B8C9-DAE1-4624-858F-E8915C85785A}"/>
    <hyperlink ref="J9" r:id="rId14" xr:uid="{78FB14B4-C74C-4EC6-AC94-36256840A927}"/>
    <hyperlink ref="J7" r:id="rId15" xr:uid="{2B33CC82-B734-4672-93E2-F9E7F3E3E934}"/>
    <hyperlink ref="J10" r:id="rId16" xr:uid="{F2477E2B-21F4-441A-A319-EBDC84615634}"/>
    <hyperlink ref="J8" r:id="rId17" xr:uid="{5817AAA5-5D29-4335-AEC6-95279B749A08}"/>
  </hyperlinks>
  <pageMargins left="0.7" right="0.7" top="0.75" bottom="0.75" header="0.3" footer="0.3"/>
  <headerFooter>
    <oddFooter>&amp;L_x000D_&amp;1#&amp;"Aptos"&amp;10&amp;K000000 Classified as Microsoft Confidential</oddFooter>
  </headerFooter>
  <tableParts count="1">
    <tablePart r:id="rId18"/>
  </tableParts>
  <extLst>
    <ext xmlns:x14="http://schemas.microsoft.com/office/spreadsheetml/2009/9/main" uri="{CCE6A557-97BC-4b89-ADB6-D9C93CAAB3DF}">
      <x14:dataValidations xmlns:xm="http://schemas.microsoft.com/office/excel/2006/main" count="2">
        <x14:dataValidation type="list" allowBlank="1" showInputMessage="1" showErrorMessage="1" xr:uid="{53CBD5E4-D508-4A62-9B30-EE74109C234E}">
          <x14:formula1>
            <xm:f>'Column Values (HIDE)'!$C$3:$C$12</xm:f>
          </x14:formula1>
          <xm:sqref>E44:E1048576 B1 E1 E3</xm:sqref>
        </x14:dataValidation>
        <x14:dataValidation type="list" allowBlank="1" showInputMessage="1" showErrorMessage="1" xr:uid="{58F0F7F1-79B3-4CF8-A701-2DDC32B27FA1}">
          <x14:formula1>
            <xm:f>'Column Values (HIDE)'!$A$3:$A$6</xm:f>
          </x14:formula1>
          <xm:sqref>A44:B1048576 A3:B3 B13:B15</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961D1-F6EC-47AE-B9FF-87C0232A3425}">
  <sheetPr>
    <tabColor theme="9" tint="0.39997558519241921"/>
  </sheetPr>
  <dimension ref="A1:S42"/>
  <sheetViews>
    <sheetView zoomScale="90" zoomScaleNormal="90" workbookViewId="0">
      <pane ySplit="1" topLeftCell="A2" activePane="bottomLeft" state="frozen"/>
      <selection pane="bottomLeft" activeCell="C5" sqref="C5"/>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6" width="22.85546875" style="4" customWidth="1"/>
    <col min="7" max="7" width="18.42578125" style="181" customWidth="1"/>
    <col min="8" max="8" width="21.5703125" style="181" bestFit="1" customWidth="1"/>
    <col min="9" max="9" width="22.5703125" style="4" customWidth="1"/>
    <col min="10" max="10" width="51.28515625" style="4" customWidth="1"/>
    <col min="11" max="12" width="20" style="4" customWidth="1"/>
    <col min="13" max="13" width="15.28515625" style="4" bestFit="1" customWidth="1"/>
    <col min="14" max="14" width="21.42578125" style="4" customWidth="1"/>
    <col min="15" max="15" width="27.7109375" style="4" bestFit="1" customWidth="1"/>
    <col min="16" max="16" width="18.85546875" style="4" bestFit="1" customWidth="1"/>
    <col min="17" max="17" width="77.140625" style="4" customWidth="1"/>
    <col min="18" max="18" width="62.42578125" style="4" customWidth="1"/>
    <col min="19" max="19" width="32.140625" style="4" bestFit="1" customWidth="1"/>
    <col min="20" max="20" width="8.85546875" style="4" customWidth="1"/>
    <col min="21" max="16384" width="9.140625" style="4"/>
  </cols>
  <sheetData>
    <row r="1" spans="1:19" ht="30">
      <c r="A1" s="173" t="s">
        <v>1527</v>
      </c>
      <c r="B1" s="117" t="s">
        <v>108</v>
      </c>
      <c r="C1" s="174"/>
      <c r="D1" s="174"/>
      <c r="E1" s="174"/>
      <c r="F1" s="174"/>
      <c r="G1" s="175"/>
      <c r="H1" s="175"/>
      <c r="I1" s="174"/>
      <c r="J1" s="174"/>
      <c r="K1" s="174"/>
      <c r="L1" s="174"/>
      <c r="S1" s="174"/>
    </row>
    <row r="2" spans="1:19" ht="15.75">
      <c r="A2" s="700" t="s">
        <v>109</v>
      </c>
      <c r="B2" s="700"/>
      <c r="C2" s="700"/>
      <c r="D2" s="700"/>
      <c r="E2" s="700"/>
      <c r="F2" s="700"/>
      <c r="G2" s="700"/>
      <c r="H2" s="700"/>
      <c r="I2" s="700"/>
      <c r="J2" s="700"/>
      <c r="K2" s="700"/>
      <c r="L2" s="182"/>
      <c r="S2" s="174"/>
    </row>
    <row r="3" spans="1:19" customFormat="1">
      <c r="A3" s="171" t="s">
        <v>110</v>
      </c>
      <c r="B3" s="176" t="s">
        <v>111</v>
      </c>
      <c r="C3" s="177" t="s">
        <v>72</v>
      </c>
      <c r="D3" s="177" t="s">
        <v>112</v>
      </c>
      <c r="E3" s="172" t="s">
        <v>11</v>
      </c>
      <c r="F3" s="172" t="s">
        <v>113</v>
      </c>
      <c r="G3" s="177" t="s">
        <v>115</v>
      </c>
      <c r="H3" s="177" t="s">
        <v>75</v>
      </c>
      <c r="I3" s="177" t="s">
        <v>116</v>
      </c>
      <c r="J3" s="178" t="s">
        <v>117</v>
      </c>
      <c r="K3" s="179" t="s">
        <v>118</v>
      </c>
      <c r="L3" s="179" t="s">
        <v>171</v>
      </c>
    </row>
    <row r="4" spans="1:19" customFormat="1" ht="60">
      <c r="A4">
        <f>ROW() - ROW(Table19019319519719920120320520720921121321521721922122322522722923123323723924124324524724925125325525735[[#Headers],[Priority]])</f>
        <v>1</v>
      </c>
      <c r="B4" s="164" t="s">
        <v>1563</v>
      </c>
      <c r="C4" s="67" t="s">
        <v>794</v>
      </c>
      <c r="D4" t="s">
        <v>492</v>
      </c>
      <c r="E4" s="161">
        <v>45848</v>
      </c>
      <c r="F4" s="161">
        <v>45852</v>
      </c>
      <c r="G4" s="67" t="s">
        <v>1533</v>
      </c>
      <c r="H4" t="s">
        <v>82</v>
      </c>
      <c r="I4" s="164" t="s">
        <v>1564</v>
      </c>
      <c r="J4" t="s">
        <v>286</v>
      </c>
    </row>
    <row r="5" spans="1:19" customFormat="1" ht="45">
      <c r="A5">
        <f>ROW() - ROW(Table19019319519719920120320520720921121321521721922122322522722923123323723924124324524724925125325525735[[#Headers],[Priority]])</f>
        <v>2</v>
      </c>
      <c r="B5" s="164" t="s">
        <v>1565</v>
      </c>
      <c r="C5" s="67" t="s">
        <v>1566</v>
      </c>
      <c r="D5" t="s">
        <v>1458</v>
      </c>
      <c r="E5" s="188">
        <v>45849</v>
      </c>
      <c r="F5" s="161">
        <v>45853</v>
      </c>
      <c r="G5" t="s">
        <v>1567</v>
      </c>
      <c r="H5" t="s">
        <v>82</v>
      </c>
      <c r="I5" s="164" t="s">
        <v>1070</v>
      </c>
      <c r="J5" t="s">
        <v>286</v>
      </c>
    </row>
    <row r="6" spans="1:19" s="180" customFormat="1" ht="45">
      <c r="A6">
        <f>ROW() - ROW(Table19019319519719920120320520720921121321521721922122322522722923123323723924124324524724925125325525735[[#Headers],[Priority]])</f>
        <v>3</v>
      </c>
      <c r="B6" s="164" t="s">
        <v>1568</v>
      </c>
      <c r="C6" t="s">
        <v>1390</v>
      </c>
      <c r="D6" t="s">
        <v>1569</v>
      </c>
      <c r="E6" s="161">
        <v>45833</v>
      </c>
      <c r="F6" s="161">
        <v>45869</v>
      </c>
      <c r="G6"/>
      <c r="H6"/>
      <c r="I6" t="s">
        <v>1390</v>
      </c>
      <c r="J6" t="s">
        <v>286</v>
      </c>
      <c r="K6" t="s">
        <v>1389</v>
      </c>
      <c r="L6"/>
      <c r="M6"/>
    </row>
    <row r="7" spans="1:19" customFormat="1" ht="45">
      <c r="A7">
        <f>ROW() - ROW(Table19019319519719920120320520720921121321521721922122322522722923123323723924124324524724925125325525735[[#Headers],[Priority]])</f>
        <v>4</v>
      </c>
      <c r="B7" s="164" t="s">
        <v>1570</v>
      </c>
      <c r="C7" t="s">
        <v>1571</v>
      </c>
      <c r="E7" s="161">
        <v>45833</v>
      </c>
      <c r="F7" s="161">
        <v>45853</v>
      </c>
      <c r="G7" s="67" t="s">
        <v>1572</v>
      </c>
      <c r="H7" t="s">
        <v>302</v>
      </c>
      <c r="I7" s="133" t="s">
        <v>83</v>
      </c>
      <c r="J7" t="s">
        <v>1368</v>
      </c>
      <c r="K7" t="s">
        <v>1389</v>
      </c>
    </row>
    <row r="8" spans="1:19" ht="60">
      <c r="A8">
        <f>ROW() - ROW(Table19019319519719920120320520720921121321521721922122322522722923123323723924124324524724925125325525735[[#Headers],[Priority]])</f>
        <v>5</v>
      </c>
      <c r="B8" s="164" t="s">
        <v>1573</v>
      </c>
      <c r="C8" s="183" t="s">
        <v>1574</v>
      </c>
      <c r="D8" t="s">
        <v>800</v>
      </c>
      <c r="E8" s="161">
        <v>45849</v>
      </c>
      <c r="F8" s="161">
        <v>45853</v>
      </c>
      <c r="G8" s="67" t="s">
        <v>1575</v>
      </c>
      <c r="H8" t="s">
        <v>82</v>
      </c>
      <c r="I8" s="164" t="s">
        <v>1576</v>
      </c>
      <c r="J8" s="67" t="s">
        <v>286</v>
      </c>
      <c r="K8"/>
      <c r="L8"/>
      <c r="S8" s="174"/>
    </row>
    <row r="9" spans="1:19" ht="30">
      <c r="A9">
        <f>ROW() - ROW(Table19019319519719920120320520720921121321521721922122322522722923123323723924124324524724925125325525735[[#Headers],[Priority]])</f>
        <v>6</v>
      </c>
      <c r="B9" s="164" t="s">
        <v>1577</v>
      </c>
      <c r="C9" s="183" t="s">
        <v>1578</v>
      </c>
      <c r="D9"/>
      <c r="E9" s="161">
        <v>45847</v>
      </c>
      <c r="F9" s="161">
        <v>45853</v>
      </c>
      <c r="G9" t="s">
        <v>966</v>
      </c>
      <c r="H9" t="s">
        <v>82</v>
      </c>
      <c r="I9" s="133" t="s">
        <v>83</v>
      </c>
      <c r="J9" t="s">
        <v>286</v>
      </c>
      <c r="K9"/>
      <c r="L9"/>
      <c r="S9" s="174"/>
    </row>
    <row r="10" spans="1:19" ht="30">
      <c r="A10">
        <f>ROW() - ROW(Table19019319519719920120320520720921121321521721922122322522722923123323723924124324524724925125325525735[[#Headers],[Priority]])</f>
        <v>7</v>
      </c>
      <c r="B10" s="164" t="s">
        <v>1579</v>
      </c>
      <c r="C10" s="183" t="s">
        <v>1580</v>
      </c>
      <c r="D10" t="s">
        <v>1552</v>
      </c>
      <c r="E10" s="161">
        <v>45847</v>
      </c>
      <c r="F10" s="161">
        <v>45853</v>
      </c>
      <c r="G10" s="185" t="s">
        <v>1553</v>
      </c>
      <c r="H10" t="s">
        <v>504</v>
      </c>
      <c r="I10" s="133" t="s">
        <v>83</v>
      </c>
      <c r="J10" t="s">
        <v>286</v>
      </c>
      <c r="K10"/>
      <c r="L10"/>
      <c r="S10" s="174"/>
    </row>
    <row r="11" spans="1:19" ht="45">
      <c r="A11">
        <f>ROW() - ROW(Table19019319519719920120320520720921121321521721922122322522722923123323723924124324524724925125325525735[[#Headers],[Priority]])</f>
        <v>8</v>
      </c>
      <c r="B11" s="164" t="s">
        <v>1581</v>
      </c>
      <c r="C11" s="189" t="s">
        <v>1582</v>
      </c>
      <c r="D11" t="s">
        <v>1583</v>
      </c>
      <c r="E11" s="188">
        <v>45849</v>
      </c>
      <c r="F11" s="161">
        <v>45852</v>
      </c>
      <c r="G11" s="67" t="s">
        <v>1584</v>
      </c>
      <c r="H11"/>
      <c r="I11" s="133" t="s">
        <v>83</v>
      </c>
      <c r="J11" t="s">
        <v>286</v>
      </c>
      <c r="K11"/>
      <c r="L11"/>
      <c r="S11" s="174"/>
    </row>
    <row r="12" spans="1:19" ht="120">
      <c r="A12">
        <f>ROW() - ROW(Table19019319519719920120320520720921121321521721922122322522722923123323723924124324524724925125325525735[[#Headers],[Priority]])</f>
        <v>9</v>
      </c>
      <c r="B12" s="164" t="s">
        <v>1585</v>
      </c>
      <c r="C12" s="67" t="s">
        <v>1586</v>
      </c>
      <c r="D12" t="s">
        <v>1587</v>
      </c>
      <c r="E12" s="161">
        <v>45847</v>
      </c>
      <c r="F12" s="161">
        <v>45853</v>
      </c>
      <c r="G12" s="67" t="s">
        <v>1588</v>
      </c>
      <c r="H12" s="67" t="s">
        <v>1589</v>
      </c>
      <c r="I12" s="164" t="s">
        <v>1590</v>
      </c>
      <c r="J12" t="s">
        <v>286</v>
      </c>
      <c r="K12"/>
      <c r="L12"/>
      <c r="S12" s="174"/>
    </row>
    <row r="13" spans="1:19">
      <c r="A13"/>
      <c r="B13" s="67"/>
      <c r="C13"/>
      <c r="D13"/>
      <c r="E13"/>
      <c r="F13"/>
      <c r="G13"/>
      <c r="H13"/>
      <c r="I13"/>
      <c r="J13"/>
      <c r="K13"/>
      <c r="L13"/>
      <c r="S13" s="174"/>
    </row>
    <row r="14" spans="1:19">
      <c r="A14"/>
      <c r="B14" s="67"/>
      <c r="C14"/>
      <c r="D14"/>
      <c r="E14"/>
      <c r="F14"/>
      <c r="G14"/>
      <c r="H14"/>
      <c r="I14"/>
      <c r="J14"/>
      <c r="K14"/>
      <c r="L14"/>
      <c r="S14" s="174"/>
    </row>
    <row r="15" spans="1:19" customFormat="1">
      <c r="B15" s="67"/>
    </row>
    <row r="16" spans="1:19"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sheetData>
  <mergeCells count="1">
    <mergeCell ref="A2:K2"/>
  </mergeCells>
  <conditionalFormatting sqref="B1:L1">
    <cfRule type="expression" dxfId="103" priority="31">
      <formula>OR($A1="CHANGE")</formula>
    </cfRule>
    <cfRule type="expression" dxfId="102" priority="32">
      <formula>OR($A1="ADD")</formula>
    </cfRule>
    <cfRule type="expression" dxfId="101" priority="33">
      <formula>OR($A1="REMOVE")</formula>
    </cfRule>
  </conditionalFormatting>
  <conditionalFormatting sqref="C8 C11">
    <cfRule type="expression" dxfId="100" priority="14">
      <formula>$H8="Needs More Info"</formula>
    </cfRule>
  </conditionalFormatting>
  <conditionalFormatting sqref="C8">
    <cfRule type="duplicateValues" dxfId="99" priority="13"/>
    <cfRule type="expression" dxfId="98" priority="15">
      <formula>$C8="P3"</formula>
    </cfRule>
    <cfRule type="expression" dxfId="97" priority="16">
      <formula>$C8="P0"</formula>
    </cfRule>
    <cfRule type="expression" dxfId="96" priority="17">
      <formula>$C8="P1"</formula>
    </cfRule>
    <cfRule type="expression" dxfId="95" priority="18">
      <formula>$C8="P2"</formula>
    </cfRule>
  </conditionalFormatting>
  <conditionalFormatting sqref="C9">
    <cfRule type="duplicateValues" dxfId="94" priority="7"/>
    <cfRule type="expression" dxfId="93" priority="8">
      <formula>$H9="Needs More Info"</formula>
    </cfRule>
    <cfRule type="expression" dxfId="92" priority="9">
      <formula>$C9="P3"</formula>
    </cfRule>
    <cfRule type="expression" dxfId="91" priority="10">
      <formula>$C9="P0"</formula>
    </cfRule>
    <cfRule type="expression" dxfId="90" priority="11">
      <formula>$C9="P1"</formula>
    </cfRule>
    <cfRule type="expression" dxfId="89" priority="12">
      <formula>$C9="P2"</formula>
    </cfRule>
  </conditionalFormatting>
  <conditionalFormatting sqref="C10">
    <cfRule type="expression" dxfId="88" priority="46">
      <formula>#REF!="Needs More Info"</formula>
    </cfRule>
  </conditionalFormatting>
  <conditionalFormatting sqref="C10:C11">
    <cfRule type="duplicateValues" dxfId="87" priority="1"/>
    <cfRule type="expression" dxfId="86" priority="3">
      <formula>$C10="P3"</formula>
    </cfRule>
    <cfRule type="expression" dxfId="85" priority="4">
      <formula>$C10="P0"</formula>
    </cfRule>
    <cfRule type="expression" dxfId="84" priority="5">
      <formula>$C10="P1"</formula>
    </cfRule>
    <cfRule type="expression" dxfId="83" priority="6">
      <formula>$C10="P2"</formula>
    </cfRule>
  </conditionalFormatting>
  <conditionalFormatting sqref="H3">
    <cfRule type="cellIs" dxfId="82" priority="34" operator="equal">
      <formula>"yes"</formula>
    </cfRule>
    <cfRule type="cellIs" dxfId="81" priority="35" operator="equal">
      <formula>"no"</formula>
    </cfRule>
  </conditionalFormatting>
  <conditionalFormatting sqref="M1:S2 M8:S14">
    <cfRule type="expression" dxfId="80" priority="36">
      <formula>OR($A1="CHANGE")</formula>
    </cfRule>
    <cfRule type="expression" dxfId="79" priority="37">
      <formula>OR($A1="ADD")</formula>
    </cfRule>
    <cfRule type="expression" dxfId="78" priority="38">
      <formula>OR($A1="REMOVE")</formula>
    </cfRule>
  </conditionalFormatting>
  <dataValidations count="1">
    <dataValidation allowBlank="1" showInputMessage="1" showErrorMessage="1" sqref="C1:D1 F1 F3 I6 F5 C3:D4 C6:D14 F9:F14" xr:uid="{645A0542-E933-4FCE-98C9-0070478B41B6}"/>
  </dataValidations>
  <hyperlinks>
    <hyperlink ref="B6" r:id="rId1" xr:uid="{CC09E71B-FD40-4DF8-8884-44724DF63FC6}"/>
    <hyperlink ref="B8" r:id="rId2" xr:uid="{4897359F-BC83-4A28-9A3D-B2B413FF72C6}"/>
    <hyperlink ref="B9" r:id="rId3" xr:uid="{EC3A2CC2-61E8-4664-A985-A4BE0BCA4A10}"/>
    <hyperlink ref="B12" r:id="rId4" xr:uid="{86495E4A-389F-407D-9312-B52C7ED35B5F}"/>
    <hyperlink ref="B10" r:id="rId5" xr:uid="{B490DE98-B266-42FD-856B-3E01186362C4}"/>
    <hyperlink ref="B4" r:id="rId6" xr:uid="{5BD5A8A5-3F4A-4B38-81B3-0797FB74987A}"/>
    <hyperlink ref="B5" r:id="rId7" xr:uid="{A3EBBE01-C284-491A-A63B-301EC84327A2}"/>
    <hyperlink ref="B7" r:id="rId8" xr:uid="{E7EC975D-855A-4FFD-B5F1-B8B1D83E3C5E}"/>
    <hyperlink ref="I5" r:id="rId9" xr:uid="{8E94730B-CAE6-4C41-A9C8-6E67833F723B}"/>
    <hyperlink ref="I7" r:id="rId10" xr:uid="{E898077F-B0A7-4761-A37C-B08DDE8E229E}"/>
    <hyperlink ref="I12" r:id="rId11" xr:uid="{CD4F7573-9D40-4E7B-AF8E-D825C152FDD0}"/>
    <hyperlink ref="B11" r:id="rId12" xr:uid="{2F75C375-1521-497A-9E00-4CC3CC9444DF}"/>
    <hyperlink ref="I10" r:id="rId13" xr:uid="{95A03F54-2A20-400D-91C6-4D31DDCA18C1}"/>
    <hyperlink ref="I9" r:id="rId14" xr:uid="{89840900-7A1B-49FF-82B8-F019435CC2AD}"/>
    <hyperlink ref="I11" r:id="rId15" xr:uid="{8D8106A8-410D-484C-844E-6FDAD4A0838B}"/>
    <hyperlink ref="I4" r:id="rId16" xr:uid="{7F905222-49CA-493E-AEAA-F584DF82D0B3}"/>
    <hyperlink ref="I8" r:id="rId17" xr:uid="{ECE67DE3-3913-4F61-84CD-102E6021C11D}"/>
  </hyperlinks>
  <pageMargins left="0.7" right="0.7" top="0.75" bottom="0.75" header="0.3" footer="0.3"/>
  <headerFooter>
    <oddFooter>&amp;L_x000D_&amp;1#&amp;"Aptos"&amp;10&amp;K000000 Classified as Microsoft Confidential</oddFooter>
  </headerFooter>
  <tableParts count="1">
    <tablePart r:id="rId18"/>
  </tableParts>
  <extLst>
    <ext xmlns:x14="http://schemas.microsoft.com/office/spreadsheetml/2009/9/main" uri="{CCE6A557-97BC-4b89-ADB6-D9C93CAAB3DF}">
      <x14:dataValidations xmlns:xm="http://schemas.microsoft.com/office/excel/2006/main" count="2">
        <x14:dataValidation type="list" allowBlank="1" showInputMessage="1" showErrorMessage="1" xr:uid="{9867F197-6578-43FF-BC53-9DB20F7C348C}">
          <x14:formula1>
            <xm:f>'Column Values (HIDE)'!$A$3:$A$6</xm:f>
          </x14:formula1>
          <xm:sqref>A43:B1048576 A3:B3 B13:B14</xm:sqref>
        </x14:dataValidation>
        <x14:dataValidation type="list" allowBlank="1" showInputMessage="1" showErrorMessage="1" xr:uid="{348AF091-7A86-4374-97E9-B71B1701A260}">
          <x14:formula1>
            <xm:f>'Column Values (HIDE)'!$C$3:$C$12</xm:f>
          </x14:formula1>
          <xm:sqref>E43:E1048576 B1 E1 E3</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9ADFF-94F4-4273-93EB-3D886FE0A88A}">
  <sheetPr>
    <tabColor theme="9" tint="0.39997558519241921"/>
  </sheetPr>
  <dimension ref="A1:S43"/>
  <sheetViews>
    <sheetView zoomScale="90" zoomScaleNormal="90" workbookViewId="0">
      <pane ySplit="1" topLeftCell="A2" activePane="bottomLeft" state="frozen"/>
      <selection pane="bottomLeft" activeCell="H5" sqref="H5"/>
    </sheetView>
  </sheetViews>
  <sheetFormatPr defaultColWidth="9.140625" defaultRowHeight="15"/>
  <cols>
    <col min="1" max="1" width="10.7109375" style="4" customWidth="1"/>
    <col min="2" max="2" width="39.28515625" style="3" bestFit="1" customWidth="1"/>
    <col min="3" max="3" width="21.42578125" style="4" customWidth="1"/>
    <col min="4" max="4" width="30.85546875" style="4" customWidth="1"/>
    <col min="5" max="5" width="21.42578125" style="4" customWidth="1"/>
    <col min="6" max="6" width="22.85546875" style="4" customWidth="1"/>
    <col min="7" max="7" width="18.42578125" style="181" customWidth="1"/>
    <col min="8" max="8" width="24.42578125" style="181" customWidth="1"/>
    <col min="9" max="9" width="22.5703125" style="4" customWidth="1"/>
    <col min="10" max="10" width="77.140625" style="4" customWidth="1"/>
    <col min="11" max="12" width="20" style="4" customWidth="1"/>
    <col min="13" max="13" width="15.28515625" style="4" bestFit="1" customWidth="1"/>
    <col min="14" max="14" width="21.42578125" style="4" customWidth="1"/>
    <col min="15" max="15" width="27.7109375" style="4" bestFit="1" customWidth="1"/>
    <col min="16" max="16" width="18.85546875" style="4" bestFit="1" customWidth="1"/>
    <col min="17" max="17" width="77.140625" style="4" customWidth="1"/>
    <col min="18" max="18" width="62.42578125" style="4" customWidth="1"/>
    <col min="19" max="19" width="32.140625" style="4" bestFit="1" customWidth="1"/>
    <col min="20" max="20" width="8.85546875" style="4" customWidth="1"/>
    <col min="21" max="16384" width="9.140625" style="4"/>
  </cols>
  <sheetData>
    <row r="1" spans="1:19" ht="30">
      <c r="A1" s="173" t="s">
        <v>1527</v>
      </c>
      <c r="B1" s="117" t="s">
        <v>45</v>
      </c>
      <c r="C1" s="174"/>
      <c r="D1" s="174"/>
      <c r="E1" s="174"/>
      <c r="F1" s="174"/>
      <c r="G1" s="175"/>
      <c r="H1" s="175"/>
      <c r="I1" s="174"/>
      <c r="J1" s="174"/>
      <c r="K1" s="174"/>
      <c r="L1" s="174"/>
      <c r="S1" s="174"/>
    </row>
    <row r="2" spans="1:19" ht="15.75">
      <c r="A2" s="700" t="s">
        <v>109</v>
      </c>
      <c r="B2" s="700"/>
      <c r="C2" s="700"/>
      <c r="D2" s="700"/>
      <c r="E2" s="700"/>
      <c r="F2" s="700"/>
      <c r="G2" s="700"/>
      <c r="H2" s="700"/>
      <c r="I2" s="700"/>
      <c r="J2" s="700"/>
      <c r="K2" s="700"/>
      <c r="L2" s="182"/>
      <c r="S2" s="174"/>
    </row>
    <row r="3" spans="1:19" customFormat="1">
      <c r="A3" s="171" t="s">
        <v>110</v>
      </c>
      <c r="B3" s="176" t="s">
        <v>111</v>
      </c>
      <c r="C3" s="177" t="s">
        <v>72</v>
      </c>
      <c r="D3" s="177" t="s">
        <v>112</v>
      </c>
      <c r="E3" s="172" t="s">
        <v>11</v>
      </c>
      <c r="F3" s="172" t="s">
        <v>113</v>
      </c>
      <c r="G3" s="177" t="s">
        <v>115</v>
      </c>
      <c r="H3" s="177" t="s">
        <v>75</v>
      </c>
      <c r="I3" s="177" t="s">
        <v>116</v>
      </c>
      <c r="J3" s="178" t="s">
        <v>117</v>
      </c>
      <c r="K3" s="179" t="s">
        <v>118</v>
      </c>
      <c r="L3" s="179" t="s">
        <v>171</v>
      </c>
    </row>
    <row r="4" spans="1:19" customFormat="1" ht="45">
      <c r="A4">
        <f>ROW() - ROW(Table190193195197199201203205207209211213215217219221223225227229231233237239241243245247249251253255257[[#Headers],[Priority]])</f>
        <v>1</v>
      </c>
      <c r="B4" s="164" t="s">
        <v>1568</v>
      </c>
      <c r="C4" s="67" t="s">
        <v>1390</v>
      </c>
      <c r="D4" t="s">
        <v>1569</v>
      </c>
      <c r="E4" s="161">
        <v>45833</v>
      </c>
      <c r="F4" s="161">
        <v>45869</v>
      </c>
      <c r="I4" t="s">
        <v>1390</v>
      </c>
      <c r="J4" t="s">
        <v>286</v>
      </c>
      <c r="K4" t="s">
        <v>1389</v>
      </c>
    </row>
    <row r="5" spans="1:19" customFormat="1" ht="105.75" customHeight="1">
      <c r="A5">
        <f>ROW() - ROW(Table190193195197199201203205207209211213215217219221223225227229231233237239241243245247249251253255257[[#Headers],[Priority]])</f>
        <v>2</v>
      </c>
      <c r="B5" s="184" t="s">
        <v>1591</v>
      </c>
      <c r="C5" s="67" t="s">
        <v>1353</v>
      </c>
      <c r="D5" t="s">
        <v>1354</v>
      </c>
      <c r="E5" s="185" t="s">
        <v>1592</v>
      </c>
      <c r="F5" s="161" t="s">
        <v>1593</v>
      </c>
      <c r="G5" s="67" t="s">
        <v>1594</v>
      </c>
      <c r="I5" s="133" t="s">
        <v>1595</v>
      </c>
      <c r="J5" s="186" t="s">
        <v>1596</v>
      </c>
      <c r="K5" s="187" t="s">
        <v>1597</v>
      </c>
    </row>
    <row r="6" spans="1:19" s="180" customFormat="1" ht="45">
      <c r="A6">
        <f>ROW() - ROW(Table190193195197199201203205207209211213215217219221223225227229231233237239241243245247249251253255257[[#Headers],[Priority]])</f>
        <v>3</v>
      </c>
      <c r="B6" s="164" t="s">
        <v>1598</v>
      </c>
      <c r="C6" t="s">
        <v>1599</v>
      </c>
      <c r="D6" t="s">
        <v>1600</v>
      </c>
      <c r="E6" s="161">
        <v>45840</v>
      </c>
      <c r="F6" s="161">
        <v>45845</v>
      </c>
      <c r="G6" s="67" t="s">
        <v>1572</v>
      </c>
      <c r="H6"/>
      <c r="I6" s="133" t="s">
        <v>83</v>
      </c>
      <c r="J6" t="s">
        <v>1368</v>
      </c>
      <c r="K6" t="s">
        <v>1389</v>
      </c>
      <c r="L6"/>
      <c r="M6"/>
    </row>
    <row r="7" spans="1:19" s="180" customFormat="1" ht="75">
      <c r="A7">
        <f>ROW() - ROW(Table190193195197199201203205207209211213215217219221223225227229231233237239241243245247249251253255257[[#Headers],[Priority]])</f>
        <v>4</v>
      </c>
      <c r="B7" s="164" t="s">
        <v>1601</v>
      </c>
      <c r="C7" s="67" t="s">
        <v>1602</v>
      </c>
      <c r="D7" t="s">
        <v>1603</v>
      </c>
      <c r="E7" s="161">
        <v>45840</v>
      </c>
      <c r="F7" s="161">
        <v>45845</v>
      </c>
      <c r="G7" s="67" t="s">
        <v>1604</v>
      </c>
      <c r="H7" s="67" t="s">
        <v>1605</v>
      </c>
      <c r="I7" s="133" t="s">
        <v>83</v>
      </c>
      <c r="J7" t="s">
        <v>1368</v>
      </c>
      <c r="K7" t="s">
        <v>1389</v>
      </c>
      <c r="L7"/>
      <c r="M7"/>
    </row>
    <row r="8" spans="1:19" ht="75">
      <c r="A8">
        <f>ROW() - ROW(Table190193195197199201203205207209211213215217219221223225227229231233237239241243245247249251253255257[[#Headers],[Priority]])</f>
        <v>5</v>
      </c>
      <c r="B8" s="164" t="s">
        <v>1606</v>
      </c>
      <c r="C8" t="s">
        <v>1607</v>
      </c>
      <c r="D8" t="s">
        <v>1536</v>
      </c>
      <c r="E8" s="161">
        <v>45840</v>
      </c>
      <c r="F8" s="161">
        <v>45845</v>
      </c>
      <c r="G8" s="67" t="s">
        <v>1608</v>
      </c>
      <c r="H8" s="67" t="s">
        <v>1609</v>
      </c>
      <c r="I8" s="164" t="s">
        <v>1070</v>
      </c>
      <c r="J8" t="s">
        <v>1368</v>
      </c>
      <c r="K8" t="s">
        <v>1389</v>
      </c>
      <c r="L8"/>
      <c r="S8" s="174"/>
    </row>
    <row r="9" spans="1:19" ht="45">
      <c r="A9">
        <f>ROW() - ROW(Table190193195197199201203205207209211213215217219221223225227229231233237239241243245247249251253255257[[#Headers],[Priority]])</f>
        <v>6</v>
      </c>
      <c r="B9" s="164" t="s">
        <v>1610</v>
      </c>
      <c r="C9" s="67" t="s">
        <v>1611</v>
      </c>
      <c r="D9"/>
      <c r="E9" s="161">
        <v>45840</v>
      </c>
      <c r="F9" s="161">
        <v>45845</v>
      </c>
      <c r="G9" t="s">
        <v>1612</v>
      </c>
      <c r="H9" t="s">
        <v>302</v>
      </c>
      <c r="I9" s="133" t="s">
        <v>83</v>
      </c>
      <c r="J9" t="s">
        <v>1368</v>
      </c>
      <c r="K9" t="s">
        <v>1389</v>
      </c>
      <c r="L9"/>
      <c r="S9" s="174"/>
    </row>
    <row r="10" spans="1:19" ht="45">
      <c r="A10">
        <f>ROW() - ROW(Table190193195197199201203205207209211213215217219221223225227229231233237239241243245247249251253255257[[#Headers],[Priority]])</f>
        <v>7</v>
      </c>
      <c r="B10" s="164" t="s">
        <v>1613</v>
      </c>
      <c r="C10" s="67" t="s">
        <v>1614</v>
      </c>
      <c r="D10" s="67" t="s">
        <v>1615</v>
      </c>
      <c r="E10" s="161">
        <v>45840</v>
      </c>
      <c r="F10" s="161">
        <v>45845</v>
      </c>
      <c r="G10" s="67" t="s">
        <v>1616</v>
      </c>
      <c r="H10" s="190" t="s">
        <v>1616</v>
      </c>
      <c r="I10" s="133" t="s">
        <v>83</v>
      </c>
      <c r="J10" t="s">
        <v>1368</v>
      </c>
      <c r="K10" t="s">
        <v>1389</v>
      </c>
      <c r="L10"/>
      <c r="S10" s="174"/>
    </row>
    <row r="11" spans="1:19" ht="75">
      <c r="A11">
        <f>ROW() - ROW(Table190193195197199201203205207209211213215217219221223225227229231233237239241243245247249251253255257[[#Headers],[Priority]])</f>
        <v>8</v>
      </c>
      <c r="B11" s="164" t="s">
        <v>1617</v>
      </c>
      <c r="C11" s="67" t="s">
        <v>1618</v>
      </c>
      <c r="D11" t="s">
        <v>1619</v>
      </c>
      <c r="E11" s="161">
        <v>45840</v>
      </c>
      <c r="F11" s="161">
        <v>45845</v>
      </c>
      <c r="G11" s="67" t="s">
        <v>1620</v>
      </c>
      <c r="H11" s="67" t="s">
        <v>1621</v>
      </c>
      <c r="I11" s="133" t="s">
        <v>83</v>
      </c>
      <c r="J11" t="s">
        <v>1368</v>
      </c>
      <c r="K11" t="s">
        <v>1389</v>
      </c>
      <c r="L11"/>
      <c r="S11" s="174"/>
    </row>
    <row r="12" spans="1:19" ht="45">
      <c r="A12">
        <f>ROW() - ROW(Table190193195197199201203205207209211213215217219221223225227229231233237239241243245247249251253255257[[#Headers],[Priority]])</f>
        <v>9</v>
      </c>
      <c r="B12" s="164" t="s">
        <v>1622</v>
      </c>
      <c r="C12" t="s">
        <v>1623</v>
      </c>
      <c r="D12" t="s">
        <v>1624</v>
      </c>
      <c r="E12" s="161">
        <v>45840</v>
      </c>
      <c r="F12" s="161">
        <v>45845</v>
      </c>
      <c r="G12" s="67" t="s">
        <v>1625</v>
      </c>
      <c r="H12" s="67" t="s">
        <v>1626</v>
      </c>
      <c r="I12" s="133" t="s">
        <v>83</v>
      </c>
      <c r="J12" t="s">
        <v>1368</v>
      </c>
      <c r="K12" t="s">
        <v>1389</v>
      </c>
      <c r="L12"/>
      <c r="S12" s="174"/>
    </row>
    <row r="13" spans="1:19">
      <c r="A13"/>
      <c r="B13" s="67"/>
      <c r="C13"/>
      <c r="D13"/>
      <c r="E13"/>
      <c r="F13"/>
      <c r="G13"/>
      <c r="H13"/>
      <c r="I13"/>
      <c r="J13"/>
      <c r="K13"/>
      <c r="L13"/>
      <c r="S13" s="174"/>
    </row>
    <row r="14" spans="1:19">
      <c r="A14"/>
      <c r="B14" s="67"/>
      <c r="C14"/>
      <c r="D14"/>
      <c r="E14"/>
      <c r="F14"/>
      <c r="G14"/>
      <c r="H14"/>
      <c r="I14"/>
      <c r="J14"/>
      <c r="K14"/>
      <c r="L14"/>
      <c r="S14" s="174"/>
    </row>
    <row r="15" spans="1:19">
      <c r="A15"/>
      <c r="B15" s="67"/>
      <c r="C15"/>
      <c r="D15"/>
      <c r="E15"/>
      <c r="F15"/>
      <c r="G15"/>
      <c r="H15"/>
      <c r="I15"/>
      <c r="J15"/>
      <c r="K15"/>
      <c r="L15"/>
      <c r="S15" s="174"/>
    </row>
    <row r="16" spans="1:19" customFormat="1">
      <c r="B16" s="67"/>
    </row>
    <row r="17" spans="2:2" customFormat="1">
      <c r="B17" s="67"/>
    </row>
    <row r="18" spans="2:2" customFormat="1">
      <c r="B18" s="67"/>
    </row>
    <row r="19" spans="2:2" customFormat="1">
      <c r="B19" s="67"/>
    </row>
    <row r="20" spans="2:2" customFormat="1">
      <c r="B20" s="67"/>
    </row>
    <row r="21" spans="2:2" customFormat="1">
      <c r="B21" s="67"/>
    </row>
    <row r="22" spans="2:2" customFormat="1">
      <c r="B22" s="67"/>
    </row>
    <row r="23" spans="2:2" customFormat="1">
      <c r="B23" s="67"/>
    </row>
    <row r="24" spans="2:2" customFormat="1">
      <c r="B24" s="67"/>
    </row>
    <row r="25" spans="2:2" customFormat="1">
      <c r="B25" s="67"/>
    </row>
    <row r="26" spans="2:2" customFormat="1">
      <c r="B26" s="67"/>
    </row>
    <row r="27" spans="2:2" customFormat="1">
      <c r="B27" s="67"/>
    </row>
    <row r="28" spans="2:2" customFormat="1">
      <c r="B28" s="67"/>
    </row>
    <row r="29" spans="2:2" customFormat="1">
      <c r="B29" s="67"/>
    </row>
    <row r="30" spans="2:2" customFormat="1">
      <c r="B30" s="67"/>
    </row>
    <row r="31" spans="2:2" customFormat="1">
      <c r="B31" s="67"/>
    </row>
    <row r="32" spans="2:2" customFormat="1">
      <c r="B32" s="67"/>
    </row>
    <row r="33" spans="2:2" customFormat="1">
      <c r="B33" s="67"/>
    </row>
    <row r="34" spans="2:2" customFormat="1">
      <c r="B34" s="67"/>
    </row>
    <row r="35" spans="2:2" customFormat="1">
      <c r="B35" s="67"/>
    </row>
    <row r="36" spans="2:2" customFormat="1">
      <c r="B36" s="67"/>
    </row>
    <row r="37" spans="2:2" customFormat="1">
      <c r="B37" s="67"/>
    </row>
    <row r="38" spans="2:2" customFormat="1">
      <c r="B38" s="67"/>
    </row>
    <row r="39" spans="2:2" customFormat="1">
      <c r="B39" s="67"/>
    </row>
    <row r="40" spans="2:2" customFormat="1">
      <c r="B40" s="67"/>
    </row>
    <row r="41" spans="2:2" customFormat="1">
      <c r="B41" s="67"/>
    </row>
    <row r="42" spans="2:2" customFormat="1">
      <c r="B42" s="67"/>
    </row>
    <row r="43" spans="2:2" customFormat="1">
      <c r="B43" s="67"/>
    </row>
  </sheetData>
  <mergeCells count="1">
    <mergeCell ref="A2:K2"/>
  </mergeCells>
  <conditionalFormatting sqref="B1:L1">
    <cfRule type="expression" dxfId="77" priority="10">
      <formula>OR($A1="CHANGE")</formula>
    </cfRule>
    <cfRule type="expression" dxfId="76" priority="11">
      <formula>OR($A1="ADD")</formula>
    </cfRule>
    <cfRule type="expression" dxfId="75" priority="12">
      <formula>OR($A1="REMOVE")</formula>
    </cfRule>
  </conditionalFormatting>
  <conditionalFormatting sqref="H3">
    <cfRule type="cellIs" dxfId="74" priority="20" operator="equal">
      <formula>"yes"</formula>
    </cfRule>
    <cfRule type="cellIs" dxfId="73" priority="21" operator="equal">
      <formula>"no"</formula>
    </cfRule>
  </conditionalFormatting>
  <conditionalFormatting sqref="M1:S2 M8:S15">
    <cfRule type="expression" dxfId="72" priority="28">
      <formula>OR($A1="CHANGE")</formula>
    </cfRule>
    <cfRule type="expression" dxfId="71" priority="29">
      <formula>OR($A1="ADD")</formula>
    </cfRule>
    <cfRule type="expression" dxfId="70" priority="30">
      <formula>OR($A1="REMOVE")</formula>
    </cfRule>
  </conditionalFormatting>
  <dataValidations count="1">
    <dataValidation allowBlank="1" showInputMessage="1" showErrorMessage="1" sqref="F10:F15 C1:D1 F1 F3 F6:F8 I4 C3:D15" xr:uid="{64CD183C-20C1-4EC2-A398-B95ABAED6783}"/>
  </dataValidations>
  <hyperlinks>
    <hyperlink ref="B6" r:id="rId1" xr:uid="{9566B334-EC0F-48B9-A7E3-80DADBB34AD2}"/>
    <hyperlink ref="B7" r:id="rId2" xr:uid="{B8F67410-8A63-41C9-AE4F-112A0D14A925}"/>
    <hyperlink ref="B8" r:id="rId3" xr:uid="{C194BD8A-59D8-4FAB-BC26-CD317E1ABFE8}"/>
    <hyperlink ref="B4" r:id="rId4" xr:uid="{4ABC0591-15AF-4C77-A139-1251EBADC111}"/>
    <hyperlink ref="B9" r:id="rId5" xr:uid="{C1529A84-59DA-4AD2-8EA4-B6C8E034F38F}"/>
    <hyperlink ref="B10" r:id="rId6" xr:uid="{DA7CE0E2-9A63-4524-80B3-92F76886E602}"/>
    <hyperlink ref="B11" r:id="rId7" xr:uid="{B0FDD6DA-5FB6-44F3-A26B-8AACC58D9C39}"/>
    <hyperlink ref="B12" r:id="rId8" xr:uid="{71C553ED-FBAC-4E51-B2BB-E07E728FDA8B}"/>
    <hyperlink ref="B5" r:id="rId9" xr:uid="{F59D60CE-FC59-4D66-B735-A5501EBC2A26}"/>
    <hyperlink ref="I7" r:id="rId10" xr:uid="{BDA67C3E-0EDB-42D9-8700-18F400159140}"/>
    <hyperlink ref="I10" r:id="rId11" xr:uid="{D3C3FFC0-4B7C-4B90-ACAB-5856EC0EFD24}"/>
    <hyperlink ref="I8" r:id="rId12" xr:uid="{BC1FDF53-451F-490E-AB4F-D40074DA91EA}"/>
    <hyperlink ref="I11" r:id="rId13" xr:uid="{757A8A51-0C5B-4A95-A241-867A076DC7A3}"/>
    <hyperlink ref="I5" r:id="rId14" xr:uid="{E98D6BCC-AC49-46D0-94DD-60D725BB15AB}"/>
    <hyperlink ref="I9" r:id="rId15" xr:uid="{4C716BB2-A75D-4286-BAED-B1B5D001A9BA}"/>
    <hyperlink ref="I6" r:id="rId16" xr:uid="{5A9E082C-3A3B-44EB-A066-7FDCC96CAE74}"/>
    <hyperlink ref="I12" r:id="rId17" xr:uid="{5B0FB085-E415-4C51-BA8A-301DD325CCDD}"/>
  </hyperlinks>
  <pageMargins left="0.7" right="0.7" top="0.75" bottom="0.75" header="0.3" footer="0.3"/>
  <headerFooter>
    <oddFooter>&amp;L_x000D_&amp;1#&amp;"Aptos"&amp;10&amp;K000000 Classified as Microsoft Confidential</oddFooter>
  </headerFooter>
  <tableParts count="1">
    <tablePart r:id="rId18"/>
  </tableParts>
  <extLst>
    <ext xmlns:x14="http://schemas.microsoft.com/office/spreadsheetml/2009/9/main" uri="{CCE6A557-97BC-4b89-ADB6-D9C93CAAB3DF}">
      <x14:dataValidations xmlns:xm="http://schemas.microsoft.com/office/excel/2006/main" count="2">
        <x14:dataValidation type="list" allowBlank="1" showInputMessage="1" showErrorMessage="1" xr:uid="{3989AD75-2BD1-49AA-BED8-3DA9517F4B2D}">
          <x14:formula1>
            <xm:f>'Column Values (HIDE)'!$C$3:$C$12</xm:f>
          </x14:formula1>
          <xm:sqref>B1 E1 E3 E44:E1048576</xm:sqref>
        </x14:dataValidation>
        <x14:dataValidation type="list" allowBlank="1" showInputMessage="1" showErrorMessage="1" xr:uid="{127294F6-8FE8-4142-98DA-EF1A188EE246}">
          <x14:formula1>
            <xm:f>'Column Values (HIDE)'!$A$3:$A$6</xm:f>
          </x14:formula1>
          <xm:sqref>A3:B3 A44:B1048576 B6:B8 B10:B15</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6CBE-1685-4DC3-8FC5-F1B97B191322}">
  <sheetPr>
    <tabColor theme="9" tint="0.39997558519241921"/>
  </sheetPr>
  <dimension ref="A1:T36"/>
  <sheetViews>
    <sheetView zoomScale="90" zoomScaleNormal="90" workbookViewId="0">
      <pane ySplit="2" topLeftCell="A3" activePane="bottomLeft" state="frozen"/>
      <selection pane="bottomLeft" activeCell="B3" activeCellId="1" sqref="K12 B3"/>
    </sheetView>
  </sheetViews>
  <sheetFormatPr defaultColWidth="9.140625" defaultRowHeight="141" customHeight="1"/>
  <cols>
    <col min="1" max="1" width="7.5703125" style="4" customWidth="1"/>
    <col min="2" max="3" width="21.42578125" style="3" customWidth="1"/>
    <col min="4" max="4" width="21.42578125" customWidth="1"/>
    <col min="5" max="5" width="22.85546875" style="4" customWidth="1"/>
    <col min="6" max="6" width="18.42578125" style="125" customWidth="1"/>
    <col min="7" max="7" width="17" style="125" bestFit="1" customWidth="1"/>
    <col min="8" max="8" width="22.5703125" style="4" customWidth="1"/>
    <col min="9" max="9" width="18.5703125" style="4" customWidth="1"/>
    <col min="10" max="10" width="5.5703125" style="4" bestFit="1" customWidth="1"/>
    <col min="11" max="11" width="16.7109375" style="4" bestFit="1" customWidth="1"/>
    <col min="12" max="12" width="13.140625" style="4" bestFit="1" customWidth="1"/>
    <col min="13" max="13" width="15.28515625" style="4" bestFit="1" customWidth="1"/>
    <col min="14" max="14" width="21.42578125" style="4" customWidth="1"/>
    <col min="15" max="15" width="27.7109375" style="4" bestFit="1" customWidth="1"/>
    <col min="16" max="16" width="18.85546875" style="4" bestFit="1" customWidth="1"/>
    <col min="17" max="17" width="77.140625" style="4" customWidth="1"/>
    <col min="18" max="18" width="62.42578125" style="4" customWidth="1"/>
    <col min="19" max="19" width="32.140625" style="4" bestFit="1" customWidth="1"/>
    <col min="20" max="20" width="55.42578125" style="4" customWidth="1"/>
    <col min="21" max="16384" width="9.140625" style="4"/>
  </cols>
  <sheetData>
    <row r="1" spans="1:20" customFormat="1" ht="34.5" customHeight="1">
      <c r="A1" s="98" t="s">
        <v>1627</v>
      </c>
      <c r="B1" s="99"/>
      <c r="C1" s="80"/>
      <c r="E1" s="133" t="s">
        <v>1628</v>
      </c>
      <c r="F1" s="120"/>
      <c r="G1" s="120"/>
      <c r="H1" s="133" t="s">
        <v>1628</v>
      </c>
      <c r="I1" s="101"/>
      <c r="J1" s="101"/>
      <c r="K1" s="706" t="s">
        <v>1629</v>
      </c>
      <c r="L1" s="706"/>
      <c r="M1" s="100"/>
      <c r="N1" s="100"/>
      <c r="O1" s="134" t="s">
        <v>1630</v>
      </c>
      <c r="P1" s="101"/>
      <c r="Q1" s="134" t="s">
        <v>4</v>
      </c>
      <c r="R1" s="101"/>
      <c r="S1" s="102" t="s">
        <v>5</v>
      </c>
    </row>
    <row r="2" spans="1:20" s="110" customFormat="1" ht="31.5">
      <c r="A2" s="103" t="s">
        <v>6</v>
      </c>
      <c r="B2" s="104" t="s">
        <v>111</v>
      </c>
      <c r="C2" s="104" t="s">
        <v>1631</v>
      </c>
      <c r="D2" s="104" t="s">
        <v>1527</v>
      </c>
      <c r="E2" s="106" t="s">
        <v>10</v>
      </c>
      <c r="F2" s="121" t="s">
        <v>11</v>
      </c>
      <c r="G2" s="121" t="s">
        <v>12</v>
      </c>
      <c r="H2" s="105" t="s">
        <v>1632</v>
      </c>
      <c r="I2" s="106" t="s">
        <v>1633</v>
      </c>
      <c r="J2" s="108" t="s">
        <v>1634</v>
      </c>
      <c r="K2" s="88" t="s">
        <v>16</v>
      </c>
      <c r="L2" s="108" t="s">
        <v>17</v>
      </c>
      <c r="M2" s="132" t="s">
        <v>1635</v>
      </c>
      <c r="N2" s="108" t="s">
        <v>15</v>
      </c>
      <c r="O2" s="109" t="s">
        <v>1636</v>
      </c>
      <c r="P2" s="109" t="s">
        <v>1637</v>
      </c>
      <c r="Q2" s="109" t="s">
        <v>1638</v>
      </c>
      <c r="R2" s="109" t="s">
        <v>1639</v>
      </c>
      <c r="S2" s="106" t="s">
        <v>1640</v>
      </c>
    </row>
    <row r="3" spans="1:20" s="119" customFormat="1" ht="60">
      <c r="A3" s="116" t="s">
        <v>23</v>
      </c>
      <c r="B3" s="164" t="s">
        <v>1568</v>
      </c>
      <c r="C3" s="117" t="s">
        <v>1390</v>
      </c>
      <c r="D3" s="117" t="s">
        <v>51</v>
      </c>
      <c r="E3" s="133" t="s">
        <v>1641</v>
      </c>
      <c r="F3" s="122" t="s">
        <v>1642</v>
      </c>
      <c r="G3" s="122" t="s">
        <v>1643</v>
      </c>
      <c r="H3" s="117"/>
      <c r="I3" s="117" t="s">
        <v>107</v>
      </c>
      <c r="J3" s="117"/>
      <c r="K3" s="140" t="s">
        <v>1644</v>
      </c>
      <c r="L3" s="119" t="s">
        <v>1645</v>
      </c>
      <c r="M3" s="117" t="s">
        <v>1646</v>
      </c>
      <c r="N3" s="117"/>
      <c r="O3" s="118" t="s">
        <v>1647</v>
      </c>
      <c r="P3" s="137" t="s">
        <v>1648</v>
      </c>
      <c r="Q3" s="119" t="s">
        <v>1649</v>
      </c>
      <c r="R3" s="118" t="s">
        <v>1650</v>
      </c>
      <c r="S3" s="117" t="s">
        <v>1651</v>
      </c>
    </row>
    <row r="4" spans="1:20" s="119" customFormat="1" ht="60">
      <c r="A4" s="116" t="s">
        <v>23</v>
      </c>
      <c r="B4" s="164" t="s">
        <v>1652</v>
      </c>
      <c r="C4" s="117" t="s">
        <v>1653</v>
      </c>
      <c r="D4" s="117" t="s">
        <v>51</v>
      </c>
      <c r="E4" s="164" t="s">
        <v>1654</v>
      </c>
      <c r="F4" s="122" t="s">
        <v>1642</v>
      </c>
      <c r="G4" s="122" t="s">
        <v>1643</v>
      </c>
      <c r="H4" s="117" t="s">
        <v>91</v>
      </c>
      <c r="I4" s="117" t="s">
        <v>107</v>
      </c>
      <c r="J4" s="117" t="s">
        <v>84</v>
      </c>
      <c r="K4" s="140" t="s">
        <v>1655</v>
      </c>
      <c r="L4" s="119" t="s">
        <v>1645</v>
      </c>
      <c r="M4" s="117" t="s">
        <v>1646</v>
      </c>
      <c r="N4" s="118" t="s">
        <v>1656</v>
      </c>
      <c r="O4" s="118" t="s">
        <v>1657</v>
      </c>
      <c r="P4" s="137" t="s">
        <v>1648</v>
      </c>
      <c r="Q4" s="119" t="s">
        <v>1658</v>
      </c>
      <c r="R4" s="118" t="s">
        <v>1650</v>
      </c>
      <c r="S4" s="117" t="s">
        <v>1651</v>
      </c>
      <c r="T4" s="133" t="s">
        <v>1659</v>
      </c>
    </row>
    <row r="5" spans="1:20" s="119" customFormat="1" ht="60">
      <c r="A5" s="116" t="s">
        <v>23</v>
      </c>
      <c r="B5" s="164" t="s">
        <v>1660</v>
      </c>
      <c r="C5" s="117" t="s">
        <v>1661</v>
      </c>
      <c r="D5" s="117" t="s">
        <v>51</v>
      </c>
      <c r="E5" s="164" t="s">
        <v>1662</v>
      </c>
      <c r="F5" s="122" t="s">
        <v>1642</v>
      </c>
      <c r="G5" s="122" t="s">
        <v>1643</v>
      </c>
      <c r="H5" s="117" t="s">
        <v>1663</v>
      </c>
      <c r="I5" s="117" t="s">
        <v>1664</v>
      </c>
      <c r="J5" s="117" t="s">
        <v>101</v>
      </c>
      <c r="K5" s="140" t="s">
        <v>1644</v>
      </c>
      <c r="L5" s="119" t="s">
        <v>1645</v>
      </c>
      <c r="M5" s="117" t="s">
        <v>1646</v>
      </c>
      <c r="N5" s="118" t="s">
        <v>1665</v>
      </c>
      <c r="O5" s="118" t="s">
        <v>1647</v>
      </c>
      <c r="P5" s="137" t="s">
        <v>1648</v>
      </c>
      <c r="Q5" s="119" t="s">
        <v>1649</v>
      </c>
      <c r="R5" s="118" t="s">
        <v>1650</v>
      </c>
      <c r="S5" s="117" t="s">
        <v>1651</v>
      </c>
      <c r="T5" s="164" t="s">
        <v>1666</v>
      </c>
    </row>
    <row r="6" spans="1:20" s="119" customFormat="1" ht="60">
      <c r="A6" s="116" t="s">
        <v>23</v>
      </c>
      <c r="B6" s="164" t="s">
        <v>1667</v>
      </c>
      <c r="C6" s="117" t="s">
        <v>1668</v>
      </c>
      <c r="D6" s="117" t="s">
        <v>51</v>
      </c>
      <c r="E6" s="133" t="s">
        <v>83</v>
      </c>
      <c r="F6" s="122" t="s">
        <v>1642</v>
      </c>
      <c r="G6" s="122" t="s">
        <v>1643</v>
      </c>
      <c r="H6" s="117" t="s">
        <v>1669</v>
      </c>
      <c r="I6" s="117" t="s">
        <v>1664</v>
      </c>
      <c r="J6" s="117" t="s">
        <v>101</v>
      </c>
      <c r="K6" s="140" t="s">
        <v>1644</v>
      </c>
      <c r="L6" s="119" t="s">
        <v>1670</v>
      </c>
      <c r="M6" s="117" t="s">
        <v>1646</v>
      </c>
      <c r="N6" s="119" t="s">
        <v>1671</v>
      </c>
      <c r="O6" s="118" t="s">
        <v>1672</v>
      </c>
      <c r="P6" s="137" t="s">
        <v>1648</v>
      </c>
      <c r="Q6" s="119" t="s">
        <v>1673</v>
      </c>
      <c r="R6" s="118" t="s">
        <v>1650</v>
      </c>
      <c r="S6" s="117" t="s">
        <v>1651</v>
      </c>
      <c r="T6" s="164" t="s">
        <v>1674</v>
      </c>
    </row>
    <row r="7" spans="1:20" s="119" customFormat="1" ht="60">
      <c r="A7" s="116" t="s">
        <v>23</v>
      </c>
      <c r="B7" s="164" t="s">
        <v>1675</v>
      </c>
      <c r="C7" s="117" t="s">
        <v>1602</v>
      </c>
      <c r="D7" s="117" t="s">
        <v>51</v>
      </c>
      <c r="E7" s="133" t="s">
        <v>83</v>
      </c>
      <c r="F7" s="122" t="s">
        <v>1642</v>
      </c>
      <c r="G7" s="122" t="s">
        <v>1643</v>
      </c>
      <c r="H7" s="117" t="s">
        <v>1676</v>
      </c>
      <c r="I7" s="117" t="s">
        <v>107</v>
      </c>
      <c r="J7" s="117" t="s">
        <v>101</v>
      </c>
      <c r="K7" s="140" t="s">
        <v>1644</v>
      </c>
      <c r="L7" s="119" t="s">
        <v>1645</v>
      </c>
      <c r="M7" s="117" t="s">
        <v>1646</v>
      </c>
      <c r="N7" s="119" t="s">
        <v>1603</v>
      </c>
      <c r="O7" s="118" t="s">
        <v>1647</v>
      </c>
      <c r="P7" s="137" t="s">
        <v>1648</v>
      </c>
      <c r="Q7" s="119" t="s">
        <v>1677</v>
      </c>
      <c r="R7" s="118" t="s">
        <v>1650</v>
      </c>
      <c r="S7" s="117" t="s">
        <v>1651</v>
      </c>
    </row>
    <row r="8" spans="1:20" ht="45">
      <c r="A8" s="116" t="s">
        <v>23</v>
      </c>
      <c r="B8" s="164" t="s">
        <v>1678</v>
      </c>
      <c r="C8" s="117" t="s">
        <v>1679</v>
      </c>
      <c r="D8" s="117" t="s">
        <v>51</v>
      </c>
      <c r="E8" s="164" t="s">
        <v>1070</v>
      </c>
      <c r="F8" s="122" t="s">
        <v>1642</v>
      </c>
      <c r="G8" s="122" t="s">
        <v>1680</v>
      </c>
      <c r="H8" s="145" t="s">
        <v>1681</v>
      </c>
      <c r="I8" s="117" t="s">
        <v>107</v>
      </c>
      <c r="J8" s="112"/>
      <c r="K8" s="140" t="s">
        <v>1644</v>
      </c>
      <c r="L8" s="119" t="s">
        <v>1645</v>
      </c>
      <c r="M8" s="117" t="s">
        <v>1646</v>
      </c>
      <c r="N8" s="153"/>
      <c r="O8" s="155" t="s">
        <v>1682</v>
      </c>
      <c r="P8" s="137" t="s">
        <v>1648</v>
      </c>
      <c r="Q8" s="119" t="s">
        <v>1683</v>
      </c>
      <c r="R8" s="118" t="s">
        <v>1650</v>
      </c>
      <c r="S8" s="117" t="s">
        <v>1651</v>
      </c>
    </row>
    <row r="9" spans="1:20" ht="75">
      <c r="A9" s="116" t="s">
        <v>23</v>
      </c>
      <c r="B9" s="164" t="s">
        <v>1684</v>
      </c>
      <c r="C9" s="146" t="s">
        <v>1685</v>
      </c>
      <c r="D9" s="117" t="s">
        <v>51</v>
      </c>
      <c r="E9" s="157"/>
      <c r="F9" s="122"/>
      <c r="G9" s="122"/>
      <c r="H9" s="144"/>
      <c r="I9" s="117" t="s">
        <v>107</v>
      </c>
      <c r="J9" s="112"/>
      <c r="K9" s="140" t="s">
        <v>1644</v>
      </c>
      <c r="L9" s="119" t="s">
        <v>1645</v>
      </c>
      <c r="M9" s="117" t="s">
        <v>1646</v>
      </c>
      <c r="N9" s="154"/>
      <c r="O9" s="156" t="s">
        <v>1686</v>
      </c>
      <c r="P9" s="137" t="s">
        <v>1687</v>
      </c>
      <c r="Q9" s="119"/>
      <c r="R9" s="118" t="s">
        <v>1650</v>
      </c>
      <c r="S9" s="117" t="s">
        <v>1651</v>
      </c>
    </row>
    <row r="10" spans="1:20" s="151" customFormat="1" ht="45">
      <c r="A10" s="148" t="s">
        <v>23</v>
      </c>
      <c r="B10" s="144"/>
      <c r="C10" s="146"/>
      <c r="D10" s="117" t="s">
        <v>51</v>
      </c>
      <c r="E10" s="158"/>
      <c r="F10" s="149"/>
      <c r="G10" s="149"/>
      <c r="H10" s="144"/>
      <c r="I10" s="144" t="s">
        <v>107</v>
      </c>
      <c r="J10" s="144"/>
      <c r="K10" s="150" t="s">
        <v>1644</v>
      </c>
      <c r="L10" s="119" t="s">
        <v>1645</v>
      </c>
      <c r="M10" s="144" t="s">
        <v>1646</v>
      </c>
      <c r="O10" s="156" t="s">
        <v>1686</v>
      </c>
      <c r="P10" s="137" t="s">
        <v>1687</v>
      </c>
      <c r="Q10" s="119"/>
      <c r="R10" s="152" t="s">
        <v>1650</v>
      </c>
      <c r="S10" s="144" t="s">
        <v>1651</v>
      </c>
    </row>
    <row r="11" spans="1:20" ht="141" customHeight="1">
      <c r="A11" s="111"/>
      <c r="B11" s="112"/>
      <c r="C11" s="112"/>
      <c r="E11" s="112"/>
      <c r="F11" s="123"/>
      <c r="G11" s="123"/>
      <c r="H11" s="112"/>
      <c r="I11" s="112"/>
      <c r="J11" s="112"/>
      <c r="K11" s="112"/>
      <c r="S11" s="112"/>
    </row>
    <row r="12" spans="1:20" ht="141" customHeight="1">
      <c r="A12" s="111"/>
      <c r="B12" s="112"/>
      <c r="C12" s="112"/>
      <c r="E12" s="112"/>
      <c r="F12" s="123"/>
      <c r="G12" s="123"/>
      <c r="H12" s="112"/>
      <c r="I12" s="112"/>
      <c r="J12" s="112"/>
      <c r="K12" s="112"/>
      <c r="S12" s="112"/>
    </row>
    <row r="13" spans="1:20" ht="141" customHeight="1">
      <c r="A13" s="111"/>
      <c r="B13" s="112"/>
      <c r="C13" s="112"/>
      <c r="E13" s="112"/>
      <c r="F13" s="123"/>
      <c r="G13" s="123"/>
      <c r="H13" s="112"/>
      <c r="I13" s="112"/>
      <c r="J13" s="112"/>
      <c r="K13" s="112"/>
      <c r="S13" s="112"/>
    </row>
    <row r="14" spans="1:20" ht="141" customHeight="1">
      <c r="A14" s="111"/>
      <c r="B14" s="112"/>
      <c r="C14" s="112"/>
      <c r="E14" s="112"/>
      <c r="F14" s="123"/>
      <c r="G14" s="123"/>
      <c r="H14" s="112"/>
      <c r="I14" s="112"/>
      <c r="J14" s="112"/>
      <c r="K14" s="112"/>
      <c r="S14" s="112"/>
    </row>
    <row r="15" spans="1:20" ht="141" customHeight="1">
      <c r="A15" s="111"/>
      <c r="B15" s="112"/>
      <c r="C15" s="112"/>
      <c r="E15" s="112"/>
      <c r="F15" s="123"/>
      <c r="G15" s="123"/>
      <c r="H15" s="112"/>
      <c r="I15" s="112"/>
      <c r="J15" s="112"/>
      <c r="K15" s="112"/>
      <c r="S15" s="112"/>
    </row>
    <row r="16" spans="1:20" ht="141" customHeight="1">
      <c r="A16" s="111"/>
      <c r="B16" s="112"/>
      <c r="C16" s="112"/>
      <c r="E16" s="112"/>
      <c r="F16" s="123"/>
      <c r="G16" s="123"/>
      <c r="H16" s="112"/>
      <c r="I16" s="112"/>
      <c r="J16" s="112"/>
      <c r="K16" s="112"/>
      <c r="S16" s="112"/>
    </row>
    <row r="17" spans="1:19" ht="141" customHeight="1">
      <c r="A17" s="111"/>
      <c r="B17" s="112"/>
      <c r="C17" s="112"/>
      <c r="E17" s="112"/>
      <c r="F17" s="123"/>
      <c r="G17" s="123"/>
      <c r="H17" s="112"/>
      <c r="I17" s="112"/>
      <c r="J17" s="112"/>
      <c r="K17" s="112"/>
      <c r="S17" s="112"/>
    </row>
    <row r="18" spans="1:19" ht="141" customHeight="1">
      <c r="A18" s="111"/>
      <c r="B18" s="112"/>
      <c r="C18" s="112"/>
      <c r="E18" s="112"/>
      <c r="F18" s="123"/>
      <c r="G18" s="123"/>
      <c r="H18" s="112"/>
      <c r="I18" s="112"/>
      <c r="J18" s="112"/>
      <c r="K18" s="112"/>
      <c r="S18" s="112"/>
    </row>
    <row r="19" spans="1:19" ht="141" customHeight="1">
      <c r="A19" s="111"/>
      <c r="B19" s="112"/>
      <c r="C19" s="112"/>
      <c r="E19" s="112"/>
      <c r="F19" s="123"/>
      <c r="G19" s="123"/>
      <c r="H19" s="112"/>
      <c r="I19" s="112"/>
      <c r="J19" s="112"/>
      <c r="K19" s="112"/>
      <c r="S19" s="112"/>
    </row>
    <row r="20" spans="1:19" ht="141" customHeight="1">
      <c r="A20" s="111"/>
      <c r="B20" s="112"/>
      <c r="C20" s="112"/>
      <c r="E20" s="112"/>
      <c r="F20" s="123"/>
      <c r="G20" s="123"/>
      <c r="H20" s="112"/>
      <c r="I20" s="112"/>
      <c r="J20" s="112"/>
      <c r="K20" s="112"/>
      <c r="S20" s="112"/>
    </row>
    <row r="21" spans="1:19" ht="141" customHeight="1">
      <c r="A21" s="111"/>
      <c r="B21" s="112"/>
      <c r="C21" s="112"/>
      <c r="E21" s="112"/>
      <c r="F21" s="123"/>
      <c r="G21" s="123"/>
      <c r="H21" s="112"/>
      <c r="I21" s="112"/>
      <c r="J21" s="112"/>
      <c r="K21" s="112"/>
      <c r="S21" s="112"/>
    </row>
    <row r="22" spans="1:19" ht="141" customHeight="1">
      <c r="A22" s="111"/>
      <c r="B22" s="112"/>
      <c r="C22" s="112"/>
      <c r="E22" s="112"/>
      <c r="F22" s="123"/>
      <c r="G22" s="123"/>
      <c r="H22" s="112"/>
      <c r="I22" s="112"/>
      <c r="J22" s="112"/>
      <c r="K22" s="112"/>
      <c r="S22" s="112"/>
    </row>
    <row r="23" spans="1:19" ht="141" customHeight="1">
      <c r="A23" s="111"/>
      <c r="B23" s="112"/>
      <c r="C23" s="112"/>
      <c r="E23" s="112"/>
      <c r="F23" s="123"/>
      <c r="G23" s="123"/>
      <c r="H23" s="112"/>
      <c r="I23" s="112"/>
      <c r="J23" s="112"/>
      <c r="K23" s="112"/>
      <c r="S23" s="112"/>
    </row>
    <row r="24" spans="1:19" ht="141" customHeight="1">
      <c r="A24" s="111"/>
      <c r="B24" s="112"/>
      <c r="C24" s="112"/>
      <c r="E24" s="112"/>
      <c r="F24" s="123"/>
      <c r="G24" s="123"/>
      <c r="H24" s="112"/>
      <c r="I24" s="112"/>
      <c r="J24" s="112"/>
      <c r="K24" s="112"/>
      <c r="S24" s="112"/>
    </row>
    <row r="25" spans="1:19" ht="141" customHeight="1">
      <c r="A25" s="111"/>
      <c r="B25" s="112"/>
      <c r="C25" s="112"/>
      <c r="E25" s="112"/>
      <c r="F25" s="123"/>
      <c r="G25" s="123"/>
      <c r="H25" s="112"/>
      <c r="I25" s="112"/>
      <c r="J25" s="112"/>
      <c r="K25" s="112"/>
      <c r="S25" s="112"/>
    </row>
    <row r="26" spans="1:19" ht="141" customHeight="1">
      <c r="A26" s="111"/>
      <c r="B26" s="112"/>
      <c r="C26" s="112"/>
      <c r="E26" s="112"/>
      <c r="F26" s="123"/>
      <c r="G26" s="123"/>
      <c r="H26" s="112"/>
      <c r="I26" s="112"/>
      <c r="J26" s="112"/>
      <c r="K26" s="112"/>
      <c r="S26" s="112"/>
    </row>
    <row r="27" spans="1:19" ht="141" customHeight="1">
      <c r="A27" s="111"/>
      <c r="B27" s="112"/>
      <c r="C27" s="112"/>
      <c r="E27" s="112"/>
      <c r="F27" s="123"/>
      <c r="G27" s="123"/>
      <c r="H27" s="112"/>
      <c r="I27" s="112"/>
      <c r="J27" s="112"/>
      <c r="K27" s="112"/>
      <c r="S27" s="112"/>
    </row>
    <row r="28" spans="1:19" ht="141" customHeight="1">
      <c r="A28" s="111"/>
      <c r="B28" s="112"/>
      <c r="C28" s="112"/>
      <c r="E28" s="112"/>
      <c r="F28" s="123"/>
      <c r="G28" s="123"/>
      <c r="H28" s="112"/>
      <c r="I28" s="112"/>
      <c r="J28" s="112"/>
      <c r="K28" s="112"/>
      <c r="S28" s="112"/>
    </row>
    <row r="29" spans="1:19" ht="141" customHeight="1">
      <c r="A29" s="111"/>
      <c r="B29" s="112"/>
      <c r="C29" s="112"/>
      <c r="E29" s="112"/>
      <c r="F29" s="123"/>
      <c r="G29" s="123"/>
      <c r="H29" s="112"/>
      <c r="I29" s="112"/>
      <c r="J29" s="112"/>
      <c r="K29" s="112"/>
      <c r="S29" s="112"/>
    </row>
    <row r="30" spans="1:19" ht="141" customHeight="1">
      <c r="A30" s="111"/>
      <c r="B30" s="112"/>
      <c r="C30" s="112"/>
      <c r="E30" s="112"/>
      <c r="F30" s="123"/>
      <c r="G30" s="123"/>
      <c r="H30" s="112"/>
      <c r="I30" s="112"/>
      <c r="J30" s="112"/>
      <c r="K30" s="112"/>
      <c r="S30" s="112"/>
    </row>
    <row r="31" spans="1:19" ht="141" customHeight="1">
      <c r="A31" s="111"/>
      <c r="B31" s="112"/>
      <c r="C31" s="112"/>
      <c r="E31" s="112"/>
      <c r="F31" s="123"/>
      <c r="G31" s="123"/>
      <c r="H31" s="112"/>
      <c r="I31" s="112"/>
      <c r="J31" s="112"/>
      <c r="K31" s="112"/>
      <c r="S31" s="112"/>
    </row>
    <row r="32" spans="1:19" ht="141" customHeight="1">
      <c r="A32" s="111"/>
      <c r="B32" s="112"/>
      <c r="C32" s="112"/>
      <c r="E32" s="112"/>
      <c r="F32" s="123"/>
      <c r="G32" s="123"/>
      <c r="H32" s="112"/>
      <c r="I32" s="112"/>
      <c r="J32" s="112"/>
      <c r="K32" s="112"/>
      <c r="S32" s="112"/>
    </row>
    <row r="33" spans="1:19" ht="141" customHeight="1">
      <c r="A33" s="111"/>
      <c r="B33" s="112"/>
      <c r="C33" s="112"/>
      <c r="E33" s="112"/>
      <c r="F33" s="123"/>
      <c r="G33" s="123"/>
      <c r="H33" s="112"/>
      <c r="I33" s="112"/>
      <c r="J33" s="112"/>
      <c r="K33" s="112"/>
      <c r="S33" s="112"/>
    </row>
    <row r="34" spans="1:19" ht="141" customHeight="1">
      <c r="A34" s="111"/>
      <c r="B34" s="112"/>
      <c r="C34" s="112"/>
      <c r="E34" s="112"/>
      <c r="F34" s="123"/>
      <c r="G34" s="123"/>
      <c r="H34" s="112"/>
      <c r="I34" s="112"/>
      <c r="J34" s="112"/>
      <c r="K34" s="112"/>
      <c r="S34" s="112"/>
    </row>
    <row r="35" spans="1:19" ht="141" customHeight="1">
      <c r="A35" s="111"/>
      <c r="B35" s="112"/>
      <c r="C35" s="112"/>
      <c r="E35" s="112"/>
      <c r="F35" s="123"/>
      <c r="G35" s="123"/>
      <c r="H35" s="112"/>
      <c r="I35" s="112"/>
      <c r="J35" s="112"/>
      <c r="K35" s="112"/>
      <c r="S35" s="112"/>
    </row>
    <row r="36" spans="1:19" ht="141" customHeight="1">
      <c r="A36" s="113"/>
      <c r="B36" s="114"/>
      <c r="C36" s="114"/>
      <c r="E36" s="114"/>
      <c r="F36" s="124"/>
      <c r="G36" s="124"/>
      <c r="H36" s="114"/>
      <c r="I36" s="114"/>
      <c r="J36" s="114"/>
      <c r="K36" s="114"/>
      <c r="L36" s="115"/>
      <c r="M36" s="115"/>
      <c r="N36" s="115"/>
      <c r="O36" s="115"/>
      <c r="P36" s="115"/>
      <c r="Q36" s="115"/>
      <c r="R36" s="115"/>
      <c r="S36" s="114"/>
    </row>
  </sheetData>
  <mergeCells count="1">
    <mergeCell ref="K1:L1"/>
  </mergeCells>
  <conditionalFormatting sqref="A3:A36">
    <cfRule type="cellIs" dxfId="69" priority="31" operator="equal">
      <formula>"Add"</formula>
    </cfRule>
    <cfRule type="cellIs" dxfId="68" priority="32" operator="equal">
      <formula>"Remove"</formula>
    </cfRule>
    <cfRule type="cellIs" dxfId="67" priority="33" operator="equal">
      <formula>"Change"</formula>
    </cfRule>
  </conditionalFormatting>
  <conditionalFormatting sqref="C3:C9 L3:S10 B10:C36 E11:S36">
    <cfRule type="expression" dxfId="66" priority="28">
      <formula>OR($A3="CHANGE")</formula>
    </cfRule>
    <cfRule type="expression" dxfId="65" priority="29">
      <formula>OR($A3="ADD")</formula>
    </cfRule>
    <cfRule type="expression" dxfId="64" priority="30">
      <formula>OR($A3="REMOVE")</formula>
    </cfRule>
  </conditionalFormatting>
  <conditionalFormatting sqref="D3:D10">
    <cfRule type="expression" dxfId="63" priority="1">
      <formula>OR($A3="CHANGE")</formula>
    </cfRule>
    <cfRule type="expression" dxfId="62" priority="2">
      <formula>OR($A3="ADD")</formula>
    </cfRule>
    <cfRule type="expression" dxfId="61" priority="3">
      <formula>OR($A3="REMOVE")</formula>
    </cfRule>
  </conditionalFormatting>
  <conditionalFormatting sqref="F3:J10">
    <cfRule type="expression" dxfId="60" priority="10">
      <formula>OR($A3="CHANGE")</formula>
    </cfRule>
    <cfRule type="expression" dxfId="59" priority="11">
      <formula>OR($A3="ADD")</formula>
    </cfRule>
    <cfRule type="expression" dxfId="58" priority="12">
      <formula>OR($A3="REMOVE")</formula>
    </cfRule>
  </conditionalFormatting>
  <dataValidations count="1">
    <dataValidation allowBlank="1" showInputMessage="1" showErrorMessage="1" sqref="A1 E11:E36 H3:H10 C3:C36 B10:B36" xr:uid="{DEEFB4D5-045C-43D8-B639-91637AE0BDA8}"/>
  </dataValidations>
  <hyperlinks>
    <hyperlink ref="S1" r:id="rId1" display="https://amber-staging.xboxservices.com/" xr:uid="{BB020472-86C1-4F86-861C-484E76B86CF3}"/>
    <hyperlink ref="E1" r:id="rId2" xr:uid="{96D3385E-ADA2-4D40-BE70-2B539B18ADC8}"/>
    <hyperlink ref="O1" r:id="rId3" xr:uid="{56CFB1BA-1ED0-41D2-BC12-585EB3F05655}"/>
    <hyperlink ref="Q1" r:id="rId4" xr:uid="{0034D4FE-7DB3-44D2-991F-28EE353A3B72}"/>
    <hyperlink ref="H1" r:id="rId5" xr:uid="{0D7C053F-E096-41A7-B7E8-E2C4EE185E8F}"/>
    <hyperlink ref="B3" r:id="rId6" xr:uid="{3EB695B8-4190-4502-8DFE-AFA6659F7758}"/>
    <hyperlink ref="B4" r:id="rId7" xr:uid="{5026AA64-263C-45DF-B027-13365F066F95}"/>
    <hyperlink ref="B5" r:id="rId8" xr:uid="{6ED8938C-DCF2-42CA-9186-7A8A36BA9A19}"/>
    <hyperlink ref="B6" r:id="rId9" xr:uid="{2F291C3F-74AA-4606-8FAF-749DAAA7F5EA}"/>
    <hyperlink ref="B7" r:id="rId10" xr:uid="{2176D363-CF91-4778-B70A-204D992F3CFE}"/>
    <hyperlink ref="E4" r:id="rId11" xr:uid="{4BC058F8-A4D4-417E-B10B-72C9C43A6DB5}"/>
    <hyperlink ref="E3" r:id="rId12" xr:uid="{2169B928-970E-4776-A1BA-964E9D68D535}"/>
    <hyperlink ref="E5" r:id="rId13" xr:uid="{0B7F544D-5638-4571-AC4C-1C2B66C35AD0}"/>
    <hyperlink ref="B8" r:id="rId14" xr:uid="{85EEF153-7814-4448-A55E-76BB21CB5836}"/>
    <hyperlink ref="B9" r:id="rId15" xr:uid="{3A16AE19-8CE0-4688-B670-5C3DEA9B8A9F}"/>
    <hyperlink ref="E6" r:id="rId16" xr:uid="{772066CA-FE66-475A-9D92-4309C71CA1E3}"/>
    <hyperlink ref="T6" r:id="rId17" xr:uid="{5D05814C-F228-4B6F-980B-76B3E7627FF4}"/>
    <hyperlink ref="T5" r:id="rId18" xr:uid="{BA1E72A0-8452-43E1-80BF-1894692FE246}"/>
    <hyperlink ref="T4" r:id="rId19" xr:uid="{25DBF317-A184-4FD5-9527-B914AAA9867B}"/>
    <hyperlink ref="E7" r:id="rId20" xr:uid="{A5C554BA-C4D4-4E61-BAC0-5F46FC90B2D8}"/>
    <hyperlink ref="E8" r:id="rId21" xr:uid="{FA986E1A-CFAA-4F25-BA3E-59E90CBA9374}"/>
  </hyperlinks>
  <pageMargins left="0.7" right="0.7" top="0.75" bottom="0.75" header="0.3" footer="0.3"/>
  <headerFooter>
    <oddFooter>&amp;L_x000D_&amp;1#&amp;"Aptos"&amp;10&amp;K000000 Classified as Microsoft Confidential</oddFooter>
  </headerFooter>
  <legacyDrawing r:id="rId22"/>
  <extLst>
    <ext xmlns:x14="http://schemas.microsoft.com/office/spreadsheetml/2009/9/main" uri="{CCE6A557-97BC-4b89-ADB6-D9C93CAAB3DF}">
      <x14:dataValidations xmlns:xm="http://schemas.microsoft.com/office/excel/2006/main" count="2">
        <x14:dataValidation type="list" allowBlank="1" showInputMessage="1" showErrorMessage="1" xr:uid="{9F536A57-7943-4884-A9E1-AD116A348549}">
          <x14:formula1>
            <xm:f>'Column Values (HIDE)'!$A$3:$A$6</xm:f>
          </x14:formula1>
          <xm:sqref>A2:A1048576</xm:sqref>
        </x14:dataValidation>
        <x14:dataValidation type="list" allowBlank="1" showInputMessage="1" showErrorMessage="1" xr:uid="{93271B6F-C587-4A3D-A82E-F407F7D0F1AC}">
          <x14:formula1>
            <xm:f>'Column Values (HIDE)'!$C$3:$C$12</xm:f>
          </x14:formula1>
          <xm:sqref>D1 D3:D1048576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59DB-96D8-4A5E-894C-6A719AB2C178}">
  <sheetPr>
    <tabColor theme="9" tint="0.39997558519241921"/>
  </sheetPr>
  <dimension ref="A1:S32"/>
  <sheetViews>
    <sheetView zoomScale="90" zoomScaleNormal="90" workbookViewId="0">
      <pane ySplit="2" topLeftCell="A3" activePane="bottomLeft" state="frozen"/>
      <selection pane="bottomLeft" activeCell="C5" sqref="C5"/>
    </sheetView>
  </sheetViews>
  <sheetFormatPr defaultColWidth="9.140625" defaultRowHeight="141" customHeight="1"/>
  <cols>
    <col min="1" max="1" width="7.5703125" style="4" customWidth="1"/>
    <col min="2" max="3" width="21.42578125" style="3" customWidth="1"/>
    <col min="4" max="4" width="22.85546875" style="4" customWidth="1"/>
    <col min="5" max="5" width="18.42578125" style="125" customWidth="1"/>
    <col min="6" max="6" width="17" style="125" bestFit="1" customWidth="1"/>
    <col min="7" max="7" width="22.5703125" style="4" customWidth="1"/>
    <col min="8" max="8" width="18.5703125" style="4" customWidth="1"/>
    <col min="9" max="9" width="5.5703125" style="4" bestFit="1" customWidth="1"/>
    <col min="10" max="10" width="16.7109375" style="4" bestFit="1" customWidth="1"/>
    <col min="11" max="11" width="13.140625" style="4" bestFit="1" customWidth="1"/>
    <col min="12" max="12" width="15.28515625" style="4" bestFit="1" customWidth="1"/>
    <col min="13" max="13" width="18.5703125" style="4" customWidth="1"/>
    <col min="14" max="14" width="27.7109375" style="4" bestFit="1" customWidth="1"/>
    <col min="15" max="15" width="18.85546875" style="4" bestFit="1"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9" customFormat="1" ht="34.5" customHeight="1">
      <c r="A1" s="98" t="s">
        <v>1627</v>
      </c>
      <c r="B1" s="80"/>
      <c r="C1" s="99"/>
      <c r="D1" s="133" t="s">
        <v>1628</v>
      </c>
      <c r="E1" s="120"/>
      <c r="F1" s="120"/>
      <c r="G1" s="133" t="s">
        <v>1628</v>
      </c>
      <c r="H1" s="101"/>
      <c r="I1" s="101"/>
      <c r="J1" s="706" t="s">
        <v>1629</v>
      </c>
      <c r="K1" s="706"/>
      <c r="L1" s="100"/>
      <c r="M1" s="100"/>
      <c r="N1" s="134" t="s">
        <v>1630</v>
      </c>
      <c r="O1" s="101"/>
      <c r="P1" s="134" t="s">
        <v>4</v>
      </c>
      <c r="Q1" s="101"/>
      <c r="R1" s="102" t="s">
        <v>5</v>
      </c>
    </row>
    <row r="2" spans="1:19" s="110" customFormat="1" ht="31.5">
      <c r="A2" s="103" t="s">
        <v>6</v>
      </c>
      <c r="B2" s="104" t="s">
        <v>1631</v>
      </c>
      <c r="C2" s="104" t="s">
        <v>1527</v>
      </c>
      <c r="D2" s="106" t="s">
        <v>10</v>
      </c>
      <c r="E2" s="121" t="s">
        <v>11</v>
      </c>
      <c r="F2" s="121" t="s">
        <v>12</v>
      </c>
      <c r="G2" s="105" t="s">
        <v>1632</v>
      </c>
      <c r="H2" s="106" t="s">
        <v>1633</v>
      </c>
      <c r="I2" s="108" t="s">
        <v>1634</v>
      </c>
      <c r="J2" s="88" t="s">
        <v>16</v>
      </c>
      <c r="K2" s="108" t="s">
        <v>17</v>
      </c>
      <c r="L2" s="132" t="s">
        <v>1635</v>
      </c>
      <c r="M2" s="108" t="s">
        <v>15</v>
      </c>
      <c r="N2" s="109" t="s">
        <v>1636</v>
      </c>
      <c r="O2" s="109" t="s">
        <v>1637</v>
      </c>
      <c r="P2" s="109" t="s">
        <v>1638</v>
      </c>
      <c r="Q2" s="109" t="s">
        <v>1639</v>
      </c>
      <c r="R2" s="106" t="s">
        <v>1640</v>
      </c>
    </row>
    <row r="3" spans="1:19" s="119" customFormat="1" ht="45">
      <c r="A3" s="116" t="s">
        <v>23</v>
      </c>
      <c r="B3" s="165" t="s">
        <v>1688</v>
      </c>
      <c r="C3" s="165" t="s">
        <v>1689</v>
      </c>
      <c r="D3" s="164" t="s">
        <v>1690</v>
      </c>
      <c r="E3" s="165" t="s">
        <v>1691</v>
      </c>
      <c r="F3" s="169">
        <v>45931</v>
      </c>
      <c r="G3" s="165" t="s">
        <v>1688</v>
      </c>
      <c r="H3" s="165" t="s">
        <v>1692</v>
      </c>
      <c r="I3" s="165" t="s">
        <v>1693</v>
      </c>
      <c r="J3" s="165" t="s">
        <v>1644</v>
      </c>
      <c r="K3" s="166" t="s">
        <v>1645</v>
      </c>
      <c r="L3" s="165" t="s">
        <v>1646</v>
      </c>
      <c r="M3" s="165" t="s">
        <v>1694</v>
      </c>
      <c r="N3" s="167" t="s">
        <v>1686</v>
      </c>
      <c r="O3" s="168" t="s">
        <v>1687</v>
      </c>
      <c r="P3" s="166" t="s">
        <v>1695</v>
      </c>
      <c r="Q3" s="167" t="s">
        <v>1650</v>
      </c>
      <c r="R3" s="165" t="s">
        <v>1651</v>
      </c>
    </row>
    <row r="4" spans="1:19" s="119" customFormat="1" ht="45">
      <c r="A4" s="116" t="s">
        <v>23</v>
      </c>
      <c r="B4" s="165" t="s">
        <v>1696</v>
      </c>
      <c r="C4" s="165" t="s">
        <v>1689</v>
      </c>
      <c r="D4" s="164" t="s">
        <v>1697</v>
      </c>
      <c r="E4" s="165" t="s">
        <v>1691</v>
      </c>
      <c r="F4" s="169">
        <v>45931</v>
      </c>
      <c r="G4" s="165" t="s">
        <v>1698</v>
      </c>
      <c r="H4" s="165" t="s">
        <v>107</v>
      </c>
      <c r="I4" s="165" t="s">
        <v>1693</v>
      </c>
      <c r="J4" s="165" t="s">
        <v>1644</v>
      </c>
      <c r="K4" s="166" t="s">
        <v>1645</v>
      </c>
      <c r="L4" s="165" t="s">
        <v>1646</v>
      </c>
      <c r="M4" s="165" t="s">
        <v>1699</v>
      </c>
      <c r="N4" s="167" t="s">
        <v>1686</v>
      </c>
      <c r="O4" s="168" t="s">
        <v>1687</v>
      </c>
      <c r="P4" s="167" t="s">
        <v>1700</v>
      </c>
      <c r="Q4" s="167" t="s">
        <v>1650</v>
      </c>
      <c r="R4" s="165" t="s">
        <v>1651</v>
      </c>
    </row>
    <row r="5" spans="1:19" s="119" customFormat="1" ht="60">
      <c r="A5" s="116" t="s">
        <v>23</v>
      </c>
      <c r="B5" s="165" t="s">
        <v>91</v>
      </c>
      <c r="C5" s="165" t="s">
        <v>1689</v>
      </c>
      <c r="D5" s="133" t="s">
        <v>1654</v>
      </c>
      <c r="E5" s="165" t="s">
        <v>1701</v>
      </c>
      <c r="F5" s="169">
        <v>45931</v>
      </c>
      <c r="G5" s="165" t="s">
        <v>91</v>
      </c>
      <c r="H5" s="165" t="s">
        <v>1702</v>
      </c>
      <c r="I5" s="165" t="s">
        <v>84</v>
      </c>
      <c r="J5" s="165" t="s">
        <v>1655</v>
      </c>
      <c r="K5" s="166" t="s">
        <v>1645</v>
      </c>
      <c r="L5" s="165" t="s">
        <v>1646</v>
      </c>
      <c r="M5" s="166" t="s">
        <v>1656</v>
      </c>
      <c r="N5" s="167" t="s">
        <v>1647</v>
      </c>
      <c r="O5" s="168" t="s">
        <v>1687</v>
      </c>
      <c r="P5" s="166" t="s">
        <v>1703</v>
      </c>
      <c r="Q5" s="167" t="s">
        <v>1650</v>
      </c>
      <c r="R5" s="165" t="s">
        <v>1651</v>
      </c>
    </row>
    <row r="6" spans="1:19" ht="60">
      <c r="A6" s="116" t="s">
        <v>23</v>
      </c>
      <c r="B6" s="165" t="s">
        <v>1704</v>
      </c>
      <c r="C6" s="165" t="s">
        <v>1705</v>
      </c>
      <c r="D6" s="164" t="s">
        <v>1706</v>
      </c>
      <c r="E6" s="165" t="s">
        <v>1691</v>
      </c>
      <c r="F6" s="169">
        <v>45848</v>
      </c>
      <c r="G6" s="165" t="s">
        <v>1069</v>
      </c>
      <c r="H6" s="165" t="s">
        <v>1707</v>
      </c>
      <c r="I6" s="165" t="s">
        <v>101</v>
      </c>
      <c r="J6" s="165" t="s">
        <v>1644</v>
      </c>
      <c r="K6" s="166" t="s">
        <v>1645</v>
      </c>
      <c r="L6" s="165" t="s">
        <v>1646</v>
      </c>
      <c r="M6" s="166" t="s">
        <v>1708</v>
      </c>
      <c r="N6" s="167" t="s">
        <v>1647</v>
      </c>
      <c r="O6" s="168" t="s">
        <v>1687</v>
      </c>
      <c r="P6" s="166" t="s">
        <v>1709</v>
      </c>
      <c r="Q6" s="167" t="s">
        <v>1650</v>
      </c>
      <c r="R6" s="165" t="s">
        <v>1651</v>
      </c>
    </row>
    <row r="7" spans="1:19" ht="60">
      <c r="A7" s="116" t="s">
        <v>23</v>
      </c>
      <c r="B7" s="165" t="s">
        <v>1704</v>
      </c>
      <c r="C7" s="165" t="s">
        <v>1705</v>
      </c>
      <c r="D7" s="164" t="s">
        <v>1706</v>
      </c>
      <c r="E7" s="170">
        <v>45849</v>
      </c>
      <c r="F7" s="169">
        <v>45931</v>
      </c>
      <c r="G7" s="165" t="s">
        <v>1069</v>
      </c>
      <c r="H7" s="165" t="s">
        <v>107</v>
      </c>
      <c r="I7" s="165" t="s">
        <v>101</v>
      </c>
      <c r="J7" s="165" t="s">
        <v>1644</v>
      </c>
      <c r="K7" s="166" t="s">
        <v>1645</v>
      </c>
      <c r="L7" s="165" t="s">
        <v>1646</v>
      </c>
      <c r="M7" s="166" t="s">
        <v>1708</v>
      </c>
      <c r="N7" s="167" t="s">
        <v>1647</v>
      </c>
      <c r="O7" s="168" t="s">
        <v>1687</v>
      </c>
      <c r="P7" s="166" t="s">
        <v>1709</v>
      </c>
      <c r="Q7" s="167" t="s">
        <v>1650</v>
      </c>
      <c r="R7" s="165" t="s">
        <v>1651</v>
      </c>
    </row>
    <row r="8" spans="1:19" s="151" customFormat="1" ht="45">
      <c r="A8" s="116" t="s">
        <v>23</v>
      </c>
      <c r="B8" s="165" t="s">
        <v>1710</v>
      </c>
      <c r="C8" s="165" t="s">
        <v>1705</v>
      </c>
      <c r="D8" s="133" t="s">
        <v>1711</v>
      </c>
      <c r="E8" s="169">
        <v>45825</v>
      </c>
      <c r="F8" s="169">
        <v>45931</v>
      </c>
      <c r="G8" s="165" t="s">
        <v>1710</v>
      </c>
      <c r="H8" s="165" t="s">
        <v>1712</v>
      </c>
      <c r="I8" s="165" t="s">
        <v>1693</v>
      </c>
      <c r="J8" s="165" t="s">
        <v>1644</v>
      </c>
      <c r="K8" s="166" t="s">
        <v>1645</v>
      </c>
      <c r="L8" s="165" t="s">
        <v>1646</v>
      </c>
      <c r="M8" s="166" t="s">
        <v>1713</v>
      </c>
      <c r="N8" s="167" t="s">
        <v>1686</v>
      </c>
      <c r="O8" s="168" t="s">
        <v>1687</v>
      </c>
      <c r="P8" s="166" t="s">
        <v>1714</v>
      </c>
      <c r="Q8" s="167" t="s">
        <v>1650</v>
      </c>
      <c r="R8" s="165" t="s">
        <v>1651</v>
      </c>
      <c r="S8" s="4"/>
    </row>
    <row r="9" spans="1:19" ht="141" customHeight="1">
      <c r="A9" s="116" t="s">
        <v>23</v>
      </c>
      <c r="B9" s="165" t="s">
        <v>1715</v>
      </c>
      <c r="C9" s="165" t="s">
        <v>1705</v>
      </c>
      <c r="D9" s="133" t="s">
        <v>1716</v>
      </c>
      <c r="E9" s="169">
        <v>45825</v>
      </c>
      <c r="F9" s="169">
        <v>45931</v>
      </c>
      <c r="G9" s="165"/>
      <c r="H9" s="165" t="s">
        <v>107</v>
      </c>
      <c r="I9" s="165" t="s">
        <v>1693</v>
      </c>
      <c r="J9" s="165" t="s">
        <v>1644</v>
      </c>
      <c r="K9" s="166" t="s">
        <v>1645</v>
      </c>
      <c r="L9" s="165" t="s">
        <v>1646</v>
      </c>
      <c r="M9" s="166" t="s">
        <v>1717</v>
      </c>
      <c r="N9" s="167" t="s">
        <v>1686</v>
      </c>
      <c r="O9" s="168" t="s">
        <v>1687</v>
      </c>
      <c r="P9" s="166" t="s">
        <v>1718</v>
      </c>
      <c r="Q9" s="167" t="s">
        <v>1650</v>
      </c>
      <c r="R9" s="165" t="s">
        <v>1651</v>
      </c>
    </row>
    <row r="10" spans="1:19" ht="141" customHeight="1">
      <c r="A10" s="116" t="s">
        <v>23</v>
      </c>
      <c r="B10" s="165" t="s">
        <v>1719</v>
      </c>
      <c r="C10" s="165" t="s">
        <v>1705</v>
      </c>
      <c r="D10" s="133" t="s">
        <v>1720</v>
      </c>
      <c r="E10" s="169">
        <v>45825</v>
      </c>
      <c r="F10" s="169">
        <v>45931</v>
      </c>
      <c r="G10" s="165"/>
      <c r="H10" s="165" t="s">
        <v>1721</v>
      </c>
      <c r="I10" s="165" t="s">
        <v>1693</v>
      </c>
      <c r="J10" s="165" t="s">
        <v>1644</v>
      </c>
      <c r="K10" s="166" t="s">
        <v>1645</v>
      </c>
      <c r="L10" s="165" t="s">
        <v>1646</v>
      </c>
      <c r="M10" s="166" t="s">
        <v>1722</v>
      </c>
      <c r="N10" s="167" t="s">
        <v>1686</v>
      </c>
      <c r="O10" s="168" t="s">
        <v>1687</v>
      </c>
      <c r="P10" s="166" t="s">
        <v>1723</v>
      </c>
      <c r="Q10" s="167" t="s">
        <v>1650</v>
      </c>
      <c r="R10" s="165" t="s">
        <v>1651</v>
      </c>
    </row>
    <row r="11" spans="1:19" ht="141" customHeight="1">
      <c r="A11" s="116" t="s">
        <v>23</v>
      </c>
      <c r="B11" s="165" t="s">
        <v>1724</v>
      </c>
      <c r="C11" s="165" t="s">
        <v>1725</v>
      </c>
      <c r="D11" s="164" t="s">
        <v>1726</v>
      </c>
      <c r="E11" s="169">
        <v>45825</v>
      </c>
      <c r="F11" s="169">
        <v>45931</v>
      </c>
      <c r="G11" s="165"/>
      <c r="H11" s="165" t="s">
        <v>1727</v>
      </c>
      <c r="I11" s="165" t="s">
        <v>1693</v>
      </c>
      <c r="J11" s="165" t="s">
        <v>1644</v>
      </c>
      <c r="K11" s="166" t="s">
        <v>1645</v>
      </c>
      <c r="L11" s="165" t="s">
        <v>1646</v>
      </c>
      <c r="M11" s="166" t="s">
        <v>1728</v>
      </c>
      <c r="N11" s="167" t="s">
        <v>1686</v>
      </c>
      <c r="O11" s="168" t="s">
        <v>1687</v>
      </c>
      <c r="P11" s="166" t="s">
        <v>1729</v>
      </c>
      <c r="Q11" s="167" t="s">
        <v>1650</v>
      </c>
      <c r="R11" s="165" t="s">
        <v>1651</v>
      </c>
    </row>
    <row r="12" spans="1:19" ht="141" customHeight="1">
      <c r="A12" s="116" t="s">
        <v>23</v>
      </c>
      <c r="B12" s="165" t="s">
        <v>94</v>
      </c>
      <c r="C12" s="165" t="s">
        <v>1725</v>
      </c>
      <c r="D12" s="164" t="s">
        <v>1730</v>
      </c>
      <c r="E12" s="169">
        <v>45825</v>
      </c>
      <c r="F12" s="169">
        <v>45931</v>
      </c>
      <c r="G12" s="165"/>
      <c r="H12" s="165" t="s">
        <v>96</v>
      </c>
      <c r="I12" s="165" t="s">
        <v>1634</v>
      </c>
      <c r="J12" s="165" t="s">
        <v>1644</v>
      </c>
      <c r="K12" s="166" t="s">
        <v>1645</v>
      </c>
      <c r="L12" s="165" t="s">
        <v>1646</v>
      </c>
      <c r="M12" s="166" t="s">
        <v>95</v>
      </c>
      <c r="N12" s="167" t="s">
        <v>1731</v>
      </c>
      <c r="O12" s="168" t="s">
        <v>1687</v>
      </c>
      <c r="P12" s="166" t="s">
        <v>1732</v>
      </c>
      <c r="Q12" s="167" t="s">
        <v>1650</v>
      </c>
      <c r="R12" s="165" t="s">
        <v>1651</v>
      </c>
    </row>
    <row r="13" spans="1:19" ht="141" customHeight="1">
      <c r="A13" s="116" t="s">
        <v>23</v>
      </c>
      <c r="B13" s="165" t="s">
        <v>1733</v>
      </c>
      <c r="C13" s="165" t="s">
        <v>1725</v>
      </c>
      <c r="D13" s="164" t="s">
        <v>1734</v>
      </c>
      <c r="E13" s="169">
        <v>45825</v>
      </c>
      <c r="F13" s="169">
        <v>45931</v>
      </c>
      <c r="G13" s="165"/>
      <c r="H13" s="165" t="s">
        <v>1735</v>
      </c>
      <c r="I13" s="165" t="s">
        <v>1693</v>
      </c>
      <c r="J13" s="165" t="s">
        <v>1644</v>
      </c>
      <c r="K13" s="166" t="s">
        <v>1645</v>
      </c>
      <c r="L13" s="165" t="s">
        <v>1646</v>
      </c>
      <c r="M13" s="166" t="s">
        <v>1736</v>
      </c>
      <c r="N13" s="167" t="s">
        <v>1686</v>
      </c>
      <c r="O13" s="168" t="s">
        <v>1687</v>
      </c>
      <c r="P13" s="166" t="s">
        <v>1737</v>
      </c>
      <c r="Q13" s="167" t="s">
        <v>1650</v>
      </c>
      <c r="R13" s="165" t="s">
        <v>1651</v>
      </c>
    </row>
    <row r="14" spans="1:19" ht="141" customHeight="1">
      <c r="A14" s="116" t="s">
        <v>23</v>
      </c>
      <c r="B14" s="165" t="s">
        <v>1738</v>
      </c>
      <c r="C14" s="165" t="s">
        <v>1725</v>
      </c>
      <c r="D14" s="164" t="s">
        <v>1739</v>
      </c>
      <c r="E14" s="169">
        <v>45825</v>
      </c>
      <c r="F14" s="169">
        <v>45931</v>
      </c>
      <c r="G14" s="165" t="s">
        <v>1738</v>
      </c>
      <c r="H14" s="165" t="s">
        <v>107</v>
      </c>
      <c r="I14" s="165" t="s">
        <v>1693</v>
      </c>
      <c r="J14" s="165" t="s">
        <v>1644</v>
      </c>
      <c r="K14" s="166" t="s">
        <v>1645</v>
      </c>
      <c r="L14" s="165" t="s">
        <v>1646</v>
      </c>
      <c r="M14" s="166" t="s">
        <v>1740</v>
      </c>
      <c r="N14" s="167" t="s">
        <v>1686</v>
      </c>
      <c r="O14" s="168" t="s">
        <v>1687</v>
      </c>
      <c r="P14" s="166" t="s">
        <v>1741</v>
      </c>
      <c r="Q14" s="167" t="s">
        <v>1650</v>
      </c>
      <c r="R14" s="165" t="s">
        <v>1651</v>
      </c>
    </row>
    <row r="15" spans="1:19" ht="141" customHeight="1">
      <c r="A15" s="116" t="s">
        <v>23</v>
      </c>
      <c r="B15" s="165" t="s">
        <v>1742</v>
      </c>
      <c r="C15" s="165" t="s">
        <v>1725</v>
      </c>
      <c r="D15" s="164" t="s">
        <v>1743</v>
      </c>
      <c r="E15" s="169">
        <v>45825</v>
      </c>
      <c r="F15" s="169">
        <v>45931</v>
      </c>
      <c r="G15" s="165"/>
      <c r="H15" s="165" t="s">
        <v>107</v>
      </c>
      <c r="I15" s="165" t="s">
        <v>101</v>
      </c>
      <c r="J15" s="165" t="s">
        <v>1644</v>
      </c>
      <c r="K15" s="166" t="s">
        <v>1645</v>
      </c>
      <c r="L15" s="165" t="s">
        <v>1646</v>
      </c>
      <c r="M15" s="166" t="s">
        <v>1744</v>
      </c>
      <c r="N15" s="167" t="s">
        <v>1731</v>
      </c>
      <c r="O15" s="168" t="s">
        <v>1687</v>
      </c>
      <c r="P15" s="166" t="s">
        <v>1745</v>
      </c>
      <c r="Q15" s="167" t="s">
        <v>1650</v>
      </c>
      <c r="R15" s="165" t="s">
        <v>1651</v>
      </c>
    </row>
    <row r="16" spans="1:19" ht="141" customHeight="1">
      <c r="A16" s="116" t="s">
        <v>23</v>
      </c>
      <c r="B16" s="165" t="s">
        <v>1746</v>
      </c>
      <c r="C16" s="165" t="s">
        <v>1725</v>
      </c>
      <c r="D16" s="164" t="s">
        <v>1747</v>
      </c>
      <c r="E16" s="169">
        <v>45825</v>
      </c>
      <c r="F16" s="169">
        <v>45931</v>
      </c>
      <c r="G16" s="165"/>
      <c r="H16" s="165" t="s">
        <v>107</v>
      </c>
      <c r="I16" s="165" t="s">
        <v>1693</v>
      </c>
      <c r="J16" s="165" t="s">
        <v>1644</v>
      </c>
      <c r="K16" s="166" t="s">
        <v>1645</v>
      </c>
      <c r="L16" s="165" t="s">
        <v>1646</v>
      </c>
      <c r="M16" s="166" t="s">
        <v>1748</v>
      </c>
      <c r="N16" s="167" t="s">
        <v>1686</v>
      </c>
      <c r="O16" s="168" t="s">
        <v>1687</v>
      </c>
      <c r="P16" s="166" t="s">
        <v>1749</v>
      </c>
      <c r="Q16" s="167" t="s">
        <v>1650</v>
      </c>
      <c r="R16" s="165" t="s">
        <v>1651</v>
      </c>
    </row>
    <row r="17" spans="1:18" ht="141" customHeight="1">
      <c r="A17" s="116" t="s">
        <v>23</v>
      </c>
      <c r="B17" s="165" t="s">
        <v>1750</v>
      </c>
      <c r="C17" s="165" t="s">
        <v>1725</v>
      </c>
      <c r="D17" s="164" t="s">
        <v>1751</v>
      </c>
      <c r="E17" s="169">
        <v>45825</v>
      </c>
      <c r="F17" s="169">
        <v>45931</v>
      </c>
      <c r="G17" s="165" t="s">
        <v>1750</v>
      </c>
      <c r="H17" s="165" t="s">
        <v>1752</v>
      </c>
      <c r="I17" s="165" t="s">
        <v>1693</v>
      </c>
      <c r="J17" s="165" t="s">
        <v>1644</v>
      </c>
      <c r="K17" s="166" t="s">
        <v>1645</v>
      </c>
      <c r="L17" s="165" t="s">
        <v>1646</v>
      </c>
      <c r="M17" s="166" t="s">
        <v>1753</v>
      </c>
      <c r="N17" s="167" t="s">
        <v>1686</v>
      </c>
      <c r="O17" s="168" t="s">
        <v>1687</v>
      </c>
      <c r="P17" s="166" t="s">
        <v>1754</v>
      </c>
      <c r="Q17" s="167" t="s">
        <v>1650</v>
      </c>
      <c r="R17" s="165" t="s">
        <v>1651</v>
      </c>
    </row>
    <row r="18" spans="1:18" ht="141" customHeight="1">
      <c r="A18" s="111"/>
      <c r="B18" s="164"/>
      <c r="C18" s="112"/>
      <c r="D18" s="112"/>
      <c r="E18" s="123"/>
      <c r="F18" s="123"/>
      <c r="G18" s="112"/>
      <c r="H18" s="112"/>
      <c r="I18" s="112"/>
      <c r="J18" s="112"/>
      <c r="R18" s="112"/>
    </row>
    <row r="19" spans="1:18" ht="141" customHeight="1">
      <c r="A19" s="111"/>
      <c r="B19" s="112"/>
      <c r="C19" s="112"/>
      <c r="D19" s="112"/>
      <c r="E19" s="123"/>
      <c r="F19" s="123"/>
      <c r="G19" s="112"/>
      <c r="H19" s="112"/>
      <c r="I19" s="112"/>
      <c r="J19" s="112"/>
      <c r="R19" s="112"/>
    </row>
    <row r="20" spans="1:18" ht="141" customHeight="1">
      <c r="A20" s="111"/>
      <c r="B20" s="112"/>
      <c r="C20" s="112"/>
      <c r="D20" s="112"/>
      <c r="E20" s="123"/>
      <c r="F20" s="123"/>
      <c r="G20" s="112"/>
      <c r="H20" s="112"/>
      <c r="I20" s="112"/>
      <c r="J20" s="112"/>
      <c r="R20" s="112"/>
    </row>
    <row r="21" spans="1:18" ht="141" customHeight="1">
      <c r="A21" s="111"/>
      <c r="B21" s="112"/>
      <c r="C21" s="112"/>
      <c r="D21" s="112"/>
      <c r="E21" s="123"/>
      <c r="F21" s="123"/>
      <c r="G21" s="112"/>
      <c r="H21" s="112"/>
      <c r="I21" s="112"/>
      <c r="J21" s="112"/>
      <c r="R21" s="112"/>
    </row>
    <row r="22" spans="1:18" ht="141" customHeight="1">
      <c r="A22" s="111"/>
      <c r="B22" s="112"/>
      <c r="C22" s="112"/>
      <c r="D22" s="112"/>
      <c r="E22" s="123"/>
      <c r="F22" s="123"/>
      <c r="G22" s="112"/>
      <c r="H22" s="112"/>
      <c r="I22" s="112"/>
      <c r="J22" s="112"/>
      <c r="R22" s="112"/>
    </row>
    <row r="23" spans="1:18" ht="141" customHeight="1">
      <c r="A23" s="111"/>
      <c r="B23" s="112"/>
      <c r="C23" s="112"/>
      <c r="D23" s="112"/>
      <c r="E23" s="123"/>
      <c r="F23" s="123"/>
      <c r="G23" s="112"/>
      <c r="H23" s="112"/>
      <c r="I23" s="112"/>
      <c r="J23" s="112"/>
      <c r="R23" s="112"/>
    </row>
    <row r="24" spans="1:18" ht="141" customHeight="1">
      <c r="A24" s="111"/>
      <c r="B24" s="112"/>
      <c r="C24" s="112"/>
      <c r="D24" s="112"/>
      <c r="E24" s="123"/>
      <c r="F24" s="123"/>
      <c r="G24" s="112"/>
      <c r="H24" s="112"/>
      <c r="I24" s="112"/>
      <c r="J24" s="112"/>
      <c r="R24" s="112"/>
    </row>
    <row r="25" spans="1:18" ht="141" customHeight="1">
      <c r="A25" s="111"/>
      <c r="B25" s="112"/>
      <c r="C25" s="112"/>
      <c r="D25" s="112"/>
      <c r="E25" s="123"/>
      <c r="F25" s="123"/>
      <c r="G25" s="112"/>
      <c r="H25" s="112"/>
      <c r="I25" s="112"/>
      <c r="J25" s="112"/>
      <c r="R25" s="112"/>
    </row>
    <row r="26" spans="1:18" ht="141" customHeight="1">
      <c r="A26" s="111"/>
      <c r="B26" s="112"/>
      <c r="C26" s="112"/>
      <c r="D26" s="112"/>
      <c r="E26" s="123"/>
      <c r="F26" s="123"/>
      <c r="G26" s="112"/>
      <c r="H26" s="112"/>
      <c r="I26" s="112"/>
      <c r="J26" s="112"/>
      <c r="R26" s="112"/>
    </row>
    <row r="27" spans="1:18" ht="141" customHeight="1">
      <c r="A27" s="111"/>
      <c r="B27" s="112"/>
      <c r="C27" s="112"/>
      <c r="D27" s="112"/>
      <c r="E27" s="123"/>
      <c r="F27" s="123"/>
      <c r="G27" s="112"/>
      <c r="H27" s="112"/>
      <c r="I27" s="112"/>
      <c r="J27" s="112"/>
      <c r="R27" s="112"/>
    </row>
    <row r="28" spans="1:18" ht="141" customHeight="1">
      <c r="A28" s="111"/>
      <c r="B28" s="112"/>
      <c r="C28" s="112"/>
      <c r="D28" s="112"/>
      <c r="E28" s="123"/>
      <c r="F28" s="123"/>
      <c r="G28" s="112"/>
      <c r="H28" s="112"/>
      <c r="I28" s="112"/>
      <c r="J28" s="112"/>
      <c r="R28" s="112"/>
    </row>
    <row r="29" spans="1:18" ht="141" customHeight="1">
      <c r="A29" s="111"/>
      <c r="B29" s="112"/>
      <c r="C29" s="112"/>
      <c r="D29" s="112"/>
      <c r="E29" s="123"/>
      <c r="F29" s="123"/>
      <c r="G29" s="112"/>
      <c r="H29" s="112"/>
      <c r="I29" s="112"/>
      <c r="J29" s="112"/>
      <c r="R29" s="112"/>
    </row>
    <row r="30" spans="1:18" ht="141" customHeight="1">
      <c r="A30" s="111"/>
      <c r="B30" s="112"/>
      <c r="C30" s="112"/>
      <c r="D30" s="112"/>
      <c r="E30" s="123"/>
      <c r="F30" s="123"/>
      <c r="G30" s="112"/>
      <c r="H30" s="112"/>
      <c r="I30" s="112"/>
      <c r="J30" s="112"/>
      <c r="R30" s="112"/>
    </row>
    <row r="31" spans="1:18" ht="141" customHeight="1">
      <c r="A31" s="111"/>
      <c r="B31" s="112"/>
      <c r="C31" s="112"/>
      <c r="D31" s="112"/>
      <c r="E31" s="123"/>
      <c r="F31" s="123"/>
      <c r="G31" s="112"/>
      <c r="H31" s="112"/>
      <c r="I31" s="112"/>
      <c r="J31" s="112"/>
      <c r="R31" s="112"/>
    </row>
    <row r="32" spans="1:18" ht="141" customHeight="1">
      <c r="A32" s="113"/>
      <c r="B32" s="114"/>
      <c r="C32" s="114"/>
      <c r="D32" s="114"/>
      <c r="E32" s="124"/>
      <c r="F32" s="124"/>
      <c r="G32" s="114"/>
      <c r="H32" s="114"/>
      <c r="I32" s="114"/>
      <c r="J32" s="114"/>
      <c r="K32" s="115"/>
      <c r="L32" s="115"/>
      <c r="M32" s="115"/>
      <c r="N32" s="115"/>
      <c r="O32" s="115"/>
      <c r="P32" s="115"/>
      <c r="Q32" s="115"/>
      <c r="R32" s="114"/>
    </row>
  </sheetData>
  <mergeCells count="1">
    <mergeCell ref="J1:K1"/>
  </mergeCells>
  <conditionalFormatting sqref="A3:A32">
    <cfRule type="cellIs" dxfId="57" priority="13" operator="equal">
      <formula>"Add"</formula>
    </cfRule>
    <cfRule type="cellIs" dxfId="56" priority="14" operator="equal">
      <formula>"Remove"</formula>
    </cfRule>
    <cfRule type="cellIs" dxfId="55" priority="15" operator="equal">
      <formula>"Change"</formula>
    </cfRule>
  </conditionalFormatting>
  <conditionalFormatting sqref="B3:C17 C18:R18 B19:R32">
    <cfRule type="expression" dxfId="54" priority="10">
      <formula>OR($A3="CHANGE")</formula>
    </cfRule>
    <cfRule type="expression" dxfId="53" priority="11">
      <formula>OR($A3="ADD")</formula>
    </cfRule>
    <cfRule type="expression" dxfId="52" priority="12">
      <formula>OR($A3="REMOVE")</formula>
    </cfRule>
  </conditionalFormatting>
  <conditionalFormatting sqref="E3:R17">
    <cfRule type="expression" dxfId="51" priority="1">
      <formula>OR($A3="CHANGE")</formula>
    </cfRule>
    <cfRule type="expression" dxfId="50" priority="2">
      <formula>OR($A3="ADD")</formula>
    </cfRule>
    <cfRule type="expression" dxfId="49" priority="3">
      <formula>OR($A3="REMOVE")</formula>
    </cfRule>
  </conditionalFormatting>
  <dataValidations count="1">
    <dataValidation allowBlank="1" showInputMessage="1" showErrorMessage="1" sqref="A1 G3:G11 D18:D32 B3:B17 B19:B32" xr:uid="{D9D88D82-A43D-4FEC-830D-48D791C94AA7}"/>
  </dataValidations>
  <hyperlinks>
    <hyperlink ref="R1" r:id="rId1" display="https://amber-staging.xboxservices.com/" xr:uid="{82761802-855A-4E4E-AA7F-EB70AB920D29}"/>
    <hyperlink ref="D1" r:id="rId2" xr:uid="{84CF863A-9C35-485A-9136-1CEACA838CF8}"/>
    <hyperlink ref="N1" r:id="rId3" xr:uid="{932F5EC8-C687-49EB-A533-3D2FFCE17B5D}"/>
    <hyperlink ref="P1" r:id="rId4" xr:uid="{3C6D8D0B-9FC5-49B9-A01A-2DFE1D35FC38}"/>
    <hyperlink ref="G1" r:id="rId5" xr:uid="{4F3E5353-B79C-4C74-A83C-5F35F47F2413}"/>
    <hyperlink ref="D8" r:id="rId6" xr:uid="{7A9CFADE-D92B-4F7F-A2D3-EB76DD8107C4}"/>
    <hyperlink ref="D9" r:id="rId7" xr:uid="{3B9EFB69-F2BF-4BB8-86BB-B8BC7AE65F26}"/>
    <hyperlink ref="D10" r:id="rId8" xr:uid="{44B630CB-1028-421D-AFA2-229F221C5240}"/>
    <hyperlink ref="D12" r:id="rId9" xr:uid="{BC32773A-B742-407B-8522-28FEAA9E7782}"/>
    <hyperlink ref="D11" r:id="rId10" xr:uid="{7A79BD78-94AC-4FD5-80E0-D3AFAC0E8D58}"/>
    <hyperlink ref="D17" r:id="rId11" xr:uid="{7AF25AB9-7304-4A71-B3B6-C1C4C5290995}"/>
    <hyperlink ref="D13" r:id="rId12" xr:uid="{94F6B8BE-F442-4463-8844-4B0AC3450386}"/>
    <hyperlink ref="D14" r:id="rId13" xr:uid="{EA8AF77E-2CF8-49E0-8483-82FB2A041C3E}"/>
    <hyperlink ref="D16" r:id="rId14" xr:uid="{781D8991-2272-4EDC-B587-431B9FE61BDE}"/>
    <hyperlink ref="D15" r:id="rId15" xr:uid="{EB9B0526-2701-467B-8B85-C0920EACA067}"/>
    <hyperlink ref="D3" r:id="rId16" xr:uid="{5F0493AB-F701-4CB4-8CD6-4871925E0679}"/>
    <hyperlink ref="D4" r:id="rId17" xr:uid="{328351C6-AE7E-439A-8329-7FF94C1FAF16}"/>
    <hyperlink ref="D5" r:id="rId18" xr:uid="{E1746E8C-A583-4CC3-BB12-609053D82922}"/>
    <hyperlink ref="D6" r:id="rId19" xr:uid="{EAA6F4F0-0EDC-4C22-9016-A2F2DC491980}"/>
    <hyperlink ref="D7" r:id="rId20" xr:uid="{50D3EE0A-6206-4887-92BF-42088CA6BD76}"/>
  </hyperlinks>
  <pageMargins left="0.7" right="0.7" top="0.75" bottom="0.75" header="0.3" footer="0.3"/>
  <headerFooter>
    <oddFooter>&amp;L_x000D_&amp;1#&amp;"Aptos"&amp;10&amp;K000000 Classified as Microsoft Confidential</oddFooter>
  </headerFooter>
  <legacyDrawing r:id="rId21"/>
  <extLst>
    <ext xmlns:x14="http://schemas.microsoft.com/office/spreadsheetml/2009/9/main" uri="{CCE6A557-97BC-4b89-ADB6-D9C93CAAB3DF}">
      <x14:dataValidations xmlns:xm="http://schemas.microsoft.com/office/excel/2006/main" count="2">
        <x14:dataValidation type="list" allowBlank="1" showInputMessage="1" showErrorMessage="1" xr:uid="{BFB26DE4-57AF-4BCB-8599-AA149E790235}">
          <x14:formula1>
            <xm:f>'Column Values (HIDE)'!$C$3:$C$12</xm:f>
          </x14:formula1>
          <xm:sqref>C1 C3:C1048576</xm:sqref>
        </x14:dataValidation>
        <x14:dataValidation type="list" allowBlank="1" showInputMessage="1" showErrorMessage="1" xr:uid="{691A250E-8FD6-4DF5-AC01-62AB605629EC}">
          <x14:formula1>
            <xm:f>'Column Values (HIDE)'!$A$3:$A$6</xm:f>
          </x14:formula1>
          <xm:sqref>A2:A1048576</xm:sqref>
        </x14:dataValidation>
      </x14:dataValidation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D7FF-6A4D-47A5-AF81-2A2B82A8B81D}">
  <sheetPr>
    <tabColor theme="9" tint="0.39997558519241921"/>
  </sheetPr>
  <dimension ref="A1:R36"/>
  <sheetViews>
    <sheetView zoomScale="90" zoomScaleNormal="90" workbookViewId="0">
      <pane ySplit="2" topLeftCell="A3" activePane="bottomLeft" state="frozen"/>
      <selection pane="bottomLeft" activeCell="C11" sqref="C11"/>
    </sheetView>
  </sheetViews>
  <sheetFormatPr defaultColWidth="9.140625" defaultRowHeight="141" customHeight="1"/>
  <cols>
    <col min="1" max="1" width="7.5703125" style="4" customWidth="1"/>
    <col min="2" max="3" width="21.42578125" style="3" customWidth="1"/>
    <col min="4" max="4" width="22.85546875" style="4" customWidth="1"/>
    <col min="5" max="5" width="18.42578125" style="125" customWidth="1"/>
    <col min="6" max="6" width="17" style="125" bestFit="1" customWidth="1"/>
    <col min="7" max="7" width="22.5703125" style="4" customWidth="1"/>
    <col min="8" max="8" width="18.5703125" style="4" customWidth="1"/>
    <col min="9" max="9" width="5.5703125" style="4" bestFit="1" customWidth="1"/>
    <col min="10" max="10" width="16.7109375" style="4" bestFit="1" customWidth="1"/>
    <col min="11" max="11" width="13.140625" style="4" bestFit="1" customWidth="1"/>
    <col min="12" max="12" width="15.28515625" style="4" bestFit="1" customWidth="1"/>
    <col min="13" max="13" width="18.5703125" style="4" customWidth="1"/>
    <col min="14" max="14" width="27.7109375" style="4" bestFit="1" customWidth="1"/>
    <col min="15" max="15" width="18.85546875" style="4" bestFit="1"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8" customFormat="1" ht="34.5" customHeight="1" thickBot="1">
      <c r="A1" s="98" t="s">
        <v>1627</v>
      </c>
      <c r="B1" s="80"/>
      <c r="C1" s="99"/>
      <c r="D1" s="133" t="s">
        <v>1628</v>
      </c>
      <c r="E1" s="120"/>
      <c r="F1" s="120"/>
      <c r="G1" s="133" t="s">
        <v>1628</v>
      </c>
      <c r="H1" s="101"/>
      <c r="I1" s="101"/>
      <c r="J1" s="706" t="s">
        <v>1629</v>
      </c>
      <c r="K1" s="706"/>
      <c r="L1" s="100"/>
      <c r="M1" s="100"/>
      <c r="N1" s="134" t="s">
        <v>1630</v>
      </c>
      <c r="O1" s="101"/>
      <c r="P1" s="134" t="s">
        <v>4</v>
      </c>
      <c r="Q1" s="101"/>
      <c r="R1" s="102" t="s">
        <v>5</v>
      </c>
    </row>
    <row r="2" spans="1:18" s="110" customFormat="1" ht="31.5">
      <c r="A2" s="103" t="s">
        <v>6</v>
      </c>
      <c r="B2" s="104" t="s">
        <v>1631</v>
      </c>
      <c r="C2" s="104" t="s">
        <v>1527</v>
      </c>
      <c r="D2" s="106" t="s">
        <v>10</v>
      </c>
      <c r="E2" s="121" t="s">
        <v>11</v>
      </c>
      <c r="F2" s="121" t="s">
        <v>12</v>
      </c>
      <c r="G2" s="105" t="s">
        <v>1632</v>
      </c>
      <c r="H2" s="106" t="s">
        <v>1633</v>
      </c>
      <c r="I2" s="108" t="s">
        <v>1634</v>
      </c>
      <c r="J2" s="88" t="s">
        <v>16</v>
      </c>
      <c r="K2" s="108" t="s">
        <v>17</v>
      </c>
      <c r="L2" s="132" t="s">
        <v>1635</v>
      </c>
      <c r="M2" s="108" t="s">
        <v>15</v>
      </c>
      <c r="N2" s="109" t="s">
        <v>1636</v>
      </c>
      <c r="O2" s="109" t="s">
        <v>1637</v>
      </c>
      <c r="P2" s="109" t="s">
        <v>1638</v>
      </c>
      <c r="Q2" s="109" t="s">
        <v>1639</v>
      </c>
      <c r="R2" s="106" t="s">
        <v>1640</v>
      </c>
    </row>
    <row r="3" spans="1:18" s="119" customFormat="1" ht="45">
      <c r="A3" s="116" t="s">
        <v>23</v>
      </c>
      <c r="B3" s="117" t="s">
        <v>1755</v>
      </c>
      <c r="C3" s="117" t="s">
        <v>1689</v>
      </c>
      <c r="D3" s="147" t="s">
        <v>1756</v>
      </c>
      <c r="E3" s="122" t="s">
        <v>1757</v>
      </c>
      <c r="F3" s="122" t="s">
        <v>1758</v>
      </c>
      <c r="G3" s="117" t="s">
        <v>1755</v>
      </c>
      <c r="H3" s="117" t="s">
        <v>107</v>
      </c>
      <c r="I3" s="117" t="s">
        <v>101</v>
      </c>
      <c r="J3" s="140" t="s">
        <v>1644</v>
      </c>
      <c r="K3" s="119" t="s">
        <v>1645</v>
      </c>
      <c r="L3" s="117" t="s">
        <v>1646</v>
      </c>
      <c r="M3" s="117" t="s">
        <v>1759</v>
      </c>
      <c r="N3" s="118" t="s">
        <v>1647</v>
      </c>
      <c r="O3" s="137" t="s">
        <v>1687</v>
      </c>
      <c r="P3" s="119" t="s">
        <v>1760</v>
      </c>
      <c r="Q3" s="118" t="s">
        <v>1650</v>
      </c>
      <c r="R3" s="117" t="s">
        <v>1651</v>
      </c>
    </row>
    <row r="4" spans="1:18" s="119" customFormat="1" ht="45">
      <c r="A4" s="116" t="s">
        <v>23</v>
      </c>
      <c r="B4" s="117" t="s">
        <v>1761</v>
      </c>
      <c r="C4" s="117" t="s">
        <v>1689</v>
      </c>
      <c r="D4" s="143" t="s">
        <v>1762</v>
      </c>
      <c r="E4" s="122" t="s">
        <v>1757</v>
      </c>
      <c r="F4" s="122" t="s">
        <v>1758</v>
      </c>
      <c r="G4" s="117" t="s">
        <v>1761</v>
      </c>
      <c r="H4" s="117" t="s">
        <v>107</v>
      </c>
      <c r="I4" s="117" t="s">
        <v>101</v>
      </c>
      <c r="J4" s="140" t="s">
        <v>1644</v>
      </c>
      <c r="K4" s="119" t="s">
        <v>1645</v>
      </c>
      <c r="L4" s="117" t="s">
        <v>1646</v>
      </c>
      <c r="M4" s="117" t="s">
        <v>1763</v>
      </c>
      <c r="N4" s="118" t="s">
        <v>1764</v>
      </c>
      <c r="O4" s="137" t="s">
        <v>1687</v>
      </c>
      <c r="P4" s="119" t="s">
        <v>1765</v>
      </c>
      <c r="Q4" s="118" t="s">
        <v>1650</v>
      </c>
      <c r="R4" s="117" t="s">
        <v>1651</v>
      </c>
    </row>
    <row r="5" spans="1:18" s="119" customFormat="1" ht="45">
      <c r="A5" s="116" t="s">
        <v>23</v>
      </c>
      <c r="B5" s="117" t="s">
        <v>1766</v>
      </c>
      <c r="C5" s="117" t="s">
        <v>1689</v>
      </c>
      <c r="D5" s="143" t="s">
        <v>1767</v>
      </c>
      <c r="E5" s="122" t="s">
        <v>1757</v>
      </c>
      <c r="F5" s="122" t="s">
        <v>1758</v>
      </c>
      <c r="G5" s="117" t="s">
        <v>1766</v>
      </c>
      <c r="H5" s="117" t="s">
        <v>107</v>
      </c>
      <c r="I5" s="117" t="s">
        <v>101</v>
      </c>
      <c r="J5" s="140" t="s">
        <v>1644</v>
      </c>
      <c r="K5" s="119" t="s">
        <v>1645</v>
      </c>
      <c r="L5" s="117" t="s">
        <v>1646</v>
      </c>
      <c r="M5" s="119" t="s">
        <v>1768</v>
      </c>
      <c r="N5" s="118" t="s">
        <v>1647</v>
      </c>
      <c r="O5" s="137" t="s">
        <v>1687</v>
      </c>
      <c r="P5" s="119" t="s">
        <v>1769</v>
      </c>
      <c r="Q5" s="118" t="s">
        <v>1650</v>
      </c>
      <c r="R5" s="117" t="s">
        <v>1651</v>
      </c>
    </row>
    <row r="6" spans="1:18" s="119" customFormat="1" ht="45">
      <c r="A6" s="116" t="s">
        <v>23</v>
      </c>
      <c r="B6" s="117" t="s">
        <v>1770</v>
      </c>
      <c r="C6" s="117" t="s">
        <v>1689</v>
      </c>
      <c r="D6" s="142" t="s">
        <v>1771</v>
      </c>
      <c r="E6" s="122" t="s">
        <v>1757</v>
      </c>
      <c r="F6" s="122" t="s">
        <v>1758</v>
      </c>
      <c r="G6" s="117" t="s">
        <v>1770</v>
      </c>
      <c r="H6" s="117" t="s">
        <v>107</v>
      </c>
      <c r="I6" s="117" t="s">
        <v>1693</v>
      </c>
      <c r="J6" s="140" t="s">
        <v>1644</v>
      </c>
      <c r="K6" s="119" t="s">
        <v>1645</v>
      </c>
      <c r="L6" s="117" t="s">
        <v>1646</v>
      </c>
      <c r="M6" s="119" t="s">
        <v>1772</v>
      </c>
      <c r="N6" s="118" t="s">
        <v>1647</v>
      </c>
      <c r="O6" s="137" t="s">
        <v>1687</v>
      </c>
      <c r="P6" s="119" t="s">
        <v>1773</v>
      </c>
      <c r="Q6" s="118" t="s">
        <v>1650</v>
      </c>
      <c r="R6" s="117" t="s">
        <v>1651</v>
      </c>
    </row>
    <row r="7" spans="1:18" s="119" customFormat="1" ht="45">
      <c r="A7" s="116" t="s">
        <v>23</v>
      </c>
      <c r="B7" s="117" t="s">
        <v>1774</v>
      </c>
      <c r="C7" s="117" t="s">
        <v>1689</v>
      </c>
      <c r="D7" s="133" t="s">
        <v>1775</v>
      </c>
      <c r="E7" s="122" t="s">
        <v>1757</v>
      </c>
      <c r="F7" s="122" t="s">
        <v>1758</v>
      </c>
      <c r="G7" s="117" t="s">
        <v>1776</v>
      </c>
      <c r="H7" s="117" t="s">
        <v>107</v>
      </c>
      <c r="I7" s="117" t="s">
        <v>84</v>
      </c>
      <c r="J7" s="140" t="s">
        <v>1644</v>
      </c>
      <c r="K7" s="119" t="s">
        <v>1645</v>
      </c>
      <c r="L7" s="117" t="s">
        <v>1646</v>
      </c>
      <c r="M7" s="119" t="s">
        <v>1777</v>
      </c>
      <c r="N7" s="118" t="s">
        <v>1647</v>
      </c>
      <c r="O7" s="137" t="s">
        <v>1687</v>
      </c>
      <c r="P7" s="119" t="s">
        <v>1778</v>
      </c>
      <c r="Q7" s="118" t="s">
        <v>1650</v>
      </c>
      <c r="R7" s="117" t="s">
        <v>1651</v>
      </c>
    </row>
    <row r="8" spans="1:18" ht="45">
      <c r="A8" s="116" t="s">
        <v>23</v>
      </c>
      <c r="B8" s="145" t="s">
        <v>1779</v>
      </c>
      <c r="C8" s="117" t="s">
        <v>1689</v>
      </c>
      <c r="D8" s="133" t="s">
        <v>1780</v>
      </c>
      <c r="E8" s="122" t="s">
        <v>1757</v>
      </c>
      <c r="F8" s="122" t="s">
        <v>1758</v>
      </c>
      <c r="G8" s="145" t="s">
        <v>1781</v>
      </c>
      <c r="H8" s="117" t="s">
        <v>107</v>
      </c>
      <c r="I8" s="112" t="s">
        <v>101</v>
      </c>
      <c r="J8" s="140" t="s">
        <v>1782</v>
      </c>
      <c r="K8" s="119" t="s">
        <v>1645</v>
      </c>
      <c r="L8" s="117" t="s">
        <v>1646</v>
      </c>
      <c r="M8" s="153" t="s">
        <v>1783</v>
      </c>
      <c r="N8" s="155" t="s">
        <v>1682</v>
      </c>
      <c r="O8" s="137" t="s">
        <v>1687</v>
      </c>
      <c r="P8" s="119" t="s">
        <v>1784</v>
      </c>
      <c r="Q8" s="118" t="s">
        <v>1650</v>
      </c>
      <c r="R8" s="117" t="s">
        <v>1651</v>
      </c>
    </row>
    <row r="9" spans="1:18" ht="45" hidden="1">
      <c r="A9" s="116" t="s">
        <v>23</v>
      </c>
      <c r="B9" s="146"/>
      <c r="C9" s="117" t="s">
        <v>1705</v>
      </c>
      <c r="D9" s="157"/>
      <c r="E9" s="122" t="s">
        <v>1757</v>
      </c>
      <c r="F9" s="122" t="s">
        <v>1758</v>
      </c>
      <c r="G9" s="144"/>
      <c r="H9" s="117" t="s">
        <v>107</v>
      </c>
      <c r="I9" s="112" t="s">
        <v>1693</v>
      </c>
      <c r="J9" s="140" t="s">
        <v>1644</v>
      </c>
      <c r="K9" s="119" t="s">
        <v>1645</v>
      </c>
      <c r="L9" s="117" t="s">
        <v>1646</v>
      </c>
      <c r="M9" s="154"/>
      <c r="N9" s="156" t="s">
        <v>1686</v>
      </c>
      <c r="O9" s="137" t="s">
        <v>1687</v>
      </c>
      <c r="P9" s="119" t="s">
        <v>1785</v>
      </c>
      <c r="Q9" s="118" t="s">
        <v>1650</v>
      </c>
      <c r="R9" s="117" t="s">
        <v>1651</v>
      </c>
    </row>
    <row r="10" spans="1:18" s="151" customFormat="1" ht="45" hidden="1">
      <c r="A10" s="148" t="s">
        <v>23</v>
      </c>
      <c r="B10" s="146"/>
      <c r="C10" s="144" t="s">
        <v>1705</v>
      </c>
      <c r="D10" s="158"/>
      <c r="E10" s="149" t="s">
        <v>1757</v>
      </c>
      <c r="F10" s="149" t="s">
        <v>1758</v>
      </c>
      <c r="G10" s="144"/>
      <c r="H10" s="144" t="s">
        <v>107</v>
      </c>
      <c r="I10" s="144" t="s">
        <v>1693</v>
      </c>
      <c r="J10" s="150" t="s">
        <v>1644</v>
      </c>
      <c r="K10" s="119" t="s">
        <v>1645</v>
      </c>
      <c r="L10" s="144" t="s">
        <v>1646</v>
      </c>
      <c r="N10" s="156" t="s">
        <v>1686</v>
      </c>
      <c r="O10" s="137" t="s">
        <v>1687</v>
      </c>
      <c r="P10" s="119" t="s">
        <v>1785</v>
      </c>
      <c r="Q10" s="152" t="s">
        <v>1650</v>
      </c>
      <c r="R10" s="144" t="s">
        <v>1651</v>
      </c>
    </row>
    <row r="11" spans="1:18" ht="141" customHeight="1">
      <c r="A11" s="111"/>
      <c r="B11" s="112"/>
      <c r="C11" s="112"/>
      <c r="D11" s="112"/>
      <c r="E11" s="123"/>
      <c r="F11" s="123"/>
      <c r="G11" s="112"/>
      <c r="H11" s="112"/>
      <c r="I11" s="112"/>
      <c r="J11" s="112"/>
      <c r="R11" s="112"/>
    </row>
    <row r="12" spans="1:18" ht="141" customHeight="1">
      <c r="A12" s="111"/>
      <c r="B12" s="112"/>
      <c r="C12" s="112"/>
      <c r="D12" s="112"/>
      <c r="E12" s="123"/>
      <c r="F12" s="123"/>
      <c r="G12" s="112"/>
      <c r="H12" s="112"/>
      <c r="I12" s="112"/>
      <c r="J12" s="112"/>
      <c r="R12" s="112"/>
    </row>
    <row r="13" spans="1:18" ht="141" customHeight="1">
      <c r="A13" s="111"/>
      <c r="B13" s="112"/>
      <c r="C13" s="112"/>
      <c r="D13" s="112"/>
      <c r="E13" s="123"/>
      <c r="F13" s="123"/>
      <c r="G13" s="112"/>
      <c r="H13" s="112"/>
      <c r="I13" s="112"/>
      <c r="J13" s="112"/>
      <c r="R13" s="112"/>
    </row>
    <row r="14" spans="1:18" ht="141" customHeight="1">
      <c r="A14" s="111"/>
      <c r="B14" s="112"/>
      <c r="C14" s="112"/>
      <c r="D14" s="112"/>
      <c r="E14" s="123"/>
      <c r="F14" s="123"/>
      <c r="G14" s="112"/>
      <c r="H14" s="112"/>
      <c r="I14" s="112"/>
      <c r="J14" s="112"/>
      <c r="R14" s="112"/>
    </row>
    <row r="15" spans="1:18" ht="141" customHeight="1">
      <c r="A15" s="111"/>
      <c r="B15" s="112"/>
      <c r="C15" s="112"/>
      <c r="D15" s="112"/>
      <c r="E15" s="123"/>
      <c r="F15" s="123"/>
      <c r="G15" s="112"/>
      <c r="H15" s="112"/>
      <c r="I15" s="112"/>
      <c r="J15" s="112"/>
      <c r="R15" s="112"/>
    </row>
    <row r="16" spans="1:18" ht="141" customHeight="1">
      <c r="A16" s="111"/>
      <c r="B16" s="112"/>
      <c r="C16" s="112"/>
      <c r="D16" s="112"/>
      <c r="E16" s="123"/>
      <c r="F16" s="123"/>
      <c r="G16" s="112"/>
      <c r="H16" s="112"/>
      <c r="I16" s="112"/>
      <c r="J16" s="112"/>
      <c r="R16" s="112"/>
    </row>
    <row r="17" spans="1:18" ht="141" customHeight="1">
      <c r="A17" s="111"/>
      <c r="B17" s="112"/>
      <c r="C17" s="112"/>
      <c r="D17" s="112"/>
      <c r="E17" s="123"/>
      <c r="F17" s="123"/>
      <c r="G17" s="112"/>
      <c r="H17" s="112"/>
      <c r="I17" s="112"/>
      <c r="J17" s="112"/>
      <c r="R17" s="112"/>
    </row>
    <row r="18" spans="1:18" ht="141" customHeight="1">
      <c r="A18" s="111"/>
      <c r="B18" s="112"/>
      <c r="C18" s="112"/>
      <c r="D18" s="112"/>
      <c r="E18" s="123"/>
      <c r="F18" s="123"/>
      <c r="G18" s="112"/>
      <c r="H18" s="112"/>
      <c r="I18" s="112"/>
      <c r="J18" s="112"/>
      <c r="R18" s="112"/>
    </row>
    <row r="19" spans="1:18" ht="141" customHeight="1">
      <c r="A19" s="111"/>
      <c r="B19" s="112"/>
      <c r="C19" s="112"/>
      <c r="D19" s="112"/>
      <c r="E19" s="123"/>
      <c r="F19" s="123"/>
      <c r="G19" s="112"/>
      <c r="H19" s="112"/>
      <c r="I19" s="112"/>
      <c r="J19" s="112"/>
      <c r="R19" s="112"/>
    </row>
    <row r="20" spans="1:18" ht="141" customHeight="1">
      <c r="A20" s="111"/>
      <c r="B20" s="112"/>
      <c r="C20" s="112"/>
      <c r="D20" s="112"/>
      <c r="E20" s="123"/>
      <c r="F20" s="123"/>
      <c r="G20" s="112"/>
      <c r="H20" s="112"/>
      <c r="I20" s="112"/>
      <c r="J20" s="112"/>
      <c r="R20" s="112"/>
    </row>
    <row r="21" spans="1:18" ht="141" customHeight="1">
      <c r="A21" s="111"/>
      <c r="B21" s="112"/>
      <c r="C21" s="112"/>
      <c r="D21" s="112"/>
      <c r="E21" s="123"/>
      <c r="F21" s="123"/>
      <c r="G21" s="112"/>
      <c r="H21" s="112"/>
      <c r="I21" s="112"/>
      <c r="J21" s="112"/>
      <c r="R21" s="112"/>
    </row>
    <row r="22" spans="1:18" ht="141" customHeight="1">
      <c r="A22" s="111"/>
      <c r="B22" s="112"/>
      <c r="C22" s="112"/>
      <c r="D22" s="112"/>
      <c r="E22" s="123"/>
      <c r="F22" s="123"/>
      <c r="G22" s="112"/>
      <c r="H22" s="112"/>
      <c r="I22" s="112"/>
      <c r="J22" s="112"/>
      <c r="R22" s="112"/>
    </row>
    <row r="23" spans="1:18" ht="141" customHeight="1">
      <c r="A23" s="111"/>
      <c r="B23" s="112"/>
      <c r="C23" s="112"/>
      <c r="D23" s="112"/>
      <c r="E23" s="123"/>
      <c r="F23" s="123"/>
      <c r="G23" s="112"/>
      <c r="H23" s="112"/>
      <c r="I23" s="112"/>
      <c r="J23" s="112"/>
      <c r="R23" s="112"/>
    </row>
    <row r="24" spans="1:18" ht="141" customHeight="1">
      <c r="A24" s="111"/>
      <c r="B24" s="112"/>
      <c r="C24" s="112"/>
      <c r="D24" s="112"/>
      <c r="E24" s="123"/>
      <c r="F24" s="123"/>
      <c r="G24" s="112"/>
      <c r="H24" s="112"/>
      <c r="I24" s="112"/>
      <c r="J24" s="112"/>
      <c r="R24" s="112"/>
    </row>
    <row r="25" spans="1:18" ht="141" customHeight="1">
      <c r="A25" s="111"/>
      <c r="B25" s="112"/>
      <c r="C25" s="112"/>
      <c r="D25" s="112"/>
      <c r="E25" s="123"/>
      <c r="F25" s="123"/>
      <c r="G25" s="112"/>
      <c r="H25" s="112"/>
      <c r="I25" s="112"/>
      <c r="J25" s="112"/>
      <c r="R25" s="112"/>
    </row>
    <row r="26" spans="1:18" ht="141" customHeight="1">
      <c r="A26" s="111"/>
      <c r="B26" s="112"/>
      <c r="C26" s="112"/>
      <c r="D26" s="112"/>
      <c r="E26" s="123"/>
      <c r="F26" s="123"/>
      <c r="G26" s="112"/>
      <c r="H26" s="112"/>
      <c r="I26" s="112"/>
      <c r="J26" s="112"/>
      <c r="R26" s="112"/>
    </row>
    <row r="27" spans="1:18" ht="141" customHeight="1">
      <c r="A27" s="111"/>
      <c r="B27" s="112"/>
      <c r="C27" s="112"/>
      <c r="D27" s="112"/>
      <c r="E27" s="123"/>
      <c r="F27" s="123"/>
      <c r="G27" s="112"/>
      <c r="H27" s="112"/>
      <c r="I27" s="112"/>
      <c r="J27" s="112"/>
      <c r="R27" s="112"/>
    </row>
    <row r="28" spans="1:18" ht="141" customHeight="1">
      <c r="A28" s="111"/>
      <c r="B28" s="112"/>
      <c r="C28" s="112"/>
      <c r="D28" s="112"/>
      <c r="E28" s="123"/>
      <c r="F28" s="123"/>
      <c r="G28" s="112"/>
      <c r="H28" s="112"/>
      <c r="I28" s="112"/>
      <c r="J28" s="112"/>
      <c r="R28" s="112"/>
    </row>
    <row r="29" spans="1:18" ht="141" customHeight="1">
      <c r="A29" s="111"/>
      <c r="B29" s="112"/>
      <c r="C29" s="112"/>
      <c r="D29" s="112"/>
      <c r="E29" s="123"/>
      <c r="F29" s="123"/>
      <c r="G29" s="112"/>
      <c r="H29" s="112"/>
      <c r="I29" s="112"/>
      <c r="J29" s="112"/>
      <c r="R29" s="112"/>
    </row>
    <row r="30" spans="1:18" ht="141" customHeight="1">
      <c r="A30" s="111"/>
      <c r="B30" s="112"/>
      <c r="C30" s="112"/>
      <c r="D30" s="112"/>
      <c r="E30" s="123"/>
      <c r="F30" s="123"/>
      <c r="G30" s="112"/>
      <c r="H30" s="112"/>
      <c r="I30" s="112"/>
      <c r="J30" s="112"/>
      <c r="R30" s="112"/>
    </row>
    <row r="31" spans="1:18" ht="141" customHeight="1">
      <c r="A31" s="111"/>
      <c r="B31" s="112"/>
      <c r="C31" s="112"/>
      <c r="D31" s="112"/>
      <c r="E31" s="123"/>
      <c r="F31" s="123"/>
      <c r="G31" s="112"/>
      <c r="H31" s="112"/>
      <c r="I31" s="112"/>
      <c r="J31" s="112"/>
      <c r="R31" s="112"/>
    </row>
    <row r="32" spans="1:18" ht="141" customHeight="1">
      <c r="A32" s="111"/>
      <c r="B32" s="112"/>
      <c r="C32" s="112"/>
      <c r="D32" s="112"/>
      <c r="E32" s="123"/>
      <c r="F32" s="123"/>
      <c r="G32" s="112"/>
      <c r="H32" s="112"/>
      <c r="I32" s="112"/>
      <c r="J32" s="112"/>
      <c r="R32" s="112"/>
    </row>
    <row r="33" spans="1:18" ht="141" customHeight="1">
      <c r="A33" s="111"/>
      <c r="B33" s="112"/>
      <c r="C33" s="112"/>
      <c r="D33" s="112"/>
      <c r="E33" s="123"/>
      <c r="F33" s="123"/>
      <c r="G33" s="112"/>
      <c r="H33" s="112"/>
      <c r="I33" s="112"/>
      <c r="J33" s="112"/>
      <c r="R33" s="112"/>
    </row>
    <row r="34" spans="1:18" ht="141" customHeight="1">
      <c r="A34" s="111"/>
      <c r="B34" s="112"/>
      <c r="C34" s="112"/>
      <c r="D34" s="112"/>
      <c r="E34" s="123"/>
      <c r="F34" s="123"/>
      <c r="G34" s="112"/>
      <c r="H34" s="112"/>
      <c r="I34" s="112"/>
      <c r="J34" s="112"/>
      <c r="R34" s="112"/>
    </row>
    <row r="35" spans="1:18" ht="141" customHeight="1">
      <c r="A35" s="111"/>
      <c r="B35" s="112"/>
      <c r="C35" s="112"/>
      <c r="D35" s="112"/>
      <c r="E35" s="123"/>
      <c r="F35" s="123"/>
      <c r="G35" s="112"/>
      <c r="H35" s="112"/>
      <c r="I35" s="112"/>
      <c r="J35" s="112"/>
      <c r="R35" s="112"/>
    </row>
    <row r="36" spans="1:18" ht="141" customHeight="1" thickBot="1">
      <c r="A36" s="113"/>
      <c r="B36" s="114"/>
      <c r="C36" s="114"/>
      <c r="D36" s="114"/>
      <c r="E36" s="124"/>
      <c r="F36" s="124"/>
      <c r="G36" s="114"/>
      <c r="H36" s="114"/>
      <c r="I36" s="114"/>
      <c r="J36" s="114"/>
      <c r="K36" s="115"/>
      <c r="L36" s="115"/>
      <c r="M36" s="115"/>
      <c r="N36" s="115"/>
      <c r="O36" s="115"/>
      <c r="P36" s="115"/>
      <c r="Q36" s="115"/>
      <c r="R36" s="114"/>
    </row>
  </sheetData>
  <mergeCells count="1">
    <mergeCell ref="J1:K1"/>
  </mergeCells>
  <conditionalFormatting sqref="A3:A36">
    <cfRule type="cellIs" dxfId="48" priority="7" operator="equal">
      <formula>"Add"</formula>
    </cfRule>
    <cfRule type="cellIs" dxfId="47" priority="8" operator="equal">
      <formula>"Remove"</formula>
    </cfRule>
    <cfRule type="cellIs" dxfId="46" priority="9" operator="equal">
      <formula>"Change"</formula>
    </cfRule>
  </conditionalFormatting>
  <conditionalFormatting sqref="B3:C10 K3:R10 B11:R36">
    <cfRule type="expression" dxfId="45" priority="4">
      <formula>OR($A3="CHANGE")</formula>
    </cfRule>
    <cfRule type="expression" dxfId="44" priority="5">
      <formula>OR($A3="ADD")</formula>
    </cfRule>
    <cfRule type="expression" dxfId="43" priority="6">
      <formula>OR($A3="REMOVE")</formula>
    </cfRule>
  </conditionalFormatting>
  <conditionalFormatting sqref="E3:I10">
    <cfRule type="expression" dxfId="42" priority="1">
      <formula>OR($A3="CHANGE")</formula>
    </cfRule>
    <cfRule type="expression" dxfId="41" priority="2">
      <formula>OR($A3="ADD")</formula>
    </cfRule>
    <cfRule type="expression" dxfId="40" priority="3">
      <formula>OR($A3="REMOVE")</formula>
    </cfRule>
  </conditionalFormatting>
  <dataValidations count="1">
    <dataValidation allowBlank="1" showInputMessage="1" showErrorMessage="1" sqref="A1 D11:D36 B3:B36 G3:G10" xr:uid="{93E6373A-4494-4533-8EB5-3585D575EDB9}"/>
  </dataValidations>
  <hyperlinks>
    <hyperlink ref="R1" r:id="rId1" display="https://amber-staging.xboxservices.com/" xr:uid="{62A55ACE-B531-4644-9D09-6B9409DACFAB}"/>
    <hyperlink ref="D1" r:id="rId2" xr:uid="{B56CEFD1-BC8A-4BD7-9ACF-6E204454DF65}"/>
    <hyperlink ref="N1" r:id="rId3" xr:uid="{42998AD2-DA4B-4E50-B715-87312BB22220}"/>
    <hyperlink ref="P1" r:id="rId4" xr:uid="{21B3D20A-CB58-45F8-9DEF-F7976ACCBF9C}"/>
    <hyperlink ref="G1" r:id="rId5" xr:uid="{649E5E7E-0EC7-451B-B774-4C3D30783260}"/>
    <hyperlink ref="D3" r:id="rId6" display="../../../../../../:f:/t/Game_Pass_Shared_Site/El67c4kCHPdLqYaYIvdDNc0BWR1WErVwv8kCAtCBN5yCbA?e=FZArcI" xr:uid="{EC67058F-B54A-4E2B-84D3-1B7D4FCF77A4}"/>
    <hyperlink ref="D4" r:id="rId7" display="../../../../../../:f:/t/Game_Pass_Shared_Site/Euk3_3DdYqVKtrWV2Z_XfAoBU2GBRvwitmzZdjYgnXiUNw?e=7HzxaO" xr:uid="{E3C672CF-DDE3-4DC9-A98A-F2975B9917DE}"/>
    <hyperlink ref="D5" r:id="rId8" display="../../../../../../:f:/t/Game_Pass_Shared_Site/EoCByo-GkVRPl7l7a7gdpqUBPxSaL_2kguBF7iwU9VpaJQ?e=hklodC" xr:uid="{3EFB04EB-7ABB-4D40-9D4D-57317CCCC428}"/>
    <hyperlink ref="D6" r:id="rId9" display="../../../../../../:f:/t/Game_Pass_Shared_Site/EncIaQy3Mp9DhFFcMXe4HHkBKzum6pfpx-ydggB_FcNr6A?e=WpmCoE" xr:uid="{F674D501-FCDE-4141-B782-9BB4C9CDEE26}"/>
    <hyperlink ref="D7" r:id="rId10" display="../../../../../../:f:/t/Game_Pass_Shared_Site/EugTmhP_KE5KhWpyYNO8L2oBp9PCZ_7G-3wfmO34braFAw?e=NDVxcK" xr:uid="{2331F9A4-DC20-4905-BC22-F9CA8421B05C}"/>
    <hyperlink ref="D8" r:id="rId11" display="../../../../../../:f:/t/Game_Pass_Shared_Site/EqdzeFqGerVLogYqINaa19gBI_D1LCEF4-gnq-a6Bf_l9Q?e=jL7hwD" xr:uid="{487925A7-1363-407F-802F-450F35BF888B}"/>
  </hyperlinks>
  <pageMargins left="0.7" right="0.7" top="0.75" bottom="0.75" header="0.3" footer="0.3"/>
  <headerFooter>
    <oddFooter>&amp;L_x000D_&amp;1#&amp;"Aptos"&amp;10&amp;K000000 Classified as Microsoft Confidential</oddFooter>
  </headerFooter>
  <legacyDrawing r:id="rId12"/>
  <extLst>
    <ext xmlns:x14="http://schemas.microsoft.com/office/spreadsheetml/2009/9/main" uri="{CCE6A557-97BC-4b89-ADB6-D9C93CAAB3DF}">
      <x14:dataValidations xmlns:xm="http://schemas.microsoft.com/office/excel/2006/main" count="2">
        <x14:dataValidation type="list" allowBlank="1" showInputMessage="1" showErrorMessage="1" xr:uid="{065DA86C-5E4C-4055-A78E-098406093621}">
          <x14:formula1>
            <xm:f>'Column Values (HIDE)'!$C$3:$C$12</xm:f>
          </x14:formula1>
          <xm:sqref>C1 C3:C1048576</xm:sqref>
        </x14:dataValidation>
        <x14:dataValidation type="list" allowBlank="1" showInputMessage="1" showErrorMessage="1" xr:uid="{162CBFF9-AB48-4B8E-990C-0590A9278CEF}">
          <x14:formula1>
            <xm:f>'Column Values (HIDE)'!$A$3:$A$6</xm:f>
          </x14:formula1>
          <xm:sqref>A2:A1048576</xm:sqref>
        </x14:dataValidation>
      </x14:dataValidations>
    </ext>
  </extLs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7ED9-FB89-4F17-A402-7B098B1A1437}">
  <sheetPr>
    <tabColor theme="9" tint="0.39997558519241921"/>
  </sheetPr>
  <dimension ref="A1:R36"/>
  <sheetViews>
    <sheetView zoomScale="90" zoomScaleNormal="90" workbookViewId="0">
      <pane ySplit="2" topLeftCell="A3" activePane="bottomLeft" state="frozen"/>
      <selection pane="bottomLeft" activeCell="G1" sqref="G1"/>
    </sheetView>
  </sheetViews>
  <sheetFormatPr defaultColWidth="9.140625" defaultRowHeight="141" customHeight="1"/>
  <cols>
    <col min="1" max="1" width="7.5703125" style="4" customWidth="1"/>
    <col min="2" max="3" width="21.42578125" style="3" customWidth="1"/>
    <col min="4" max="4" width="22.85546875" style="4" customWidth="1"/>
    <col min="5" max="5" width="18.42578125" style="125" customWidth="1"/>
    <col min="6" max="6" width="17" style="125" bestFit="1" customWidth="1"/>
    <col min="7" max="7" width="22.5703125" style="4" customWidth="1"/>
    <col min="8" max="8" width="18.5703125" style="4" customWidth="1"/>
    <col min="9" max="9" width="5.5703125" style="4" bestFit="1" customWidth="1"/>
    <col min="10" max="10" width="16.7109375" style="4" bestFit="1" customWidth="1"/>
    <col min="11" max="11" width="13.140625" style="4" bestFit="1" customWidth="1"/>
    <col min="12" max="12" width="15.28515625" style="4" bestFit="1" customWidth="1"/>
    <col min="13" max="13" width="18.5703125" style="4" customWidth="1"/>
    <col min="14" max="14" width="27.7109375" style="4" bestFit="1" customWidth="1"/>
    <col min="15" max="15" width="18.85546875" style="4" bestFit="1"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8" customFormat="1" ht="34.5" customHeight="1" thickBot="1">
      <c r="A1" s="98" t="s">
        <v>1627</v>
      </c>
      <c r="B1" s="80"/>
      <c r="C1" s="99"/>
      <c r="D1" s="133" t="s">
        <v>1628</v>
      </c>
      <c r="E1" s="120"/>
      <c r="F1" s="120"/>
      <c r="G1" s="133" t="s">
        <v>1628</v>
      </c>
      <c r="H1" s="101"/>
      <c r="I1" s="101"/>
      <c r="J1" s="706" t="s">
        <v>1629</v>
      </c>
      <c r="K1" s="706"/>
      <c r="L1" s="100"/>
      <c r="M1" s="100"/>
      <c r="N1" s="134" t="s">
        <v>1630</v>
      </c>
      <c r="O1" s="101"/>
      <c r="P1" s="134" t="s">
        <v>4</v>
      </c>
      <c r="Q1" s="101"/>
      <c r="R1" s="102" t="s">
        <v>5</v>
      </c>
    </row>
    <row r="2" spans="1:18" s="110" customFormat="1" ht="31.5">
      <c r="A2" s="103" t="s">
        <v>6</v>
      </c>
      <c r="B2" s="104" t="s">
        <v>1631</v>
      </c>
      <c r="C2" s="104" t="s">
        <v>1527</v>
      </c>
      <c r="D2" s="106" t="s">
        <v>10</v>
      </c>
      <c r="E2" s="121" t="s">
        <v>11</v>
      </c>
      <c r="F2" s="121" t="s">
        <v>12</v>
      </c>
      <c r="G2" s="105" t="s">
        <v>1632</v>
      </c>
      <c r="H2" s="106" t="s">
        <v>1633</v>
      </c>
      <c r="I2" s="108" t="s">
        <v>1634</v>
      </c>
      <c r="J2" s="88" t="s">
        <v>16</v>
      </c>
      <c r="K2" s="108" t="s">
        <v>17</v>
      </c>
      <c r="L2" s="132" t="s">
        <v>1635</v>
      </c>
      <c r="M2" s="108" t="s">
        <v>15</v>
      </c>
      <c r="N2" s="109" t="s">
        <v>1636</v>
      </c>
      <c r="O2" s="109" t="s">
        <v>1637</v>
      </c>
      <c r="P2" s="109" t="s">
        <v>1638</v>
      </c>
      <c r="Q2" s="109" t="s">
        <v>1639</v>
      </c>
      <c r="R2" s="106" t="s">
        <v>1640</v>
      </c>
    </row>
    <row r="3" spans="1:18" s="119" customFormat="1" ht="45">
      <c r="A3" s="116" t="s">
        <v>23</v>
      </c>
      <c r="B3" s="117" t="s">
        <v>1755</v>
      </c>
      <c r="C3" s="117" t="s">
        <v>1689</v>
      </c>
      <c r="D3" s="147" t="s">
        <v>1756</v>
      </c>
      <c r="E3" s="122" t="s">
        <v>1757</v>
      </c>
      <c r="F3" s="122" t="s">
        <v>1758</v>
      </c>
      <c r="G3" s="117" t="s">
        <v>1755</v>
      </c>
      <c r="H3" s="117" t="s">
        <v>107</v>
      </c>
      <c r="I3" s="117" t="s">
        <v>101</v>
      </c>
      <c r="J3" s="140" t="s">
        <v>1644</v>
      </c>
      <c r="K3" s="119" t="s">
        <v>1645</v>
      </c>
      <c r="L3" s="117" t="s">
        <v>1646</v>
      </c>
      <c r="M3" s="117" t="s">
        <v>1759</v>
      </c>
      <c r="N3" s="118" t="s">
        <v>1647</v>
      </c>
      <c r="O3" s="137" t="s">
        <v>1687</v>
      </c>
      <c r="P3" s="119" t="s">
        <v>1760</v>
      </c>
      <c r="Q3" s="118" t="s">
        <v>1650</v>
      </c>
      <c r="R3" s="117" t="s">
        <v>1651</v>
      </c>
    </row>
    <row r="4" spans="1:18" s="119" customFormat="1" ht="45">
      <c r="A4" s="116" t="s">
        <v>23</v>
      </c>
      <c r="B4" s="117" t="s">
        <v>1761</v>
      </c>
      <c r="C4" s="117" t="s">
        <v>1689</v>
      </c>
      <c r="D4" s="143" t="s">
        <v>1762</v>
      </c>
      <c r="E4" s="122" t="s">
        <v>1757</v>
      </c>
      <c r="F4" s="122" t="s">
        <v>1758</v>
      </c>
      <c r="G4" s="117" t="s">
        <v>1761</v>
      </c>
      <c r="H4" s="117" t="s">
        <v>107</v>
      </c>
      <c r="I4" s="117" t="s">
        <v>101</v>
      </c>
      <c r="J4" s="140" t="s">
        <v>1644</v>
      </c>
      <c r="K4" s="119" t="s">
        <v>1645</v>
      </c>
      <c r="L4" s="117" t="s">
        <v>1646</v>
      </c>
      <c r="M4" s="117" t="s">
        <v>1763</v>
      </c>
      <c r="N4" s="118" t="s">
        <v>1764</v>
      </c>
      <c r="O4" s="137" t="s">
        <v>1687</v>
      </c>
      <c r="P4" s="119" t="s">
        <v>1765</v>
      </c>
      <c r="Q4" s="118" t="s">
        <v>1650</v>
      </c>
      <c r="R4" s="117" t="s">
        <v>1651</v>
      </c>
    </row>
    <row r="5" spans="1:18" s="119" customFormat="1" ht="45">
      <c r="A5" s="116" t="s">
        <v>23</v>
      </c>
      <c r="B5" s="117" t="s">
        <v>1766</v>
      </c>
      <c r="C5" s="117" t="s">
        <v>1689</v>
      </c>
      <c r="D5" s="143" t="s">
        <v>1767</v>
      </c>
      <c r="E5" s="122" t="s">
        <v>1757</v>
      </c>
      <c r="F5" s="122" t="s">
        <v>1758</v>
      </c>
      <c r="G5" s="117" t="s">
        <v>1766</v>
      </c>
      <c r="H5" s="117" t="s">
        <v>107</v>
      </c>
      <c r="I5" s="117" t="s">
        <v>101</v>
      </c>
      <c r="J5" s="140" t="s">
        <v>1644</v>
      </c>
      <c r="K5" s="119" t="s">
        <v>1645</v>
      </c>
      <c r="L5" s="117" t="s">
        <v>1646</v>
      </c>
      <c r="M5" s="119" t="s">
        <v>1768</v>
      </c>
      <c r="N5" s="118" t="s">
        <v>1647</v>
      </c>
      <c r="O5" s="137" t="s">
        <v>1687</v>
      </c>
      <c r="P5" s="119" t="s">
        <v>1769</v>
      </c>
      <c r="Q5" s="118" t="s">
        <v>1650</v>
      </c>
      <c r="R5" s="117" t="s">
        <v>1651</v>
      </c>
    </row>
    <row r="6" spans="1:18" s="119" customFormat="1" ht="45">
      <c r="A6" s="116" t="s">
        <v>23</v>
      </c>
      <c r="B6" s="117" t="s">
        <v>1770</v>
      </c>
      <c r="C6" s="117" t="s">
        <v>1689</v>
      </c>
      <c r="D6" s="142" t="s">
        <v>1771</v>
      </c>
      <c r="E6" s="122" t="s">
        <v>1757</v>
      </c>
      <c r="F6" s="122" t="s">
        <v>1758</v>
      </c>
      <c r="G6" s="117" t="s">
        <v>1770</v>
      </c>
      <c r="H6" s="117" t="s">
        <v>107</v>
      </c>
      <c r="I6" s="117" t="s">
        <v>1693</v>
      </c>
      <c r="J6" s="140" t="s">
        <v>1644</v>
      </c>
      <c r="K6" s="119" t="s">
        <v>1645</v>
      </c>
      <c r="L6" s="117" t="s">
        <v>1646</v>
      </c>
      <c r="M6" s="119" t="s">
        <v>1772</v>
      </c>
      <c r="N6" s="118" t="s">
        <v>1647</v>
      </c>
      <c r="O6" s="137" t="s">
        <v>1687</v>
      </c>
      <c r="P6" s="119" t="s">
        <v>1773</v>
      </c>
      <c r="Q6" s="118" t="s">
        <v>1650</v>
      </c>
      <c r="R6" s="117" t="s">
        <v>1651</v>
      </c>
    </row>
    <row r="7" spans="1:18" s="119" customFormat="1" ht="45">
      <c r="A7" s="116" t="s">
        <v>23</v>
      </c>
      <c r="B7" s="117" t="s">
        <v>1774</v>
      </c>
      <c r="C7" s="117" t="s">
        <v>1689</v>
      </c>
      <c r="D7" s="133" t="s">
        <v>1775</v>
      </c>
      <c r="E7" s="122" t="s">
        <v>1757</v>
      </c>
      <c r="F7" s="122" t="s">
        <v>1758</v>
      </c>
      <c r="G7" s="117" t="s">
        <v>1776</v>
      </c>
      <c r="H7" s="117" t="s">
        <v>107</v>
      </c>
      <c r="I7" s="117" t="s">
        <v>84</v>
      </c>
      <c r="J7" s="140" t="s">
        <v>1644</v>
      </c>
      <c r="K7" s="119" t="s">
        <v>1645</v>
      </c>
      <c r="L7" s="117" t="s">
        <v>1646</v>
      </c>
      <c r="M7" s="119" t="s">
        <v>1777</v>
      </c>
      <c r="N7" s="118" t="s">
        <v>1647</v>
      </c>
      <c r="O7" s="137" t="s">
        <v>1687</v>
      </c>
      <c r="P7" s="119" t="s">
        <v>1778</v>
      </c>
      <c r="Q7" s="118" t="s">
        <v>1650</v>
      </c>
      <c r="R7" s="117" t="s">
        <v>1651</v>
      </c>
    </row>
    <row r="8" spans="1:18" ht="45">
      <c r="A8" s="116" t="s">
        <v>23</v>
      </c>
      <c r="B8" s="145" t="s">
        <v>1779</v>
      </c>
      <c r="C8" s="117" t="s">
        <v>1689</v>
      </c>
      <c r="D8" s="133" t="s">
        <v>1780</v>
      </c>
      <c r="E8" s="122" t="s">
        <v>1757</v>
      </c>
      <c r="F8" s="122" t="s">
        <v>1758</v>
      </c>
      <c r="G8" s="145" t="s">
        <v>1781</v>
      </c>
      <c r="H8" s="117" t="s">
        <v>107</v>
      </c>
      <c r="I8" s="112" t="s">
        <v>101</v>
      </c>
      <c r="J8" s="140" t="s">
        <v>1782</v>
      </c>
      <c r="K8" s="119" t="s">
        <v>1645</v>
      </c>
      <c r="L8" s="117" t="s">
        <v>1646</v>
      </c>
      <c r="M8" s="153" t="s">
        <v>1783</v>
      </c>
      <c r="N8" s="155" t="s">
        <v>1682</v>
      </c>
      <c r="O8" s="137" t="s">
        <v>1687</v>
      </c>
      <c r="P8" s="119" t="s">
        <v>1784</v>
      </c>
      <c r="Q8" s="118" t="s">
        <v>1650</v>
      </c>
      <c r="R8" s="117" t="s">
        <v>1651</v>
      </c>
    </row>
    <row r="9" spans="1:18" ht="45" hidden="1">
      <c r="A9" s="116" t="s">
        <v>23</v>
      </c>
      <c r="B9" s="146"/>
      <c r="C9" s="117" t="s">
        <v>1705</v>
      </c>
      <c r="D9" s="157"/>
      <c r="E9" s="122" t="s">
        <v>1757</v>
      </c>
      <c r="F9" s="122" t="s">
        <v>1758</v>
      </c>
      <c r="G9" s="144"/>
      <c r="H9" s="117" t="s">
        <v>107</v>
      </c>
      <c r="I9" s="112" t="s">
        <v>1693</v>
      </c>
      <c r="J9" s="140" t="s">
        <v>1644</v>
      </c>
      <c r="K9" s="119" t="s">
        <v>1645</v>
      </c>
      <c r="L9" s="117" t="s">
        <v>1646</v>
      </c>
      <c r="M9" s="154"/>
      <c r="N9" s="156" t="s">
        <v>1686</v>
      </c>
      <c r="O9" s="137" t="s">
        <v>1687</v>
      </c>
      <c r="P9" s="119" t="s">
        <v>1785</v>
      </c>
      <c r="Q9" s="118" t="s">
        <v>1650</v>
      </c>
      <c r="R9" s="117" t="s">
        <v>1651</v>
      </c>
    </row>
    <row r="10" spans="1:18" s="151" customFormat="1" ht="45" hidden="1">
      <c r="A10" s="148" t="s">
        <v>23</v>
      </c>
      <c r="B10" s="146"/>
      <c r="C10" s="144" t="s">
        <v>1705</v>
      </c>
      <c r="D10" s="158"/>
      <c r="E10" s="149" t="s">
        <v>1757</v>
      </c>
      <c r="F10" s="149" t="s">
        <v>1758</v>
      </c>
      <c r="G10" s="144"/>
      <c r="H10" s="144" t="s">
        <v>107</v>
      </c>
      <c r="I10" s="144" t="s">
        <v>1693</v>
      </c>
      <c r="J10" s="150" t="s">
        <v>1644</v>
      </c>
      <c r="K10" s="119" t="s">
        <v>1645</v>
      </c>
      <c r="L10" s="144" t="s">
        <v>1646</v>
      </c>
      <c r="N10" s="156" t="s">
        <v>1686</v>
      </c>
      <c r="O10" s="137" t="s">
        <v>1687</v>
      </c>
      <c r="P10" s="119" t="s">
        <v>1785</v>
      </c>
      <c r="Q10" s="152" t="s">
        <v>1650</v>
      </c>
      <c r="R10" s="144" t="s">
        <v>1651</v>
      </c>
    </row>
    <row r="11" spans="1:18" ht="141" customHeight="1">
      <c r="A11" s="111"/>
      <c r="B11" s="112"/>
      <c r="C11" s="112"/>
      <c r="D11" s="112"/>
      <c r="E11" s="123"/>
      <c r="F11" s="123"/>
      <c r="G11" s="112"/>
      <c r="H11" s="112"/>
      <c r="I11" s="112"/>
      <c r="J11" s="112"/>
      <c r="R11" s="112"/>
    </row>
    <row r="12" spans="1:18" ht="141" customHeight="1">
      <c r="A12" s="111"/>
      <c r="B12" s="112"/>
      <c r="C12" s="112"/>
      <c r="D12" s="112"/>
      <c r="E12" s="123"/>
      <c r="F12" s="123"/>
      <c r="G12" s="112"/>
      <c r="H12" s="112"/>
      <c r="I12" s="112"/>
      <c r="J12" s="112"/>
      <c r="R12" s="112"/>
    </row>
    <row r="13" spans="1:18" ht="141" customHeight="1">
      <c r="A13" s="111"/>
      <c r="B13" s="112"/>
      <c r="C13" s="112"/>
      <c r="D13" s="112"/>
      <c r="E13" s="123"/>
      <c r="F13" s="123"/>
      <c r="G13" s="112"/>
      <c r="H13" s="112"/>
      <c r="I13" s="112"/>
      <c r="J13" s="112"/>
      <c r="R13" s="112"/>
    </row>
    <row r="14" spans="1:18" ht="141" customHeight="1">
      <c r="A14" s="111"/>
      <c r="B14" s="112"/>
      <c r="C14" s="112"/>
      <c r="D14" s="112"/>
      <c r="E14" s="123"/>
      <c r="F14" s="123"/>
      <c r="G14" s="112"/>
      <c r="H14" s="112"/>
      <c r="I14" s="112"/>
      <c r="J14" s="112"/>
      <c r="R14" s="112"/>
    </row>
    <row r="15" spans="1:18" ht="141" customHeight="1">
      <c r="A15" s="111"/>
      <c r="B15" s="112"/>
      <c r="C15" s="112"/>
      <c r="D15" s="112"/>
      <c r="E15" s="123"/>
      <c r="F15" s="123"/>
      <c r="G15" s="112"/>
      <c r="H15" s="112"/>
      <c r="I15" s="112"/>
      <c r="J15" s="112"/>
      <c r="R15" s="112"/>
    </row>
    <row r="16" spans="1:18" ht="141" customHeight="1">
      <c r="A16" s="111"/>
      <c r="B16" s="112"/>
      <c r="C16" s="112"/>
      <c r="D16" s="112"/>
      <c r="E16" s="123"/>
      <c r="F16" s="123"/>
      <c r="G16" s="112"/>
      <c r="H16" s="112"/>
      <c r="I16" s="112"/>
      <c r="J16" s="112"/>
      <c r="R16" s="112"/>
    </row>
    <row r="17" spans="1:18" ht="141" customHeight="1">
      <c r="A17" s="111"/>
      <c r="B17" s="112"/>
      <c r="C17" s="112"/>
      <c r="D17" s="112"/>
      <c r="E17" s="123"/>
      <c r="F17" s="123"/>
      <c r="G17" s="112"/>
      <c r="H17" s="112"/>
      <c r="I17" s="112"/>
      <c r="J17" s="112"/>
      <c r="R17" s="112"/>
    </row>
    <row r="18" spans="1:18" ht="141" customHeight="1">
      <c r="A18" s="111"/>
      <c r="B18" s="112"/>
      <c r="C18" s="112"/>
      <c r="D18" s="112"/>
      <c r="E18" s="123"/>
      <c r="F18" s="123"/>
      <c r="G18" s="112"/>
      <c r="H18" s="112"/>
      <c r="I18" s="112"/>
      <c r="J18" s="112"/>
      <c r="R18" s="112"/>
    </row>
    <row r="19" spans="1:18" ht="141" customHeight="1">
      <c r="A19" s="111"/>
      <c r="B19" s="112"/>
      <c r="C19" s="112"/>
      <c r="D19" s="112"/>
      <c r="E19" s="123"/>
      <c r="F19" s="123"/>
      <c r="G19" s="112"/>
      <c r="H19" s="112"/>
      <c r="I19" s="112"/>
      <c r="J19" s="112"/>
      <c r="R19" s="112"/>
    </row>
    <row r="20" spans="1:18" ht="141" customHeight="1">
      <c r="A20" s="111"/>
      <c r="B20" s="112"/>
      <c r="C20" s="112"/>
      <c r="D20" s="112"/>
      <c r="E20" s="123"/>
      <c r="F20" s="123"/>
      <c r="G20" s="112"/>
      <c r="H20" s="112"/>
      <c r="I20" s="112"/>
      <c r="J20" s="112"/>
      <c r="R20" s="112"/>
    </row>
    <row r="21" spans="1:18" ht="141" customHeight="1">
      <c r="A21" s="111"/>
      <c r="B21" s="112"/>
      <c r="C21" s="112"/>
      <c r="D21" s="112"/>
      <c r="E21" s="123"/>
      <c r="F21" s="123"/>
      <c r="G21" s="112"/>
      <c r="H21" s="112"/>
      <c r="I21" s="112"/>
      <c r="J21" s="112"/>
      <c r="R21" s="112"/>
    </row>
    <row r="22" spans="1:18" ht="141" customHeight="1">
      <c r="A22" s="111"/>
      <c r="B22" s="112"/>
      <c r="C22" s="112"/>
      <c r="D22" s="112"/>
      <c r="E22" s="123"/>
      <c r="F22" s="123"/>
      <c r="G22" s="112"/>
      <c r="H22" s="112"/>
      <c r="I22" s="112"/>
      <c r="J22" s="112"/>
      <c r="R22" s="112"/>
    </row>
    <row r="23" spans="1:18" ht="141" customHeight="1">
      <c r="A23" s="111"/>
      <c r="B23" s="112"/>
      <c r="C23" s="112"/>
      <c r="D23" s="112"/>
      <c r="E23" s="123"/>
      <c r="F23" s="123"/>
      <c r="G23" s="112"/>
      <c r="H23" s="112"/>
      <c r="I23" s="112"/>
      <c r="J23" s="112"/>
      <c r="R23" s="112"/>
    </row>
    <row r="24" spans="1:18" ht="141" customHeight="1">
      <c r="A24" s="111"/>
      <c r="B24" s="112"/>
      <c r="C24" s="112"/>
      <c r="D24" s="112"/>
      <c r="E24" s="123"/>
      <c r="F24" s="123"/>
      <c r="G24" s="112"/>
      <c r="H24" s="112"/>
      <c r="I24" s="112"/>
      <c r="J24" s="112"/>
      <c r="R24" s="112"/>
    </row>
    <row r="25" spans="1:18" ht="141" customHeight="1">
      <c r="A25" s="111"/>
      <c r="B25" s="112"/>
      <c r="C25" s="112"/>
      <c r="D25" s="112"/>
      <c r="E25" s="123"/>
      <c r="F25" s="123"/>
      <c r="G25" s="112"/>
      <c r="H25" s="112"/>
      <c r="I25" s="112"/>
      <c r="J25" s="112"/>
      <c r="R25" s="112"/>
    </row>
    <row r="26" spans="1:18" ht="141" customHeight="1">
      <c r="A26" s="111"/>
      <c r="B26" s="112"/>
      <c r="C26" s="112"/>
      <c r="D26" s="112"/>
      <c r="E26" s="123"/>
      <c r="F26" s="123"/>
      <c r="G26" s="112"/>
      <c r="H26" s="112"/>
      <c r="I26" s="112"/>
      <c r="J26" s="112"/>
      <c r="R26" s="112"/>
    </row>
    <row r="27" spans="1:18" ht="141" customHeight="1">
      <c r="A27" s="111"/>
      <c r="B27" s="112"/>
      <c r="C27" s="112"/>
      <c r="D27" s="112"/>
      <c r="E27" s="123"/>
      <c r="F27" s="123"/>
      <c r="G27" s="112"/>
      <c r="H27" s="112"/>
      <c r="I27" s="112"/>
      <c r="J27" s="112"/>
      <c r="R27" s="112"/>
    </row>
    <row r="28" spans="1:18" ht="141" customHeight="1">
      <c r="A28" s="111"/>
      <c r="B28" s="112"/>
      <c r="C28" s="112"/>
      <c r="D28" s="112"/>
      <c r="E28" s="123"/>
      <c r="F28" s="123"/>
      <c r="G28" s="112"/>
      <c r="H28" s="112"/>
      <c r="I28" s="112"/>
      <c r="J28" s="112"/>
      <c r="R28" s="112"/>
    </row>
    <row r="29" spans="1:18" ht="141" customHeight="1">
      <c r="A29" s="111"/>
      <c r="B29" s="112"/>
      <c r="C29" s="112"/>
      <c r="D29" s="112"/>
      <c r="E29" s="123"/>
      <c r="F29" s="123"/>
      <c r="G29" s="112"/>
      <c r="H29" s="112"/>
      <c r="I29" s="112"/>
      <c r="J29" s="112"/>
      <c r="R29" s="112"/>
    </row>
    <row r="30" spans="1:18" ht="141" customHeight="1">
      <c r="A30" s="111"/>
      <c r="B30" s="112"/>
      <c r="C30" s="112"/>
      <c r="D30" s="112"/>
      <c r="E30" s="123"/>
      <c r="F30" s="123"/>
      <c r="G30" s="112"/>
      <c r="H30" s="112"/>
      <c r="I30" s="112"/>
      <c r="J30" s="112"/>
      <c r="R30" s="112"/>
    </row>
    <row r="31" spans="1:18" ht="141" customHeight="1">
      <c r="A31" s="111"/>
      <c r="B31" s="112"/>
      <c r="C31" s="112"/>
      <c r="D31" s="112"/>
      <c r="E31" s="123"/>
      <c r="F31" s="123"/>
      <c r="G31" s="112"/>
      <c r="H31" s="112"/>
      <c r="I31" s="112"/>
      <c r="J31" s="112"/>
      <c r="R31" s="112"/>
    </row>
    <row r="32" spans="1:18" ht="141" customHeight="1">
      <c r="A32" s="111"/>
      <c r="B32" s="112"/>
      <c r="C32" s="112"/>
      <c r="D32" s="112"/>
      <c r="E32" s="123"/>
      <c r="F32" s="123"/>
      <c r="G32" s="112"/>
      <c r="H32" s="112"/>
      <c r="I32" s="112"/>
      <c r="J32" s="112"/>
      <c r="R32" s="112"/>
    </row>
    <row r="33" spans="1:18" ht="141" customHeight="1">
      <c r="A33" s="111"/>
      <c r="B33" s="112"/>
      <c r="C33" s="112"/>
      <c r="D33" s="112"/>
      <c r="E33" s="123"/>
      <c r="F33" s="123"/>
      <c r="G33" s="112"/>
      <c r="H33" s="112"/>
      <c r="I33" s="112"/>
      <c r="J33" s="112"/>
      <c r="R33" s="112"/>
    </row>
    <row r="34" spans="1:18" ht="141" customHeight="1">
      <c r="A34" s="111"/>
      <c r="B34" s="112"/>
      <c r="C34" s="112"/>
      <c r="D34" s="112"/>
      <c r="E34" s="123"/>
      <c r="F34" s="123"/>
      <c r="G34" s="112"/>
      <c r="H34" s="112"/>
      <c r="I34" s="112"/>
      <c r="J34" s="112"/>
      <c r="R34" s="112"/>
    </row>
    <row r="35" spans="1:18" ht="141" customHeight="1">
      <c r="A35" s="111"/>
      <c r="B35" s="112"/>
      <c r="C35" s="112"/>
      <c r="D35" s="112"/>
      <c r="E35" s="123"/>
      <c r="F35" s="123"/>
      <c r="G35" s="112"/>
      <c r="H35" s="112"/>
      <c r="I35" s="112"/>
      <c r="J35" s="112"/>
      <c r="R35" s="112"/>
    </row>
    <row r="36" spans="1:18" ht="141" customHeight="1" thickBot="1">
      <c r="A36" s="113"/>
      <c r="B36" s="114"/>
      <c r="C36" s="114"/>
      <c r="D36" s="114"/>
      <c r="E36" s="124"/>
      <c r="F36" s="124"/>
      <c r="G36" s="114"/>
      <c r="H36" s="114"/>
      <c r="I36" s="114"/>
      <c r="J36" s="114"/>
      <c r="K36" s="115"/>
      <c r="L36" s="115"/>
      <c r="M36" s="115"/>
      <c r="N36" s="115"/>
      <c r="O36" s="115"/>
      <c r="P36" s="115"/>
      <c r="Q36" s="115"/>
      <c r="R36" s="114"/>
    </row>
  </sheetData>
  <mergeCells count="1">
    <mergeCell ref="J1:K1"/>
  </mergeCells>
  <conditionalFormatting sqref="A3:A36">
    <cfRule type="cellIs" dxfId="39" priority="13" operator="equal">
      <formula>"Add"</formula>
    </cfRule>
    <cfRule type="cellIs" dxfId="38" priority="14" operator="equal">
      <formula>"Remove"</formula>
    </cfRule>
    <cfRule type="cellIs" dxfId="37" priority="15" operator="equal">
      <formula>"Change"</formula>
    </cfRule>
  </conditionalFormatting>
  <conditionalFormatting sqref="B3:C10 K3:R10 B11:R36">
    <cfRule type="expression" dxfId="36" priority="10">
      <formula>OR($A3="CHANGE")</formula>
    </cfRule>
    <cfRule type="expression" dxfId="35" priority="11">
      <formula>OR($A3="ADD")</formula>
    </cfRule>
    <cfRule type="expression" dxfId="34" priority="12">
      <formula>OR($A3="REMOVE")</formula>
    </cfRule>
  </conditionalFormatting>
  <conditionalFormatting sqref="E3:I10">
    <cfRule type="expression" dxfId="33" priority="1">
      <formula>OR($A3="CHANGE")</formula>
    </cfRule>
    <cfRule type="expression" dxfId="32" priority="2">
      <formula>OR($A3="ADD")</formula>
    </cfRule>
    <cfRule type="expression" dxfId="31" priority="3">
      <formula>OR($A3="REMOVE")</formula>
    </cfRule>
  </conditionalFormatting>
  <dataValidations count="1">
    <dataValidation allowBlank="1" showInputMessage="1" showErrorMessage="1" sqref="A1 D11:D36 B3:B36 G3:G10" xr:uid="{A46E33EE-A926-47A2-BEC2-7EA1CA9A9697}"/>
  </dataValidations>
  <hyperlinks>
    <hyperlink ref="R1" r:id="rId1" display="https://amber-staging.xboxservices.com/" xr:uid="{9718DB24-8B4E-4640-9CFE-3E2DD3FE55A4}"/>
    <hyperlink ref="D1" r:id="rId2" xr:uid="{F8F73C51-3866-4830-824C-E2ABCB9713F5}"/>
    <hyperlink ref="N1" r:id="rId3" xr:uid="{AA86C6FB-4531-400F-8E3B-DB5040CEA1AF}"/>
    <hyperlink ref="P1" r:id="rId4" xr:uid="{30E9232F-9A16-4952-86DB-607BF71B688F}"/>
    <hyperlink ref="G1" r:id="rId5" xr:uid="{B01E88B5-E27F-499F-B6BE-9C1854A251E0}"/>
    <hyperlink ref="D3" r:id="rId6" display="../../../../../../:f:/t/Game_Pass_Shared_Site/El67c4kCHPdLqYaYIvdDNc0BWR1WErVwv8kCAtCBN5yCbA?e=FZArcI" xr:uid="{EB15EC5F-3BB7-4FD1-8A88-7ABCF6A5B5D8}"/>
    <hyperlink ref="D4" r:id="rId7" display="../../../../../../:f:/t/Game_Pass_Shared_Site/Euk3_3DdYqVKtrWV2Z_XfAoBU2GBRvwitmzZdjYgnXiUNw?e=7HzxaO" xr:uid="{887484FF-0E15-4663-B6F8-EB7C58C2F315}"/>
    <hyperlink ref="D5" r:id="rId8" display="../../../../../../:f:/t/Game_Pass_Shared_Site/EoCByo-GkVRPl7l7a7gdpqUBPxSaL_2kguBF7iwU9VpaJQ?e=hklodC" xr:uid="{6C20A2E9-0312-4D69-B722-A34D17C4C2AD}"/>
    <hyperlink ref="D6" r:id="rId9" display="../../../../../../:f:/t/Game_Pass_Shared_Site/EncIaQy3Mp9DhFFcMXe4HHkBKzum6pfpx-ydggB_FcNr6A?e=WpmCoE" xr:uid="{104A9258-D2C0-4603-BA6E-5497F31A0FCC}"/>
    <hyperlink ref="D7" r:id="rId10" display="../../../../../../:f:/t/Game_Pass_Shared_Site/EugTmhP_KE5KhWpyYNO8L2oBp9PCZ_7G-3wfmO34braFAw?e=NDVxcK" xr:uid="{9DCDF7B3-B6AC-4D6B-957C-D80529BB1A25}"/>
    <hyperlink ref="D8" r:id="rId11" display="../../../../../../:f:/t/Game_Pass_Shared_Site/EqdzeFqGerVLogYqINaa19gBI_D1LCEF4-gnq-a6Bf_l9Q?e=jL7hwD" xr:uid="{669C87BE-3DE0-45E5-84F9-B5E3D1011C95}"/>
  </hyperlinks>
  <pageMargins left="0.7" right="0.7" top="0.75" bottom="0.75" header="0.3" footer="0.3"/>
  <headerFooter>
    <oddFooter>&amp;L_x000D_&amp;1#&amp;"Aptos"&amp;10&amp;K000000 Classified as Microsoft Confidential</oddFooter>
  </headerFooter>
  <legacyDrawing r:id="rId12"/>
  <extLst>
    <ext xmlns:x14="http://schemas.microsoft.com/office/spreadsheetml/2009/9/main" uri="{CCE6A557-97BC-4b89-ADB6-D9C93CAAB3DF}">
      <x14:dataValidations xmlns:xm="http://schemas.microsoft.com/office/excel/2006/main" count="2">
        <x14:dataValidation type="list" allowBlank="1" showInputMessage="1" showErrorMessage="1" xr:uid="{15668EC7-7EFB-4F7B-925C-6FFA84F4A874}">
          <x14:formula1>
            <xm:f>'Column Values (HIDE)'!$A$3:$A$6</xm:f>
          </x14:formula1>
          <xm:sqref>A2:A1048576</xm:sqref>
        </x14:dataValidation>
        <x14:dataValidation type="list" allowBlank="1" showInputMessage="1" showErrorMessage="1" xr:uid="{B83AFB33-89AA-463B-AA12-5BBF5DA82D9A}">
          <x14:formula1>
            <xm:f>'Column Values (HIDE)'!$C$3:$C$12</xm:f>
          </x14:formula1>
          <xm:sqref>C1 C3:C1048576</xm:sqref>
        </x14:dataValidation>
      </x14:dataValidations>
    </ext>
  </extLst>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EEC8-13A1-46A5-A1DA-C67D10F478CF}">
  <sheetPr>
    <tabColor theme="9" tint="0.39997558519241921"/>
  </sheetPr>
  <dimension ref="A1:R33"/>
  <sheetViews>
    <sheetView zoomScale="90" zoomScaleNormal="90" workbookViewId="0">
      <pane ySplit="2" topLeftCell="A5" activePane="bottomLeft" state="frozen"/>
      <selection pane="bottomLeft" activeCell="B5" sqref="B5"/>
    </sheetView>
  </sheetViews>
  <sheetFormatPr defaultColWidth="9.140625" defaultRowHeight="141" customHeight="1"/>
  <cols>
    <col min="1" max="1" width="7.5703125" style="4" customWidth="1"/>
    <col min="2" max="3" width="21.42578125" style="3" customWidth="1"/>
    <col min="4" max="4" width="22.85546875" style="4" customWidth="1"/>
    <col min="5" max="5" width="18.42578125" style="125" customWidth="1"/>
    <col min="6" max="6" width="17" style="125" bestFit="1" customWidth="1"/>
    <col min="7" max="7" width="22.5703125" style="4" customWidth="1"/>
    <col min="8" max="8" width="18.5703125" style="4" customWidth="1"/>
    <col min="9" max="9" width="5.5703125" style="4" bestFit="1" customWidth="1"/>
    <col min="10" max="10" width="16.7109375" style="4" bestFit="1" customWidth="1"/>
    <col min="11" max="11" width="13.140625" style="4" bestFit="1" customWidth="1"/>
    <col min="12" max="12" width="15.28515625" style="4" bestFit="1" customWidth="1"/>
    <col min="13" max="13" width="18.5703125" style="4" customWidth="1"/>
    <col min="14" max="14" width="27.7109375" style="4" bestFit="1" customWidth="1"/>
    <col min="15" max="15" width="18.85546875" style="4" bestFit="1"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8" customFormat="1" ht="34.5" customHeight="1">
      <c r="A1" s="98" t="s">
        <v>1627</v>
      </c>
      <c r="B1" s="80"/>
      <c r="C1" s="99"/>
      <c r="D1" s="133" t="s">
        <v>1628</v>
      </c>
      <c r="E1" s="120"/>
      <c r="F1" s="120"/>
      <c r="G1" s="133" t="s">
        <v>1628</v>
      </c>
      <c r="H1" s="101"/>
      <c r="I1" s="101"/>
      <c r="J1" s="706" t="s">
        <v>1629</v>
      </c>
      <c r="K1" s="706"/>
      <c r="L1" s="100"/>
      <c r="M1" s="100"/>
      <c r="N1" s="134" t="s">
        <v>1630</v>
      </c>
      <c r="O1" s="101"/>
      <c r="P1" s="134" t="s">
        <v>4</v>
      </c>
      <c r="Q1" s="101"/>
      <c r="R1" s="102" t="s">
        <v>5</v>
      </c>
    </row>
    <row r="2" spans="1:18" s="110" customFormat="1" ht="31.5">
      <c r="A2" s="103" t="s">
        <v>6</v>
      </c>
      <c r="B2" s="104" t="s">
        <v>1631</v>
      </c>
      <c r="C2" s="104" t="s">
        <v>1527</v>
      </c>
      <c r="D2" s="106" t="s">
        <v>10</v>
      </c>
      <c r="E2" s="121" t="s">
        <v>11</v>
      </c>
      <c r="F2" s="121" t="s">
        <v>12</v>
      </c>
      <c r="G2" s="105" t="s">
        <v>1632</v>
      </c>
      <c r="H2" s="106" t="s">
        <v>1633</v>
      </c>
      <c r="I2" s="108" t="s">
        <v>1634</v>
      </c>
      <c r="J2" s="88" t="s">
        <v>16</v>
      </c>
      <c r="K2" s="108" t="s">
        <v>17</v>
      </c>
      <c r="L2" s="132" t="s">
        <v>1635</v>
      </c>
      <c r="M2" s="108" t="s">
        <v>15</v>
      </c>
      <c r="N2" s="109" t="s">
        <v>1636</v>
      </c>
      <c r="O2" s="109" t="s">
        <v>1637</v>
      </c>
      <c r="P2" s="109" t="s">
        <v>1638</v>
      </c>
      <c r="Q2" s="109" t="s">
        <v>1639</v>
      </c>
      <c r="R2" s="106" t="s">
        <v>1640</v>
      </c>
    </row>
    <row r="3" spans="1:18" s="119" customFormat="1" ht="45">
      <c r="A3" s="116" t="s">
        <v>23</v>
      </c>
      <c r="B3" s="117" t="s">
        <v>1786</v>
      </c>
      <c r="C3" s="117" t="s">
        <v>1689</v>
      </c>
      <c r="D3" s="164" t="s">
        <v>1787</v>
      </c>
      <c r="E3" s="122" t="s">
        <v>1788</v>
      </c>
      <c r="F3" s="122" t="s">
        <v>1758</v>
      </c>
      <c r="G3" s="117"/>
      <c r="H3" s="117" t="s">
        <v>107</v>
      </c>
      <c r="I3" s="117" t="s">
        <v>101</v>
      </c>
      <c r="J3" s="140" t="s">
        <v>1644</v>
      </c>
      <c r="K3" s="119" t="s">
        <v>1645</v>
      </c>
      <c r="L3" s="117" t="s">
        <v>1646</v>
      </c>
      <c r="M3" s="117" t="s">
        <v>1789</v>
      </c>
      <c r="N3" s="118" t="s">
        <v>1647</v>
      </c>
      <c r="O3" s="137" t="s">
        <v>1687</v>
      </c>
      <c r="P3" s="119" t="s">
        <v>1790</v>
      </c>
      <c r="Q3" s="118" t="s">
        <v>1650</v>
      </c>
      <c r="R3" s="117" t="s">
        <v>1651</v>
      </c>
    </row>
    <row r="4" spans="1:18" s="119" customFormat="1" ht="45">
      <c r="A4" s="116" t="s">
        <v>23</v>
      </c>
      <c r="B4" s="117" t="s">
        <v>1791</v>
      </c>
      <c r="C4" s="117" t="s">
        <v>1689</v>
      </c>
      <c r="D4" s="164" t="s">
        <v>1792</v>
      </c>
      <c r="E4" s="122" t="s">
        <v>1788</v>
      </c>
      <c r="F4" s="122" t="s">
        <v>1758</v>
      </c>
      <c r="G4" s="117"/>
      <c r="H4" s="117" t="s">
        <v>107</v>
      </c>
      <c r="I4" s="117" t="s">
        <v>1693</v>
      </c>
      <c r="J4" s="140" t="s">
        <v>1644</v>
      </c>
      <c r="K4" s="119" t="s">
        <v>1645</v>
      </c>
      <c r="L4" s="117" t="s">
        <v>1646</v>
      </c>
      <c r="M4" s="117" t="s">
        <v>1793</v>
      </c>
      <c r="N4" s="118" t="s">
        <v>1764</v>
      </c>
      <c r="O4" s="137" t="s">
        <v>1687</v>
      </c>
      <c r="P4" s="118" t="s">
        <v>1794</v>
      </c>
      <c r="Q4" s="118" t="s">
        <v>1650</v>
      </c>
      <c r="R4" s="117" t="s">
        <v>1651</v>
      </c>
    </row>
    <row r="5" spans="1:18" s="119" customFormat="1" ht="45">
      <c r="A5" s="116" t="s">
        <v>23</v>
      </c>
      <c r="B5" s="117" t="s">
        <v>1795</v>
      </c>
      <c r="C5" s="117" t="s">
        <v>1689</v>
      </c>
      <c r="D5" s="164" t="s">
        <v>1796</v>
      </c>
      <c r="E5" s="122" t="s">
        <v>1788</v>
      </c>
      <c r="F5" s="122" t="s">
        <v>1758</v>
      </c>
      <c r="G5" s="117"/>
      <c r="H5" s="117" t="s">
        <v>107</v>
      </c>
      <c r="I5" s="117" t="s">
        <v>84</v>
      </c>
      <c r="J5" s="140" t="s">
        <v>1644</v>
      </c>
      <c r="K5" s="119" t="s">
        <v>1645</v>
      </c>
      <c r="L5" s="117" t="s">
        <v>1646</v>
      </c>
      <c r="M5" s="119" t="s">
        <v>1797</v>
      </c>
      <c r="N5" s="118" t="s">
        <v>1647</v>
      </c>
      <c r="O5" s="137" t="s">
        <v>1687</v>
      </c>
      <c r="P5" s="119" t="s">
        <v>1798</v>
      </c>
      <c r="Q5" s="118" t="s">
        <v>1650</v>
      </c>
      <c r="R5" s="117" t="s">
        <v>1651</v>
      </c>
    </row>
    <row r="6" spans="1:18" ht="45" hidden="1">
      <c r="A6" s="116" t="s">
        <v>23</v>
      </c>
      <c r="B6" s="146"/>
      <c r="C6" s="117" t="s">
        <v>1705</v>
      </c>
      <c r="D6" s="157"/>
      <c r="E6" s="122" t="s">
        <v>1757</v>
      </c>
      <c r="F6" s="122" t="s">
        <v>1758</v>
      </c>
      <c r="G6" s="144"/>
      <c r="H6" s="117" t="s">
        <v>107</v>
      </c>
      <c r="I6" s="112" t="s">
        <v>1693</v>
      </c>
      <c r="J6" s="140" t="s">
        <v>1644</v>
      </c>
      <c r="K6" s="119" t="s">
        <v>1645</v>
      </c>
      <c r="L6" s="117" t="s">
        <v>1646</v>
      </c>
      <c r="M6" s="154"/>
      <c r="N6" s="156" t="s">
        <v>1686</v>
      </c>
      <c r="O6" s="137" t="s">
        <v>1687</v>
      </c>
      <c r="P6" s="119" t="s">
        <v>1785</v>
      </c>
      <c r="Q6" s="118" t="s">
        <v>1650</v>
      </c>
      <c r="R6" s="117" t="s">
        <v>1651</v>
      </c>
    </row>
    <row r="7" spans="1:18" s="151" customFormat="1" ht="45" hidden="1">
      <c r="A7" s="148" t="s">
        <v>23</v>
      </c>
      <c r="B7" s="146"/>
      <c r="C7" s="144" t="s">
        <v>1705</v>
      </c>
      <c r="D7" s="158"/>
      <c r="E7" s="149" t="s">
        <v>1757</v>
      </c>
      <c r="F7" s="149" t="s">
        <v>1758</v>
      </c>
      <c r="G7" s="144"/>
      <c r="H7" s="144" t="s">
        <v>107</v>
      </c>
      <c r="I7" s="144" t="s">
        <v>1693</v>
      </c>
      <c r="J7" s="150" t="s">
        <v>1644</v>
      </c>
      <c r="K7" s="119" t="s">
        <v>1645</v>
      </c>
      <c r="L7" s="144" t="s">
        <v>1646</v>
      </c>
      <c r="N7" s="156" t="s">
        <v>1686</v>
      </c>
      <c r="O7" s="137" t="s">
        <v>1687</v>
      </c>
      <c r="P7" s="119" t="s">
        <v>1785</v>
      </c>
      <c r="Q7" s="152" t="s">
        <v>1650</v>
      </c>
      <c r="R7" s="144" t="s">
        <v>1651</v>
      </c>
    </row>
    <row r="8" spans="1:18" ht="141" customHeight="1">
      <c r="A8" s="111"/>
      <c r="B8" s="112"/>
      <c r="C8" s="112"/>
      <c r="D8" s="112"/>
      <c r="E8" s="123"/>
      <c r="F8" s="123"/>
      <c r="G8" s="112"/>
      <c r="H8" s="112"/>
      <c r="I8" s="112"/>
      <c r="J8" s="112"/>
      <c r="R8" s="112"/>
    </row>
    <row r="9" spans="1:18" ht="141" customHeight="1">
      <c r="A9" s="111"/>
      <c r="B9" s="112"/>
      <c r="C9" s="112"/>
      <c r="D9" s="112"/>
      <c r="E9" s="123"/>
      <c r="F9" s="123"/>
      <c r="G9" s="112"/>
      <c r="H9" s="112"/>
      <c r="I9" s="112"/>
      <c r="J9" s="112"/>
      <c r="R9" s="112"/>
    </row>
    <row r="10" spans="1:18" ht="141" customHeight="1">
      <c r="A10" s="111"/>
      <c r="B10" s="112"/>
      <c r="C10" s="112"/>
      <c r="D10" s="112"/>
      <c r="E10" s="123"/>
      <c r="F10" s="123"/>
      <c r="G10" s="112"/>
      <c r="H10" s="112"/>
      <c r="I10" s="112"/>
      <c r="J10" s="112"/>
      <c r="R10" s="112"/>
    </row>
    <row r="11" spans="1:18" ht="141" customHeight="1">
      <c r="A11" s="111"/>
      <c r="B11" s="112"/>
      <c r="C11" s="112"/>
      <c r="D11" s="112"/>
      <c r="E11" s="123"/>
      <c r="F11" s="123"/>
      <c r="G11" s="112"/>
      <c r="H11" s="112"/>
      <c r="I11" s="112"/>
      <c r="J11" s="112"/>
      <c r="R11" s="112"/>
    </row>
    <row r="12" spans="1:18" ht="141" customHeight="1">
      <c r="A12" s="111"/>
      <c r="B12" s="112"/>
      <c r="C12" s="112"/>
      <c r="D12" s="112"/>
      <c r="E12" s="123"/>
      <c r="F12" s="123"/>
      <c r="G12" s="112"/>
      <c r="H12" s="112"/>
      <c r="I12" s="112"/>
      <c r="J12" s="112"/>
      <c r="R12" s="112"/>
    </row>
    <row r="13" spans="1:18" ht="141" customHeight="1">
      <c r="A13" s="111"/>
      <c r="B13" s="112"/>
      <c r="C13" s="112"/>
      <c r="D13" s="112"/>
      <c r="E13" s="123"/>
      <c r="F13" s="123"/>
      <c r="G13" s="112"/>
      <c r="H13" s="112"/>
      <c r="I13" s="112"/>
      <c r="J13" s="112"/>
      <c r="R13" s="112"/>
    </row>
    <row r="14" spans="1:18" ht="141" customHeight="1">
      <c r="A14" s="111"/>
      <c r="B14" s="112"/>
      <c r="C14" s="112"/>
      <c r="D14" s="112"/>
      <c r="E14" s="123"/>
      <c r="F14" s="123"/>
      <c r="G14" s="112"/>
      <c r="H14" s="112"/>
      <c r="I14" s="112"/>
      <c r="J14" s="112"/>
      <c r="R14" s="112"/>
    </row>
    <row r="15" spans="1:18" ht="141" customHeight="1">
      <c r="A15" s="111"/>
      <c r="B15" s="112"/>
      <c r="C15" s="112"/>
      <c r="D15" s="112"/>
      <c r="E15" s="123"/>
      <c r="F15" s="123"/>
      <c r="G15" s="112"/>
      <c r="H15" s="112"/>
      <c r="I15" s="112"/>
      <c r="J15" s="112"/>
      <c r="R15" s="112"/>
    </row>
    <row r="16" spans="1:18" ht="141" customHeight="1">
      <c r="A16" s="111"/>
      <c r="B16" s="112"/>
      <c r="C16" s="112"/>
      <c r="D16" s="112"/>
      <c r="E16" s="123"/>
      <c r="F16" s="123"/>
      <c r="G16" s="112"/>
      <c r="H16" s="112"/>
      <c r="I16" s="112"/>
      <c r="J16" s="112"/>
      <c r="R16" s="112"/>
    </row>
    <row r="17" spans="1:18" ht="141" customHeight="1">
      <c r="A17" s="111"/>
      <c r="B17" s="112"/>
      <c r="C17" s="112"/>
      <c r="D17" s="112"/>
      <c r="E17" s="123"/>
      <c r="F17" s="123"/>
      <c r="G17" s="112"/>
      <c r="H17" s="112"/>
      <c r="I17" s="112"/>
      <c r="J17" s="112"/>
      <c r="R17" s="112"/>
    </row>
    <row r="18" spans="1:18" ht="141" customHeight="1">
      <c r="A18" s="111"/>
      <c r="B18" s="112"/>
      <c r="C18" s="112"/>
      <c r="D18" s="112"/>
      <c r="E18" s="123"/>
      <c r="F18" s="123"/>
      <c r="G18" s="112"/>
      <c r="H18" s="112"/>
      <c r="I18" s="112"/>
      <c r="J18" s="112"/>
      <c r="R18" s="112"/>
    </row>
    <row r="19" spans="1:18" ht="141" customHeight="1">
      <c r="A19" s="111"/>
      <c r="B19" s="112"/>
      <c r="C19" s="112"/>
      <c r="D19" s="112"/>
      <c r="E19" s="123"/>
      <c r="F19" s="123"/>
      <c r="G19" s="112"/>
      <c r="H19" s="112"/>
      <c r="I19" s="112"/>
      <c r="J19" s="112"/>
      <c r="R19" s="112"/>
    </row>
    <row r="20" spans="1:18" ht="141" customHeight="1">
      <c r="A20" s="111"/>
      <c r="B20" s="112"/>
      <c r="C20" s="112"/>
      <c r="D20" s="112"/>
      <c r="E20" s="123"/>
      <c r="F20" s="123"/>
      <c r="G20" s="112"/>
      <c r="H20" s="112"/>
      <c r="I20" s="112"/>
      <c r="J20" s="112"/>
      <c r="R20" s="112"/>
    </row>
    <row r="21" spans="1:18" ht="141" customHeight="1">
      <c r="A21" s="111"/>
      <c r="B21" s="112"/>
      <c r="C21" s="112"/>
      <c r="D21" s="112"/>
      <c r="E21" s="123"/>
      <c r="F21" s="123"/>
      <c r="G21" s="112"/>
      <c r="H21" s="112"/>
      <c r="I21" s="112"/>
      <c r="J21" s="112"/>
      <c r="R21" s="112"/>
    </row>
    <row r="22" spans="1:18" ht="141" customHeight="1">
      <c r="A22" s="111"/>
      <c r="B22" s="112"/>
      <c r="C22" s="112"/>
      <c r="D22" s="112"/>
      <c r="E22" s="123"/>
      <c r="F22" s="123"/>
      <c r="G22" s="112"/>
      <c r="H22" s="112"/>
      <c r="I22" s="112"/>
      <c r="J22" s="112"/>
      <c r="R22" s="112"/>
    </row>
    <row r="23" spans="1:18" ht="141" customHeight="1">
      <c r="A23" s="111"/>
      <c r="B23" s="112"/>
      <c r="C23" s="112"/>
      <c r="D23" s="112"/>
      <c r="E23" s="123"/>
      <c r="F23" s="123"/>
      <c r="G23" s="112"/>
      <c r="H23" s="112"/>
      <c r="I23" s="112"/>
      <c r="J23" s="112"/>
      <c r="R23" s="112"/>
    </row>
    <row r="24" spans="1:18" ht="141" customHeight="1">
      <c r="A24" s="111"/>
      <c r="B24" s="112"/>
      <c r="C24" s="112"/>
      <c r="D24" s="112"/>
      <c r="E24" s="123"/>
      <c r="F24" s="123"/>
      <c r="G24" s="112"/>
      <c r="H24" s="112"/>
      <c r="I24" s="112"/>
      <c r="J24" s="112"/>
      <c r="R24" s="112"/>
    </row>
    <row r="25" spans="1:18" ht="141" customHeight="1">
      <c r="A25" s="111"/>
      <c r="B25" s="112"/>
      <c r="C25" s="112"/>
      <c r="D25" s="112"/>
      <c r="E25" s="123"/>
      <c r="F25" s="123"/>
      <c r="G25" s="112"/>
      <c r="H25" s="112"/>
      <c r="I25" s="112"/>
      <c r="J25" s="112"/>
      <c r="R25" s="112"/>
    </row>
    <row r="26" spans="1:18" ht="141" customHeight="1">
      <c r="A26" s="111"/>
      <c r="B26" s="112"/>
      <c r="C26" s="112"/>
      <c r="D26" s="112"/>
      <c r="E26" s="123"/>
      <c r="F26" s="123"/>
      <c r="G26" s="112"/>
      <c r="H26" s="112"/>
      <c r="I26" s="112"/>
      <c r="J26" s="112"/>
      <c r="R26" s="112"/>
    </row>
    <row r="27" spans="1:18" ht="141" customHeight="1">
      <c r="A27" s="111"/>
      <c r="B27" s="112"/>
      <c r="C27" s="112"/>
      <c r="D27" s="112"/>
      <c r="E27" s="123"/>
      <c r="F27" s="123"/>
      <c r="G27" s="112"/>
      <c r="H27" s="112"/>
      <c r="I27" s="112"/>
      <c r="J27" s="112"/>
      <c r="R27" s="112"/>
    </row>
    <row r="28" spans="1:18" ht="141" customHeight="1">
      <c r="A28" s="111"/>
      <c r="B28" s="112"/>
      <c r="C28" s="112"/>
      <c r="D28" s="112"/>
      <c r="E28" s="123"/>
      <c r="F28" s="123"/>
      <c r="G28" s="112"/>
      <c r="H28" s="112"/>
      <c r="I28" s="112"/>
      <c r="J28" s="112"/>
      <c r="R28" s="112"/>
    </row>
    <row r="29" spans="1:18" ht="141" customHeight="1">
      <c r="A29" s="111"/>
      <c r="B29" s="112"/>
      <c r="C29" s="112"/>
      <c r="D29" s="112"/>
      <c r="E29" s="123"/>
      <c r="F29" s="123"/>
      <c r="G29" s="112"/>
      <c r="H29" s="112"/>
      <c r="I29" s="112"/>
      <c r="J29" s="112"/>
      <c r="R29" s="112"/>
    </row>
    <row r="30" spans="1:18" ht="141" customHeight="1">
      <c r="A30" s="111"/>
      <c r="B30" s="112"/>
      <c r="C30" s="112"/>
      <c r="D30" s="112"/>
      <c r="E30" s="123"/>
      <c r="F30" s="123"/>
      <c r="G30" s="112"/>
      <c r="H30" s="112"/>
      <c r="I30" s="112"/>
      <c r="J30" s="112"/>
      <c r="R30" s="112"/>
    </row>
    <row r="31" spans="1:18" ht="141" customHeight="1">
      <c r="A31" s="111"/>
      <c r="B31" s="112"/>
      <c r="C31" s="112"/>
      <c r="D31" s="112"/>
      <c r="E31" s="123"/>
      <c r="F31" s="123"/>
      <c r="G31" s="112"/>
      <c r="H31" s="112"/>
      <c r="I31" s="112"/>
      <c r="J31" s="112"/>
      <c r="R31" s="112"/>
    </row>
    <row r="32" spans="1:18" ht="141" customHeight="1">
      <c r="A32" s="111"/>
      <c r="B32" s="112"/>
      <c r="C32" s="112"/>
      <c r="D32" s="112"/>
      <c r="E32" s="123"/>
      <c r="F32" s="123"/>
      <c r="G32" s="112"/>
      <c r="H32" s="112"/>
      <c r="I32" s="112"/>
      <c r="J32" s="112"/>
      <c r="R32" s="112"/>
    </row>
    <row r="33" spans="1:18" ht="141" customHeight="1">
      <c r="A33" s="113"/>
      <c r="B33" s="114"/>
      <c r="C33" s="114"/>
      <c r="D33" s="114"/>
      <c r="E33" s="124"/>
      <c r="F33" s="124"/>
      <c r="G33" s="114"/>
      <c r="H33" s="114"/>
      <c r="I33" s="114"/>
      <c r="J33" s="114"/>
      <c r="K33" s="115"/>
      <c r="L33" s="115"/>
      <c r="M33" s="115"/>
      <c r="N33" s="115"/>
      <c r="O33" s="115"/>
      <c r="P33" s="115"/>
      <c r="Q33" s="115"/>
      <c r="R33" s="114"/>
    </row>
  </sheetData>
  <mergeCells count="1">
    <mergeCell ref="J1:K1"/>
  </mergeCells>
  <conditionalFormatting sqref="A3:A33">
    <cfRule type="cellIs" dxfId="30" priority="7" operator="equal">
      <formula>"Add"</formula>
    </cfRule>
    <cfRule type="cellIs" dxfId="29" priority="8" operator="equal">
      <formula>"Remove"</formula>
    </cfRule>
    <cfRule type="cellIs" dxfId="28" priority="9" operator="equal">
      <formula>"Change"</formula>
    </cfRule>
  </conditionalFormatting>
  <conditionalFormatting sqref="B3:C7 E3:I7 K3:R7 B8:R33">
    <cfRule type="expression" dxfId="27" priority="4">
      <formula>OR($A3="CHANGE")</formula>
    </cfRule>
    <cfRule type="expression" dxfId="26" priority="5">
      <formula>OR($A3="ADD")</formula>
    </cfRule>
    <cfRule type="expression" dxfId="25" priority="6">
      <formula>OR($A3="REMOVE")</formula>
    </cfRule>
  </conditionalFormatting>
  <dataValidations count="1">
    <dataValidation allowBlank="1" showInputMessage="1" showErrorMessage="1" sqref="A1 D8:D33 G3:G7 B3:B33" xr:uid="{581980A3-83EB-4385-8D0A-EE6618852FC1}"/>
  </dataValidations>
  <hyperlinks>
    <hyperlink ref="R1" r:id="rId1" display="https://amber-staging.xboxservices.com/" xr:uid="{0F52799D-3EB2-4238-AD45-B9288226A589}"/>
    <hyperlink ref="D1" r:id="rId2" xr:uid="{5F566CD0-6C2F-4E30-946D-A64A2C027EA8}"/>
    <hyperlink ref="N1" r:id="rId3" xr:uid="{C38F5209-0168-4C03-869D-DAA2909F8524}"/>
    <hyperlink ref="P1" r:id="rId4" xr:uid="{017BB8A3-FD60-414E-BD3A-7ACC4FFEA830}"/>
    <hyperlink ref="G1" r:id="rId5" xr:uid="{FB07DBEA-D46E-4F34-8FCF-CC416D38C900}"/>
    <hyperlink ref="D3" r:id="rId6" xr:uid="{CDC03B0F-DA98-41FB-89A7-34CD898B939D}"/>
    <hyperlink ref="D4" r:id="rId7" xr:uid="{430CC8A9-4AD9-4D2E-A43D-0E1F87107E8F}"/>
    <hyperlink ref="D5" r:id="rId8" xr:uid="{BA54057F-2CE6-4151-9B77-C38A65EA4830}"/>
  </hyperlinks>
  <pageMargins left="0.7" right="0.7" top="0.75" bottom="0.75" header="0.3" footer="0.3"/>
  <headerFooter>
    <oddFooter>&amp;L_x000D_&amp;1#&amp;"Aptos"&amp;10&amp;K000000 Classified as Microsoft Confidential</oddFooter>
  </headerFooter>
  <legacyDrawing r:id="rId9"/>
  <extLst>
    <ext xmlns:x14="http://schemas.microsoft.com/office/spreadsheetml/2009/9/main" uri="{CCE6A557-97BC-4b89-ADB6-D9C93CAAB3DF}">
      <x14:dataValidations xmlns:xm="http://schemas.microsoft.com/office/excel/2006/main" count="2">
        <x14:dataValidation type="list" allowBlank="1" showInputMessage="1" showErrorMessage="1" xr:uid="{752C084A-FDD7-4D5A-8003-132EA0EAF52B}">
          <x14:formula1>
            <xm:f>'Column Values (HIDE)'!$C$3:$C$12</xm:f>
          </x14:formula1>
          <xm:sqref>C1 C3:C1048576</xm:sqref>
        </x14:dataValidation>
        <x14:dataValidation type="list" allowBlank="1" showInputMessage="1" showErrorMessage="1" xr:uid="{64EC350D-189B-453B-B730-87B08927A8FD}">
          <x14:formula1>
            <xm:f>'Column Values (HIDE)'!$A$3:$A$6</xm:f>
          </x14:formula1>
          <xm:sqref>A2:A1048576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ACED-4778-41B1-B4DF-CAFDC5BDA609}">
  <sheetPr>
    <tabColor theme="9" tint="0.39997558519241921"/>
  </sheetPr>
  <dimension ref="A1:S42"/>
  <sheetViews>
    <sheetView zoomScale="90" zoomScaleNormal="90" workbookViewId="0">
      <pane ySplit="2" topLeftCell="A3" activePane="bottomLeft" state="frozen"/>
      <selection pane="bottomLeft"/>
    </sheetView>
  </sheetViews>
  <sheetFormatPr defaultColWidth="9.140625" defaultRowHeight="141" customHeight="1"/>
  <cols>
    <col min="1" max="1" width="7.5703125" style="4" customWidth="1"/>
    <col min="2" max="4" width="21.42578125" style="3" customWidth="1"/>
    <col min="5" max="5" width="22.85546875" style="4" customWidth="1"/>
    <col min="6" max="6" width="18.42578125" style="125" customWidth="1"/>
    <col min="7" max="7" width="17" style="125" bestFit="1" customWidth="1"/>
    <col min="8" max="8" width="22.5703125" style="4" customWidth="1"/>
    <col min="9" max="9" width="18.5703125" style="4" customWidth="1"/>
    <col min="10" max="10" width="5.5703125" style="4" bestFit="1" customWidth="1"/>
    <col min="11" max="11" width="16.7109375" style="4" bestFit="1" customWidth="1"/>
    <col min="12" max="12" width="13.140625" style="4" bestFit="1" customWidth="1"/>
    <col min="13" max="13" width="15.28515625" style="4" bestFit="1" customWidth="1"/>
    <col min="14" max="14" width="18.5703125" style="4" customWidth="1"/>
    <col min="15" max="15" width="27.7109375" style="4" bestFit="1" customWidth="1"/>
    <col min="16" max="16" width="18.85546875" style="4" bestFit="1" customWidth="1"/>
    <col min="17" max="17" width="77.140625" style="4" customWidth="1"/>
    <col min="18" max="18" width="62.42578125" style="4" customWidth="1"/>
    <col min="19" max="19" width="32.140625" style="4" bestFit="1" customWidth="1"/>
    <col min="20" max="20" width="8.85546875" style="4" customWidth="1"/>
    <col min="21" max="16384" width="9.140625" style="4"/>
  </cols>
  <sheetData>
    <row r="1" spans="1:19" customFormat="1" ht="34.5" customHeight="1">
      <c r="A1" s="173" t="s">
        <v>1527</v>
      </c>
      <c r="B1" s="117" t="s">
        <v>108</v>
      </c>
      <c r="C1" s="174"/>
      <c r="D1" s="174"/>
      <c r="E1" s="174"/>
      <c r="F1" s="174"/>
      <c r="G1" s="175"/>
      <c r="H1" s="175"/>
      <c r="I1" s="174"/>
      <c r="J1" s="174"/>
      <c r="K1" s="174"/>
      <c r="L1" s="174"/>
      <c r="M1" s="4"/>
      <c r="N1" s="4"/>
      <c r="O1" s="4"/>
      <c r="P1" s="4"/>
      <c r="Q1" s="4"/>
      <c r="R1" s="4"/>
      <c r="S1" s="174"/>
    </row>
    <row r="2" spans="1:19" s="110" customFormat="1" ht="15.75">
      <c r="A2" s="700" t="s">
        <v>109</v>
      </c>
      <c r="B2" s="700"/>
      <c r="C2" s="700"/>
      <c r="D2" s="700"/>
      <c r="E2" s="700"/>
      <c r="F2" s="700"/>
      <c r="G2" s="700"/>
      <c r="H2" s="700"/>
      <c r="I2" s="700"/>
      <c r="J2" s="700"/>
      <c r="K2" s="700"/>
      <c r="L2" s="182"/>
      <c r="M2" s="4"/>
      <c r="N2" s="4"/>
      <c r="O2" s="4"/>
      <c r="P2" s="4"/>
      <c r="Q2" s="4"/>
      <c r="R2" s="4"/>
      <c r="S2" s="174"/>
    </row>
    <row r="3" spans="1:19" s="119" customFormat="1" ht="15">
      <c r="A3" s="171" t="s">
        <v>110</v>
      </c>
      <c r="B3" s="176" t="s">
        <v>111</v>
      </c>
      <c r="C3" s="177" t="s">
        <v>72</v>
      </c>
      <c r="D3" s="177" t="s">
        <v>112</v>
      </c>
      <c r="E3" s="172" t="s">
        <v>11</v>
      </c>
      <c r="F3" s="172" t="s">
        <v>113</v>
      </c>
      <c r="G3" s="177" t="s">
        <v>115</v>
      </c>
      <c r="H3" s="177" t="s">
        <v>75</v>
      </c>
      <c r="I3" s="177" t="s">
        <v>116</v>
      </c>
      <c r="J3" s="178" t="s">
        <v>117</v>
      </c>
      <c r="K3" s="179" t="s">
        <v>118</v>
      </c>
      <c r="L3" s="179" t="s">
        <v>171</v>
      </c>
      <c r="M3"/>
      <c r="N3"/>
      <c r="O3"/>
      <c r="P3"/>
      <c r="Q3"/>
      <c r="R3"/>
      <c r="S3"/>
    </row>
    <row r="4" spans="1:19" s="119" customFormat="1" ht="15">
      <c r="A4">
        <f>ROW() - ROW(Table1901931951971992012032052072092112132152172192212232252272292312332372392412432452472492512532552573[[#Headers],[Priority]])</f>
        <v>1</v>
      </c>
      <c r="B4" s="164"/>
      <c r="C4"/>
      <c r="D4"/>
      <c r="E4" s="161"/>
      <c r="F4" s="161"/>
      <c r="G4"/>
      <c r="H4"/>
      <c r="I4"/>
      <c r="J4"/>
      <c r="K4"/>
      <c r="L4"/>
      <c r="M4"/>
      <c r="N4"/>
      <c r="O4"/>
      <c r="P4"/>
      <c r="Q4"/>
      <c r="R4"/>
      <c r="S4"/>
    </row>
    <row r="5" spans="1:19" s="119" customFormat="1" ht="15">
      <c r="A5">
        <f>ROW() - ROW(Table1901931951971992012032052072092112132152172192212232252272292312332372392412432452472492512532552573[[#Headers],[Priority]])</f>
        <v>2</v>
      </c>
      <c r="B5" s="164"/>
      <c r="C5"/>
      <c r="D5"/>
      <c r="E5" s="161"/>
      <c r="F5" s="161"/>
      <c r="G5"/>
      <c r="H5"/>
      <c r="I5"/>
      <c r="J5"/>
      <c r="K5"/>
      <c r="L5"/>
      <c r="M5"/>
      <c r="N5" s="180"/>
      <c r="O5" s="180"/>
      <c r="P5" s="180"/>
      <c r="Q5" s="180"/>
      <c r="R5" s="180"/>
      <c r="S5" s="180"/>
    </row>
    <row r="6" spans="1:19" s="119" customFormat="1" ht="15">
      <c r="A6">
        <f>ROW() - ROW(Table1901931951971992012032052072092112132152172192212232252272292312332372392412432452472492512532552573[[#Headers],[Priority]])</f>
        <v>3</v>
      </c>
      <c r="B6" s="164"/>
      <c r="C6" s="67"/>
      <c r="D6"/>
      <c r="E6" s="161"/>
      <c r="F6" s="161"/>
      <c r="G6"/>
      <c r="H6"/>
      <c r="I6"/>
      <c r="J6"/>
      <c r="K6"/>
      <c r="L6"/>
      <c r="M6"/>
      <c r="N6" s="180"/>
      <c r="O6" s="180"/>
      <c r="P6" s="180"/>
      <c r="Q6" s="180"/>
      <c r="R6" s="180"/>
      <c r="S6" s="180"/>
    </row>
    <row r="7" spans="1:19" s="119" customFormat="1" ht="15">
      <c r="A7">
        <f>ROW() - ROW(Table1901931951971992012032052072092112132152172192212232252272292312332372392412432452472492512532552573[[#Headers],[Priority]])</f>
        <v>4</v>
      </c>
      <c r="B7" s="164"/>
      <c r="C7"/>
      <c r="D7"/>
      <c r="E7" s="161"/>
      <c r="F7" s="161"/>
      <c r="G7"/>
      <c r="H7"/>
      <c r="I7"/>
      <c r="J7"/>
      <c r="K7"/>
      <c r="L7"/>
      <c r="M7" s="4"/>
      <c r="N7" s="4"/>
      <c r="O7" s="4"/>
      <c r="P7" s="4"/>
      <c r="Q7" s="4"/>
      <c r="R7" s="4"/>
      <c r="S7" s="174"/>
    </row>
    <row r="8" spans="1:19" ht="15">
      <c r="A8">
        <f>ROW() - ROW(Table1901931951971992012032052072092112132152172192212232252272292312332372392412432452472492512532552573[[#Headers],[Priority]])</f>
        <v>5</v>
      </c>
      <c r="B8" s="67"/>
      <c r="C8"/>
      <c r="D8"/>
      <c r="E8" s="161"/>
      <c r="F8" s="161"/>
      <c r="G8"/>
      <c r="H8"/>
      <c r="I8"/>
      <c r="J8"/>
      <c r="K8"/>
      <c r="L8"/>
      <c r="S8" s="174"/>
    </row>
    <row r="9" spans="1:19" ht="15">
      <c r="A9">
        <f>ROW() - ROW(Table1901931951971992012032052072092112132152172192212232252272292312332372392412432452472492512532552573[[#Headers],[Priority]])</f>
        <v>6</v>
      </c>
      <c r="B9" s="164"/>
      <c r="C9"/>
      <c r="D9"/>
      <c r="E9" s="161"/>
      <c r="F9" s="161"/>
      <c r="G9"/>
      <c r="H9"/>
      <c r="I9"/>
      <c r="J9"/>
      <c r="K9"/>
      <c r="L9"/>
      <c r="S9" s="174"/>
    </row>
    <row r="10" spans="1:19" s="151" customFormat="1" ht="15">
      <c r="A10">
        <f>ROW() - ROW(Table1901931951971992012032052072092112132152172192212232252272292312332372392412432452472492512532552573[[#Headers],[Priority]])</f>
        <v>7</v>
      </c>
      <c r="B10" s="164"/>
      <c r="C10" s="67"/>
      <c r="D10"/>
      <c r="E10" s="161"/>
      <c r="F10" s="161"/>
      <c r="G10"/>
      <c r="H10"/>
      <c r="I10"/>
      <c r="J10"/>
      <c r="K10"/>
      <c r="L10"/>
      <c r="M10" s="4"/>
      <c r="N10" s="4"/>
      <c r="O10" s="4"/>
      <c r="P10" s="4"/>
      <c r="Q10" s="4"/>
      <c r="R10" s="4"/>
      <c r="S10" s="174"/>
    </row>
    <row r="11" spans="1:19" ht="15">
      <c r="A11">
        <f>ROW() - ROW(Table1901931951971992012032052072092112132152172192212232252272292312332372392412432452472492512532552573[[#Headers],[Priority]])</f>
        <v>8</v>
      </c>
      <c r="B11" s="67"/>
      <c r="C11"/>
      <c r="D11"/>
      <c r="E11"/>
      <c r="F11"/>
      <c r="G11"/>
      <c r="H11"/>
      <c r="I11"/>
      <c r="J11"/>
      <c r="K11"/>
      <c r="L11"/>
      <c r="S11" s="174"/>
    </row>
    <row r="12" spans="1:19" ht="141" customHeight="1">
      <c r="A12"/>
      <c r="B12" s="67"/>
      <c r="C12"/>
      <c r="D12"/>
      <c r="E12"/>
      <c r="F12"/>
      <c r="G12"/>
      <c r="H12"/>
      <c r="I12"/>
      <c r="J12"/>
      <c r="K12"/>
      <c r="L12"/>
      <c r="S12" s="174"/>
    </row>
    <row r="13" spans="1:19" ht="141" customHeight="1">
      <c r="A13"/>
      <c r="B13" s="67"/>
      <c r="C13"/>
      <c r="D13"/>
      <c r="E13"/>
      <c r="F13"/>
      <c r="G13"/>
      <c r="H13"/>
      <c r="I13"/>
      <c r="J13"/>
      <c r="K13"/>
      <c r="L13"/>
      <c r="S13" s="174"/>
    </row>
    <row r="14" spans="1:19" ht="141" customHeight="1">
      <c r="A14"/>
      <c r="B14" s="67"/>
      <c r="C14"/>
      <c r="D14"/>
      <c r="E14"/>
      <c r="F14"/>
      <c r="G14"/>
      <c r="H14"/>
      <c r="I14"/>
      <c r="J14"/>
      <c r="K14"/>
      <c r="L14"/>
      <c r="S14" s="174"/>
    </row>
    <row r="15" spans="1:19" ht="141" customHeight="1">
      <c r="A15"/>
      <c r="B15" s="67"/>
      <c r="C15"/>
      <c r="D15"/>
      <c r="E15"/>
      <c r="F15"/>
      <c r="G15"/>
      <c r="H15"/>
      <c r="I15"/>
      <c r="J15"/>
      <c r="K15"/>
      <c r="L15"/>
      <c r="M15"/>
      <c r="N15"/>
      <c r="O15"/>
      <c r="P15"/>
      <c r="Q15"/>
      <c r="R15"/>
      <c r="S15"/>
    </row>
    <row r="16" spans="1:19" ht="141" customHeight="1">
      <c r="A16"/>
      <c r="B16" s="67"/>
      <c r="C16"/>
      <c r="D16"/>
      <c r="E16"/>
      <c r="F16"/>
      <c r="G16"/>
      <c r="H16"/>
      <c r="I16"/>
      <c r="J16"/>
      <c r="K16"/>
      <c r="L16"/>
      <c r="M16"/>
      <c r="N16"/>
      <c r="O16"/>
      <c r="P16"/>
      <c r="Q16"/>
      <c r="R16"/>
      <c r="S16"/>
    </row>
    <row r="17" spans="1:19" ht="141" customHeight="1">
      <c r="A17"/>
      <c r="B17" s="67"/>
      <c r="C17"/>
      <c r="D17"/>
      <c r="E17"/>
      <c r="F17"/>
      <c r="G17"/>
      <c r="H17"/>
      <c r="I17"/>
      <c r="J17"/>
      <c r="K17"/>
      <c r="L17"/>
      <c r="M17"/>
      <c r="N17"/>
      <c r="O17"/>
      <c r="P17"/>
      <c r="Q17"/>
      <c r="R17"/>
      <c r="S17"/>
    </row>
    <row r="18" spans="1:19" ht="141" customHeight="1">
      <c r="A18"/>
      <c r="B18" s="67"/>
      <c r="C18"/>
      <c r="D18"/>
      <c r="E18"/>
      <c r="F18"/>
      <c r="G18"/>
      <c r="H18"/>
      <c r="I18"/>
      <c r="J18"/>
      <c r="K18"/>
      <c r="L18"/>
      <c r="M18"/>
      <c r="N18"/>
      <c r="O18"/>
      <c r="P18"/>
      <c r="Q18"/>
      <c r="R18"/>
      <c r="S18"/>
    </row>
    <row r="19" spans="1:19" ht="141" customHeight="1">
      <c r="A19"/>
      <c r="B19" s="67"/>
      <c r="C19"/>
      <c r="D19"/>
      <c r="E19"/>
      <c r="F19"/>
      <c r="G19"/>
      <c r="H19"/>
      <c r="I19"/>
      <c r="J19"/>
      <c r="K19"/>
      <c r="L19"/>
      <c r="M19"/>
      <c r="N19"/>
      <c r="O19"/>
      <c r="P19"/>
      <c r="Q19"/>
      <c r="R19"/>
      <c r="S19"/>
    </row>
    <row r="20" spans="1:19" ht="141" customHeight="1">
      <c r="A20"/>
      <c r="B20" s="67"/>
      <c r="C20"/>
      <c r="D20"/>
      <c r="E20"/>
      <c r="F20"/>
      <c r="G20"/>
      <c r="H20"/>
      <c r="I20"/>
      <c r="J20"/>
      <c r="K20"/>
      <c r="L20"/>
      <c r="M20"/>
      <c r="N20"/>
      <c r="O20"/>
      <c r="P20"/>
      <c r="Q20"/>
      <c r="R20"/>
      <c r="S20"/>
    </row>
    <row r="21" spans="1:19" ht="141" customHeight="1">
      <c r="A21"/>
      <c r="B21" s="67"/>
      <c r="C21"/>
      <c r="D21"/>
      <c r="E21"/>
      <c r="F21"/>
      <c r="G21"/>
      <c r="H21"/>
      <c r="I21"/>
      <c r="J21"/>
      <c r="K21"/>
      <c r="L21"/>
      <c r="M21"/>
      <c r="N21"/>
      <c r="O21"/>
      <c r="P21"/>
      <c r="Q21"/>
      <c r="R21"/>
      <c r="S21"/>
    </row>
    <row r="22" spans="1:19" ht="141" customHeight="1">
      <c r="A22"/>
      <c r="B22" s="67"/>
      <c r="C22"/>
      <c r="D22"/>
      <c r="E22"/>
      <c r="F22"/>
      <c r="G22"/>
      <c r="H22"/>
      <c r="I22"/>
      <c r="J22"/>
      <c r="K22"/>
      <c r="L22"/>
      <c r="M22"/>
      <c r="N22"/>
      <c r="O22"/>
      <c r="P22"/>
      <c r="Q22"/>
      <c r="R22"/>
      <c r="S22"/>
    </row>
    <row r="23" spans="1:19" ht="141" customHeight="1">
      <c r="A23"/>
      <c r="B23" s="67"/>
      <c r="C23"/>
      <c r="D23"/>
      <c r="E23"/>
      <c r="F23"/>
      <c r="G23"/>
      <c r="H23"/>
      <c r="I23"/>
      <c r="J23"/>
      <c r="K23"/>
      <c r="L23"/>
      <c r="M23"/>
      <c r="N23"/>
      <c r="O23"/>
      <c r="P23"/>
      <c r="Q23"/>
      <c r="R23"/>
      <c r="S23"/>
    </row>
    <row r="24" spans="1:19" ht="141" customHeight="1">
      <c r="A24"/>
      <c r="B24" s="67"/>
      <c r="C24"/>
      <c r="D24"/>
      <c r="E24"/>
      <c r="F24"/>
      <c r="G24"/>
      <c r="H24"/>
      <c r="I24"/>
      <c r="J24"/>
      <c r="K24"/>
      <c r="L24"/>
      <c r="M24"/>
      <c r="N24"/>
      <c r="O24"/>
      <c r="P24"/>
      <c r="Q24"/>
      <c r="R24"/>
      <c r="S24"/>
    </row>
    <row r="25" spans="1:19" ht="141" customHeight="1">
      <c r="A25"/>
      <c r="B25" s="67"/>
      <c r="C25"/>
      <c r="D25"/>
      <c r="E25"/>
      <c r="F25"/>
      <c r="G25"/>
      <c r="H25"/>
      <c r="I25"/>
      <c r="J25"/>
      <c r="K25"/>
      <c r="L25"/>
      <c r="M25"/>
      <c r="N25"/>
      <c r="O25"/>
      <c r="P25"/>
      <c r="Q25"/>
      <c r="R25"/>
      <c r="S25"/>
    </row>
    <row r="26" spans="1:19" ht="141" customHeight="1">
      <c r="A26"/>
      <c r="B26" s="67"/>
      <c r="C26"/>
      <c r="D26"/>
      <c r="E26"/>
      <c r="F26"/>
      <c r="G26"/>
      <c r="H26"/>
      <c r="I26"/>
      <c r="J26"/>
      <c r="K26"/>
      <c r="L26"/>
      <c r="M26"/>
      <c r="N26"/>
      <c r="O26"/>
      <c r="P26"/>
      <c r="Q26"/>
      <c r="R26"/>
      <c r="S26"/>
    </row>
    <row r="27" spans="1:19" ht="141" customHeight="1">
      <c r="A27"/>
      <c r="B27" s="67"/>
      <c r="C27"/>
      <c r="D27"/>
      <c r="E27"/>
      <c r="F27"/>
      <c r="G27"/>
      <c r="H27"/>
      <c r="I27"/>
      <c r="J27"/>
      <c r="K27"/>
      <c r="L27"/>
      <c r="M27"/>
      <c r="N27"/>
      <c r="O27"/>
      <c r="P27"/>
      <c r="Q27"/>
      <c r="R27"/>
      <c r="S27"/>
    </row>
    <row r="28" spans="1:19" ht="141" customHeight="1">
      <c r="A28"/>
      <c r="B28" s="67"/>
      <c r="C28"/>
      <c r="D28"/>
      <c r="E28"/>
      <c r="F28"/>
      <c r="G28"/>
      <c r="H28"/>
      <c r="I28"/>
      <c r="J28"/>
      <c r="K28"/>
      <c r="L28"/>
      <c r="M28"/>
      <c r="N28"/>
      <c r="O28"/>
      <c r="P28"/>
      <c r="Q28"/>
      <c r="R28"/>
      <c r="S28"/>
    </row>
    <row r="29" spans="1:19" ht="141" customHeight="1">
      <c r="A29"/>
      <c r="B29" s="67"/>
      <c r="C29"/>
      <c r="D29"/>
      <c r="E29"/>
      <c r="F29"/>
      <c r="G29"/>
      <c r="H29"/>
      <c r="I29"/>
      <c r="J29"/>
      <c r="K29"/>
      <c r="L29"/>
      <c r="M29"/>
      <c r="N29"/>
      <c r="O29"/>
      <c r="P29"/>
      <c r="Q29"/>
      <c r="R29"/>
      <c r="S29"/>
    </row>
    <row r="30" spans="1:19" ht="141" customHeight="1">
      <c r="A30"/>
      <c r="B30" s="67"/>
      <c r="C30"/>
      <c r="D30"/>
      <c r="E30"/>
      <c r="F30"/>
      <c r="G30"/>
      <c r="H30"/>
      <c r="I30"/>
      <c r="J30"/>
      <c r="K30"/>
      <c r="L30"/>
      <c r="M30"/>
      <c r="N30"/>
      <c r="O30"/>
      <c r="P30"/>
      <c r="Q30"/>
      <c r="R30"/>
      <c r="S30"/>
    </row>
    <row r="31" spans="1:19" ht="141" customHeight="1">
      <c r="A31"/>
      <c r="B31" s="67"/>
      <c r="C31"/>
      <c r="D31"/>
      <c r="E31"/>
      <c r="F31"/>
      <c r="G31"/>
      <c r="H31"/>
      <c r="I31"/>
      <c r="J31"/>
      <c r="K31"/>
      <c r="L31"/>
      <c r="M31"/>
      <c r="N31"/>
      <c r="O31"/>
      <c r="P31"/>
      <c r="Q31"/>
      <c r="R31"/>
      <c r="S31"/>
    </row>
    <row r="32" spans="1:19" ht="141" customHeight="1">
      <c r="A32"/>
      <c r="B32" s="67"/>
      <c r="C32"/>
      <c r="D32"/>
      <c r="E32"/>
      <c r="F32"/>
      <c r="G32"/>
      <c r="H32"/>
      <c r="I32"/>
      <c r="J32"/>
      <c r="K32"/>
      <c r="L32"/>
      <c r="M32"/>
      <c r="N32"/>
      <c r="O32"/>
      <c r="P32"/>
      <c r="Q32"/>
      <c r="R32"/>
      <c r="S32"/>
    </row>
    <row r="33" spans="1:19" ht="141" customHeight="1">
      <c r="A33"/>
      <c r="B33" s="67"/>
      <c r="C33"/>
      <c r="D33"/>
      <c r="E33"/>
      <c r="F33"/>
      <c r="G33"/>
      <c r="H33"/>
      <c r="I33"/>
      <c r="J33"/>
      <c r="K33"/>
      <c r="L33"/>
      <c r="M33"/>
      <c r="N33"/>
      <c r="O33"/>
      <c r="P33"/>
      <c r="Q33"/>
      <c r="R33"/>
      <c r="S33"/>
    </row>
    <row r="34" spans="1:19" ht="141" customHeight="1">
      <c r="A34"/>
      <c r="B34" s="67"/>
      <c r="C34"/>
      <c r="D34"/>
      <c r="E34"/>
      <c r="F34"/>
      <c r="G34"/>
      <c r="H34"/>
      <c r="I34"/>
      <c r="J34"/>
      <c r="K34"/>
      <c r="L34"/>
      <c r="M34"/>
      <c r="N34"/>
      <c r="O34"/>
      <c r="P34"/>
      <c r="Q34"/>
      <c r="R34"/>
      <c r="S34"/>
    </row>
    <row r="35" spans="1:19" ht="141" customHeight="1">
      <c r="A35"/>
      <c r="B35" s="67"/>
      <c r="C35"/>
      <c r="D35"/>
      <c r="E35"/>
      <c r="F35"/>
      <c r="G35"/>
      <c r="H35"/>
      <c r="I35"/>
      <c r="J35"/>
      <c r="K35"/>
      <c r="L35"/>
      <c r="M35"/>
      <c r="N35"/>
      <c r="O35"/>
      <c r="P35"/>
      <c r="Q35"/>
      <c r="R35"/>
      <c r="S35"/>
    </row>
    <row r="36" spans="1:19" ht="141" customHeight="1">
      <c r="A36"/>
      <c r="B36" s="67"/>
      <c r="C36"/>
      <c r="D36"/>
      <c r="E36"/>
      <c r="F36"/>
      <c r="G36"/>
      <c r="H36"/>
      <c r="I36"/>
      <c r="J36"/>
      <c r="K36"/>
      <c r="L36"/>
      <c r="M36"/>
      <c r="N36"/>
      <c r="O36"/>
      <c r="P36"/>
      <c r="Q36"/>
      <c r="R36"/>
      <c r="S36"/>
    </row>
    <row r="37" spans="1:19" ht="141" customHeight="1">
      <c r="A37"/>
      <c r="B37" s="67"/>
      <c r="C37"/>
      <c r="D37"/>
      <c r="E37"/>
      <c r="F37"/>
      <c r="G37"/>
      <c r="H37"/>
      <c r="I37"/>
      <c r="J37"/>
      <c r="K37"/>
      <c r="L37"/>
      <c r="M37"/>
      <c r="N37"/>
      <c r="O37"/>
      <c r="P37"/>
      <c r="Q37"/>
      <c r="R37"/>
      <c r="S37"/>
    </row>
    <row r="38" spans="1:19" ht="141" customHeight="1">
      <c r="A38"/>
      <c r="B38" s="67"/>
      <c r="C38"/>
      <c r="D38"/>
      <c r="E38"/>
      <c r="F38"/>
      <c r="G38"/>
      <c r="H38"/>
      <c r="I38"/>
      <c r="J38"/>
      <c r="K38"/>
      <c r="L38"/>
      <c r="M38"/>
      <c r="N38"/>
      <c r="O38"/>
      <c r="P38"/>
      <c r="Q38"/>
      <c r="R38"/>
      <c r="S38"/>
    </row>
    <row r="39" spans="1:19" ht="141" customHeight="1">
      <c r="A39"/>
      <c r="B39" s="67"/>
      <c r="C39"/>
      <c r="D39"/>
      <c r="E39"/>
      <c r="F39"/>
      <c r="G39"/>
      <c r="H39"/>
      <c r="I39"/>
      <c r="J39"/>
      <c r="K39"/>
      <c r="L39"/>
      <c r="M39"/>
      <c r="N39"/>
      <c r="O39"/>
      <c r="P39"/>
      <c r="Q39"/>
      <c r="R39"/>
      <c r="S39"/>
    </row>
    <row r="40" spans="1:19" ht="141" customHeight="1">
      <c r="A40"/>
      <c r="B40" s="67"/>
      <c r="C40"/>
      <c r="D40"/>
      <c r="E40"/>
      <c r="F40"/>
      <c r="G40"/>
      <c r="H40"/>
      <c r="I40"/>
      <c r="J40"/>
      <c r="K40"/>
      <c r="L40"/>
      <c r="M40"/>
      <c r="N40"/>
      <c r="O40"/>
      <c r="P40"/>
      <c r="Q40"/>
      <c r="R40"/>
      <c r="S40"/>
    </row>
    <row r="41" spans="1:19" ht="141" customHeight="1">
      <c r="A41"/>
      <c r="B41" s="67"/>
      <c r="C41"/>
      <c r="D41"/>
      <c r="E41"/>
      <c r="F41"/>
      <c r="G41"/>
      <c r="H41"/>
      <c r="I41"/>
      <c r="J41"/>
      <c r="K41"/>
      <c r="L41"/>
      <c r="M41"/>
      <c r="N41"/>
      <c r="O41"/>
      <c r="P41"/>
      <c r="Q41"/>
      <c r="R41"/>
      <c r="S41"/>
    </row>
    <row r="42" spans="1:19" ht="141" customHeight="1">
      <c r="A42"/>
      <c r="B42" s="67"/>
      <c r="C42"/>
      <c r="D42"/>
      <c r="E42"/>
      <c r="F42"/>
      <c r="G42"/>
      <c r="H42"/>
      <c r="I42"/>
      <c r="J42"/>
      <c r="K42"/>
      <c r="L42"/>
      <c r="M42"/>
      <c r="N42"/>
      <c r="O42"/>
      <c r="P42"/>
      <c r="Q42"/>
      <c r="R42"/>
      <c r="S42"/>
    </row>
  </sheetData>
  <mergeCells count="1">
    <mergeCell ref="A2:K2"/>
  </mergeCells>
  <conditionalFormatting sqref="B1:L1">
    <cfRule type="expression" dxfId="24" priority="1">
      <formula>OR($A1="CHANGE")</formula>
    </cfRule>
    <cfRule type="expression" dxfId="23" priority="2">
      <formula>OR($A1="ADD")</formula>
    </cfRule>
    <cfRule type="expression" dxfId="22" priority="3">
      <formula>OR($A1="REMOVE")</formula>
    </cfRule>
  </conditionalFormatting>
  <conditionalFormatting sqref="H3">
    <cfRule type="cellIs" dxfId="21" priority="4" operator="equal">
      <formula>"yes"</formula>
    </cfRule>
    <cfRule type="cellIs" dxfId="20" priority="5" operator="equal">
      <formula>"no"</formula>
    </cfRule>
  </conditionalFormatting>
  <conditionalFormatting sqref="M1:S2 M7:S14">
    <cfRule type="expression" dxfId="19" priority="6">
      <formula>OR($A1="CHANGE")</formula>
    </cfRule>
    <cfRule type="expression" dxfId="18" priority="7">
      <formula>OR($A1="ADD")</formula>
    </cfRule>
    <cfRule type="expression" dxfId="17" priority="8">
      <formula>OR($A1="REMOVE")</formula>
    </cfRule>
  </conditionalFormatting>
  <dataValidations count="1">
    <dataValidation allowBlank="1" showInputMessage="1" showErrorMessage="1" sqref="I4 C1:D1 F1 F3 F9:F14 I8 C3:D14 F5:F7" xr:uid="{FE7588BA-5907-446D-9073-A1162A35D05D}"/>
  </dataValidations>
  <pageMargins left="0.7" right="0.7" top="0.75" bottom="0.75" header="0.3" footer="0.3"/>
  <headerFooter>
    <oddFooter>&amp;L_x000D_&amp;1#&amp;"Aptos"&amp;10&amp;K000000 Classified as Microsoft Confidential</oddFooter>
  </headerFooter>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745DC1C-AE55-4CAE-82B3-33A8643ECDE4}">
          <x14:formula1>
            <xm:f>'Column Values (HIDE)'!$C$3:$C$12</xm:f>
          </x14:formula1>
          <xm:sqref>D43:D1048576 B1 E1 E3</xm:sqref>
        </x14:dataValidation>
        <x14:dataValidation type="list" allowBlank="1" showInputMessage="1" showErrorMessage="1" xr:uid="{EED67DCB-3231-4A28-9D07-18F7DD3E5A46}">
          <x14:formula1>
            <xm:f>'Column Values (HIDE)'!$A$3:$A$6</xm:f>
          </x14:formula1>
          <xm:sqref>A43:A1048576 A3:B3 B5:B7 B9:B14</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D0610-9D39-4A8C-96B3-F9E080749991}">
  <dimension ref="B2:R6"/>
  <sheetViews>
    <sheetView zoomScale="120" zoomScaleNormal="120" workbookViewId="0">
      <selection activeCell="M18" sqref="M18"/>
    </sheetView>
  </sheetViews>
  <sheetFormatPr defaultRowHeight="15"/>
  <cols>
    <col min="2" max="2" width="7.42578125" bestFit="1" customWidth="1"/>
  </cols>
  <sheetData>
    <row r="2" spans="2:18">
      <c r="C2">
        <v>24</v>
      </c>
      <c r="D2">
        <v>25</v>
      </c>
      <c r="E2">
        <v>26</v>
      </c>
      <c r="F2">
        <v>27</v>
      </c>
      <c r="G2">
        <v>28</v>
      </c>
      <c r="H2">
        <v>29</v>
      </c>
      <c r="I2">
        <v>30</v>
      </c>
      <c r="J2">
        <v>31</v>
      </c>
      <c r="K2">
        <v>1</v>
      </c>
      <c r="L2">
        <v>2</v>
      </c>
      <c r="M2">
        <v>3</v>
      </c>
      <c r="N2">
        <v>4</v>
      </c>
      <c r="O2">
        <v>5</v>
      </c>
      <c r="P2">
        <v>6</v>
      </c>
      <c r="Q2">
        <v>7</v>
      </c>
      <c r="R2">
        <v>8</v>
      </c>
    </row>
    <row r="3" spans="2:18">
      <c r="B3" s="21" t="s">
        <v>1799</v>
      </c>
      <c r="C3" t="s">
        <v>1800</v>
      </c>
      <c r="D3" t="s">
        <v>1801</v>
      </c>
      <c r="E3" t="s">
        <v>1802</v>
      </c>
      <c r="F3" t="s">
        <v>1803</v>
      </c>
      <c r="G3" t="s">
        <v>1804</v>
      </c>
      <c r="H3" t="s">
        <v>1805</v>
      </c>
      <c r="I3" t="s">
        <v>1806</v>
      </c>
      <c r="J3" t="s">
        <v>1800</v>
      </c>
      <c r="K3" t="s">
        <v>1801</v>
      </c>
      <c r="L3" t="s">
        <v>1802</v>
      </c>
      <c r="M3" t="s">
        <v>1803</v>
      </c>
      <c r="N3" t="s">
        <v>1804</v>
      </c>
      <c r="O3" t="s">
        <v>1805</v>
      </c>
      <c r="P3" t="s">
        <v>1806</v>
      </c>
      <c r="Q3" t="s">
        <v>1800</v>
      </c>
      <c r="R3" t="s">
        <v>1801</v>
      </c>
    </row>
    <row r="4" spans="2:18">
      <c r="B4" s="161">
        <v>45664</v>
      </c>
      <c r="C4" s="163"/>
      <c r="D4" s="159" t="s">
        <v>1807</v>
      </c>
      <c r="E4" s="159"/>
      <c r="F4" s="159"/>
      <c r="G4" s="159"/>
      <c r="H4" s="159"/>
      <c r="I4" s="159"/>
      <c r="J4" s="159"/>
      <c r="K4" s="162" t="s">
        <v>1808</v>
      </c>
      <c r="L4" s="162"/>
      <c r="M4" s="162"/>
      <c r="N4" s="162"/>
      <c r="O4" s="162"/>
      <c r="P4" s="162"/>
      <c r="Q4" s="160" t="s">
        <v>1809</v>
      </c>
      <c r="R4" s="160"/>
    </row>
    <row r="5" spans="2:18">
      <c r="B5" s="161">
        <v>45658</v>
      </c>
      <c r="C5" s="159"/>
      <c r="D5" s="162" t="s">
        <v>1808</v>
      </c>
      <c r="E5" s="162"/>
      <c r="F5" s="162"/>
      <c r="G5" s="162"/>
      <c r="H5" s="162"/>
      <c r="I5" s="162"/>
      <c r="J5" s="160" t="s">
        <v>1810</v>
      </c>
      <c r="K5" s="160"/>
      <c r="L5" s="160"/>
      <c r="M5" s="160"/>
      <c r="N5" s="160"/>
      <c r="O5" s="160"/>
      <c r="P5" s="160"/>
      <c r="Q5" s="163"/>
      <c r="R5" s="163"/>
    </row>
    <row r="6" spans="2:18">
      <c r="B6" s="161">
        <v>45650</v>
      </c>
      <c r="C6" s="160" t="s">
        <v>1810</v>
      </c>
      <c r="D6" s="160"/>
      <c r="E6" s="160"/>
      <c r="F6" s="160"/>
      <c r="G6" s="160"/>
      <c r="H6" s="160"/>
      <c r="I6" s="160"/>
      <c r="J6" s="163"/>
      <c r="K6" s="163"/>
      <c r="L6" s="163"/>
      <c r="M6" s="163"/>
      <c r="N6" s="163"/>
      <c r="O6" s="163"/>
      <c r="P6" s="163"/>
      <c r="Q6" s="163"/>
      <c r="R6" s="163"/>
    </row>
  </sheetData>
  <phoneticPr fontId="30" type="noConversion"/>
  <pageMargins left="0.7" right="0.7" top="0.75" bottom="0.75" header="0.3" footer="0.3"/>
  <headerFooter>
    <oddFooter>&amp;L_x000D_&amp;1#&amp;"Aptos"&amp;10&amp;K000000 Classified as Microsoft Confidential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24A5-36F9-443E-A1A1-D622EFFD126B}">
  <sheetPr>
    <tabColor rgb="FF7030A0"/>
  </sheetPr>
  <dimension ref="B1:I70"/>
  <sheetViews>
    <sheetView showGridLines="0" zoomScale="75" zoomScaleNormal="75" workbookViewId="0">
      <selection activeCell="F30" sqref="F30"/>
    </sheetView>
  </sheetViews>
  <sheetFormatPr defaultColWidth="9.140625" defaultRowHeight="15"/>
  <cols>
    <col min="1" max="1" width="2.5703125" customWidth="1"/>
    <col min="2" max="2" width="20.140625" bestFit="1" customWidth="1"/>
    <col min="3" max="3" width="1.42578125" customWidth="1"/>
    <col min="4" max="4" width="10.5703125" customWidth="1"/>
    <col min="5" max="5" width="1.42578125" customWidth="1"/>
    <col min="6" max="6" width="54.85546875" bestFit="1" customWidth="1"/>
    <col min="7" max="7" width="20.85546875" customWidth="1"/>
    <col min="8" max="8" width="1.140625" customWidth="1"/>
    <col min="9" max="9" width="5.85546875" customWidth="1"/>
    <col min="10" max="10" width="2.85546875" customWidth="1"/>
  </cols>
  <sheetData>
    <row r="1" spans="2:9">
      <c r="B1" s="47" t="s">
        <v>1811</v>
      </c>
      <c r="C1" s="47"/>
      <c r="D1" s="47"/>
      <c r="E1" s="47"/>
      <c r="F1" s="47"/>
    </row>
    <row r="2" spans="2:9">
      <c r="B2" s="48" t="s">
        <v>1812</v>
      </c>
      <c r="C2" s="47"/>
      <c r="D2" s="47"/>
      <c r="E2" s="47"/>
      <c r="F2" s="47"/>
    </row>
    <row r="3" spans="2:9" ht="30.75">
      <c r="B3" s="710" t="s">
        <v>1813</v>
      </c>
      <c r="C3" s="711"/>
      <c r="D3" s="711"/>
      <c r="E3" s="711"/>
      <c r="F3" s="711"/>
      <c r="G3" s="711"/>
      <c r="H3" s="711"/>
      <c r="I3" s="712"/>
    </row>
    <row r="4" spans="2:9" ht="16.5">
      <c r="B4" s="1"/>
      <c r="D4" s="2"/>
      <c r="E4" s="2"/>
      <c r="F4" s="2"/>
      <c r="G4" s="2"/>
      <c r="H4" s="2"/>
      <c r="I4" s="49"/>
    </row>
    <row r="5" spans="2:9" ht="189.75" customHeight="1">
      <c r="B5" s="1"/>
      <c r="C5" s="50"/>
      <c r="D5" s="713" t="s">
        <v>1814</v>
      </c>
      <c r="E5" s="713"/>
      <c r="F5" s="713"/>
      <c r="G5" s="2"/>
      <c r="H5" s="2"/>
      <c r="I5" s="49"/>
    </row>
    <row r="6" spans="2:9" ht="16.5">
      <c r="B6" s="1"/>
      <c r="D6" s="714" t="s">
        <v>1815</v>
      </c>
      <c r="E6" s="714"/>
      <c r="F6" s="714"/>
      <c r="G6" s="2"/>
      <c r="H6" s="2"/>
      <c r="I6" s="49"/>
    </row>
    <row r="7" spans="2:9" ht="16.5">
      <c r="B7" s="1"/>
      <c r="G7" s="2"/>
      <c r="H7" s="2"/>
      <c r="I7" s="49"/>
    </row>
    <row r="8" spans="2:9">
      <c r="B8" s="51"/>
      <c r="C8" s="52"/>
      <c r="D8" s="52"/>
      <c r="E8" s="52"/>
      <c r="F8" s="52"/>
      <c r="G8" s="52"/>
      <c r="H8" s="52"/>
      <c r="I8" s="53"/>
    </row>
    <row r="9" spans="2:9" ht="28.5">
      <c r="B9" s="1"/>
      <c r="D9" s="54" t="s">
        <v>1816</v>
      </c>
      <c r="E9" s="55"/>
      <c r="F9" s="56" t="str">
        <f>F18&amp;G67&amp;F21&amp;G43&amp;G67&amp;F24&amp;H43&amp;G30</f>
        <v>5194000_PCHomeFallback_FY25_PCE</v>
      </c>
      <c r="G9" s="57"/>
      <c r="H9" s="57" t="s">
        <v>1817</v>
      </c>
      <c r="I9" s="58">
        <f>LEN(F9)</f>
        <v>31</v>
      </c>
    </row>
    <row r="10" spans="2:9" ht="17.25">
      <c r="B10" s="1"/>
      <c r="D10" s="54" t="s">
        <v>1818</v>
      </c>
      <c r="E10" s="55"/>
      <c r="F10" s="56" t="str">
        <f>(IF(G36="","",F18&amp;G67&amp;F21&amp;G43&amp;G67&amp;F24&amp;H43&amp;G30&amp;$H$58&amp;G36))</f>
        <v>5194000_PCHomeFallback_FY25_PCE_CTR</v>
      </c>
      <c r="G10" s="57"/>
      <c r="H10" s="57"/>
      <c r="I10" s="58">
        <f>LEN(F10)</f>
        <v>35</v>
      </c>
    </row>
    <row r="11" spans="2:9" ht="17.25">
      <c r="B11" s="1"/>
      <c r="D11" s="54" t="s">
        <v>1819</v>
      </c>
      <c r="E11" s="55"/>
      <c r="F11" s="56" t="str">
        <f>(IF(G37="","",F18&amp;G67&amp;F21&amp;G67&amp;F24&amp;G43&amp;G67&amp;G30&amp;$H$58&amp;G37))</f>
        <v>5194000_PCHomeFallback_FY25_PCE_CHA1</v>
      </c>
      <c r="G11" s="57"/>
      <c r="H11" s="57"/>
      <c r="I11" s="58">
        <f t="shared" ref="I11:I14" si="0">LEN(F11)</f>
        <v>36</v>
      </c>
    </row>
    <row r="12" spans="2:9" ht="17.25">
      <c r="B12" s="1"/>
      <c r="D12" s="54" t="s">
        <v>1820</v>
      </c>
      <c r="E12" s="55"/>
      <c r="F12" s="56" t="str">
        <f>(IF(G38="","",F18&amp;G67&amp;F21&amp;G43&amp;H43&amp;F24&amp;G67&amp;G30&amp;$H$58&amp;G38))</f>
        <v>5194000_PCHomeFallback_FY25_PCE_CHA2</v>
      </c>
      <c r="G12" s="57"/>
      <c r="H12" s="57"/>
      <c r="I12" s="58">
        <f t="shared" si="0"/>
        <v>36</v>
      </c>
    </row>
    <row r="13" spans="2:9" ht="17.25">
      <c r="B13" s="1"/>
      <c r="D13" s="54" t="s">
        <v>1821</v>
      </c>
      <c r="E13" s="55"/>
      <c r="F13" s="56" t="str">
        <f>(IF(G39="","",F18&amp;G67&amp;F21&amp;G43&amp;H43&amp;F24&amp;G67&amp;G30&amp;$H$58&amp;G39))</f>
        <v>5194000_PCHomeFallback_FY25_PCE_CHA3</v>
      </c>
      <c r="G13" s="57"/>
      <c r="H13" s="57"/>
      <c r="I13" s="58">
        <f t="shared" si="0"/>
        <v>36</v>
      </c>
    </row>
    <row r="14" spans="2:9" ht="17.25">
      <c r="B14" s="1"/>
      <c r="D14" s="54" t="s">
        <v>1822</v>
      </c>
      <c r="E14" s="59"/>
      <c r="F14" s="56" t="str">
        <f>(IF(G40="","",F18&amp;G67&amp;F21&amp;G43&amp;H43&amp;F24&amp;G67&amp;G30&amp;$H$58&amp;G40))</f>
        <v>5194000_PCHomeFallback_FY25_PCE_CHA4</v>
      </c>
      <c r="G14" s="57"/>
      <c r="H14" s="57"/>
      <c r="I14" s="58">
        <f t="shared" si="0"/>
        <v>36</v>
      </c>
    </row>
    <row r="15" spans="2:9" ht="22.5" customHeight="1">
      <c r="B15" s="1"/>
      <c r="F15" s="60" t="s">
        <v>1823</v>
      </c>
      <c r="G15" s="57"/>
      <c r="H15" s="57"/>
      <c r="I15" s="49"/>
    </row>
    <row r="16" spans="2:9" ht="22.5" customHeight="1">
      <c r="B16" s="1"/>
      <c r="F16" s="60"/>
      <c r="G16" s="57"/>
      <c r="H16" s="57"/>
      <c r="I16" s="49"/>
    </row>
    <row r="17" spans="2:9" ht="22.5" customHeight="1">
      <c r="B17" s="1"/>
      <c r="D17" s="715" t="s">
        <v>1824</v>
      </c>
      <c r="F17" s="61" t="s">
        <v>1825</v>
      </c>
      <c r="G17" s="57"/>
      <c r="H17" s="57"/>
      <c r="I17" s="49"/>
    </row>
    <row r="18" spans="2:9" ht="22.5" customHeight="1">
      <c r="B18" s="1"/>
      <c r="D18" s="716"/>
      <c r="F18" s="62">
        <v>5194000</v>
      </c>
      <c r="G18" s="57"/>
      <c r="H18" s="57"/>
      <c r="I18" s="49"/>
    </row>
    <row r="19" spans="2:9" ht="22.5" customHeight="1">
      <c r="B19" s="1"/>
      <c r="F19" s="60"/>
      <c r="G19" s="57"/>
      <c r="H19" s="57"/>
      <c r="I19" s="49"/>
    </row>
    <row r="20" spans="2:9" ht="22.5" customHeight="1">
      <c r="B20" s="1"/>
      <c r="D20" s="707" t="s">
        <v>1826</v>
      </c>
      <c r="E20" s="63"/>
      <c r="F20" s="61" t="s">
        <v>1827</v>
      </c>
      <c r="G20" s="57"/>
      <c r="H20" s="57"/>
      <c r="I20" s="49"/>
    </row>
    <row r="21" spans="2:9" ht="22.5" customHeight="1">
      <c r="B21" s="1"/>
      <c r="D21" s="708"/>
      <c r="F21" s="56" t="s">
        <v>1828</v>
      </c>
      <c r="G21" s="57"/>
      <c r="H21" s="57"/>
      <c r="I21" s="64"/>
    </row>
    <row r="22" spans="2:9" ht="22.5" customHeight="1">
      <c r="B22" s="1"/>
      <c r="F22" s="65" t="s">
        <v>1829</v>
      </c>
      <c r="G22" s="57"/>
      <c r="H22" s="57"/>
      <c r="I22" s="49"/>
    </row>
    <row r="23" spans="2:9" ht="22.5" customHeight="1">
      <c r="B23" s="1"/>
      <c r="D23" s="707" t="s">
        <v>1830</v>
      </c>
      <c r="E23" s="63"/>
      <c r="F23" s="61" t="s">
        <v>1831</v>
      </c>
      <c r="H23" s="57"/>
      <c r="I23" s="49"/>
    </row>
    <row r="24" spans="2:9" ht="22.5" customHeight="1">
      <c r="B24" s="1"/>
      <c r="D24" s="708"/>
      <c r="F24" s="66" t="s">
        <v>1832</v>
      </c>
      <c r="H24" s="57"/>
      <c r="I24" s="49"/>
    </row>
    <row r="25" spans="2:9" ht="22.5" customHeight="1">
      <c r="B25" s="1"/>
      <c r="F25" s="60"/>
      <c r="G25" s="57"/>
      <c r="H25" s="57"/>
      <c r="I25" s="49"/>
    </row>
    <row r="26" spans="2:9" ht="22.5" hidden="1" customHeight="1">
      <c r="B26" s="1"/>
      <c r="D26" s="707" t="s">
        <v>1833</v>
      </c>
      <c r="E26" s="63"/>
      <c r="F26" s="61" t="s">
        <v>1834</v>
      </c>
      <c r="H26" s="57"/>
      <c r="I26" s="49"/>
    </row>
    <row r="27" spans="2:9" ht="22.5" hidden="1" customHeight="1">
      <c r="B27" s="1"/>
      <c r="D27" s="708"/>
      <c r="F27" s="66" t="s">
        <v>1835</v>
      </c>
      <c r="H27" s="57"/>
      <c r="I27" s="49"/>
    </row>
    <row r="28" spans="2:9" ht="22.5" customHeight="1">
      <c r="B28" s="1"/>
      <c r="F28" s="60"/>
      <c r="G28" s="57"/>
      <c r="H28" s="57"/>
      <c r="I28" s="49"/>
    </row>
    <row r="29" spans="2:9" ht="22.5" customHeight="1">
      <c r="B29" s="1"/>
      <c r="D29" s="707" t="s">
        <v>1833</v>
      </c>
      <c r="E29" s="63"/>
      <c r="F29" s="61" t="s">
        <v>1836</v>
      </c>
      <c r="H29" s="57"/>
      <c r="I29" s="49"/>
    </row>
    <row r="30" spans="2:9" ht="22.5" customHeight="1">
      <c r="B30" s="1"/>
      <c r="D30" s="708"/>
      <c r="F30" s="66" t="s">
        <v>1837</v>
      </c>
      <c r="G30" t="str">
        <f>IFERROR(VLOOKUP(F30,'Naming Dropdowns (First sheet)'!LineOfBusiness,2,FALSE),"")</f>
        <v>PCE</v>
      </c>
      <c r="H30" s="57"/>
      <c r="I30" s="49"/>
    </row>
    <row r="31" spans="2:9" ht="22.5" customHeight="1">
      <c r="B31" s="1"/>
      <c r="F31" s="60"/>
      <c r="G31" s="57"/>
      <c r="H31" s="57"/>
      <c r="I31" s="49"/>
    </row>
    <row r="32" spans="2:9" ht="22.5" hidden="1" customHeight="1">
      <c r="B32" s="1"/>
      <c r="D32" s="707" t="s">
        <v>1838</v>
      </c>
      <c r="E32" s="63"/>
      <c r="F32" s="61" t="s">
        <v>1839</v>
      </c>
      <c r="H32" s="57"/>
      <c r="I32" s="49"/>
    </row>
    <row r="33" spans="2:9" ht="22.5" hidden="1" customHeight="1">
      <c r="B33" s="1"/>
      <c r="D33" s="708"/>
      <c r="F33" s="66" t="s">
        <v>1840</v>
      </c>
      <c r="H33" s="57"/>
      <c r="I33" s="49"/>
    </row>
    <row r="34" spans="2:9" ht="22.5" customHeight="1">
      <c r="B34" s="1"/>
      <c r="F34" s="60"/>
      <c r="G34" s="57"/>
      <c r="H34" s="57"/>
      <c r="I34" s="49"/>
    </row>
    <row r="35" spans="2:9" ht="22.5" customHeight="1">
      <c r="B35" s="1"/>
      <c r="D35" s="707" t="s">
        <v>1841</v>
      </c>
      <c r="E35" s="63"/>
      <c r="F35" s="61" t="s">
        <v>1842</v>
      </c>
      <c r="H35" s="57"/>
      <c r="I35" s="49"/>
    </row>
    <row r="36" spans="2:9" ht="22.5" customHeight="1">
      <c r="B36" s="1"/>
      <c r="D36" s="709"/>
      <c r="F36" s="77" t="s">
        <v>1843</v>
      </c>
      <c r="G36" s="67" t="str">
        <f>IFERROR(VLOOKUP(F36,'Naming Dropdowns (First sheet)'!Control,2,FALSE),"")</f>
        <v>CTR</v>
      </c>
      <c r="H36" s="57"/>
      <c r="I36" s="49"/>
    </row>
    <row r="37" spans="2:9" ht="22.5" customHeight="1">
      <c r="B37" s="1"/>
      <c r="D37" s="68" t="s">
        <v>1844</v>
      </c>
      <c r="F37" s="77" t="s">
        <v>1844</v>
      </c>
      <c r="G37" s="67" t="str">
        <f>IFERROR(VLOOKUP(F37,'Naming Dropdowns (First sheet)'!Control,2,FALSE),"")</f>
        <v>CHA1</v>
      </c>
      <c r="H37" s="57"/>
      <c r="I37" s="49"/>
    </row>
    <row r="38" spans="2:9" ht="22.5" customHeight="1">
      <c r="B38" s="1"/>
      <c r="D38" s="68" t="s">
        <v>1845</v>
      </c>
      <c r="F38" s="77" t="s">
        <v>1845</v>
      </c>
      <c r="G38" s="67" t="str">
        <f>IFERROR(VLOOKUP(F38,'Naming Dropdowns (First sheet)'!Control,2,FALSE),"")</f>
        <v>CHA2</v>
      </c>
      <c r="H38" s="57"/>
      <c r="I38" s="49"/>
    </row>
    <row r="39" spans="2:9" ht="22.5" customHeight="1">
      <c r="B39" s="1"/>
      <c r="D39" s="68" t="s">
        <v>1846</v>
      </c>
      <c r="F39" s="77" t="s">
        <v>1846</v>
      </c>
      <c r="G39" s="67" t="str">
        <f>IFERROR(VLOOKUP(F39,'Naming Dropdowns (First sheet)'!Control,2,FALSE),"")</f>
        <v>CHA3</v>
      </c>
      <c r="H39" s="57"/>
      <c r="I39" s="49"/>
    </row>
    <row r="40" spans="2:9" ht="22.5" customHeight="1">
      <c r="B40" s="1"/>
      <c r="D40" s="69" t="s">
        <v>1847</v>
      </c>
      <c r="F40" s="77" t="s">
        <v>1847</v>
      </c>
      <c r="G40" s="67" t="str">
        <f>IFERROR(VLOOKUP(F40,'Naming Dropdowns (First sheet)'!Control,2,FALSE),"")</f>
        <v>CHA4</v>
      </c>
      <c r="H40" s="57"/>
      <c r="I40" s="49"/>
    </row>
    <row r="41" spans="2:9" ht="22.5" customHeight="1">
      <c r="B41" s="1"/>
      <c r="F41" s="60"/>
      <c r="G41" s="57"/>
      <c r="H41" s="57"/>
      <c r="I41" s="49"/>
    </row>
    <row r="42" spans="2:9">
      <c r="B42" s="1"/>
      <c r="I42" s="49"/>
    </row>
    <row r="43" spans="2:9">
      <c r="B43" s="1"/>
      <c r="H43" t="s">
        <v>1817</v>
      </c>
      <c r="I43" s="49"/>
    </row>
    <row r="44" spans="2:9" ht="22.5" customHeight="1">
      <c r="B44" s="1"/>
      <c r="F44" s="61"/>
      <c r="I44" s="49"/>
    </row>
    <row r="45" spans="2:9" ht="16.5">
      <c r="B45" s="1"/>
      <c r="F45" s="70"/>
      <c r="I45" s="49"/>
    </row>
    <row r="46" spans="2:9" ht="16.5">
      <c r="B46" s="1"/>
      <c r="F46" s="70"/>
      <c r="I46" s="49"/>
    </row>
    <row r="47" spans="2:9" ht="22.5" customHeight="1">
      <c r="B47" s="1"/>
      <c r="F47" s="70"/>
      <c r="I47" s="49"/>
    </row>
    <row r="48" spans="2:9" ht="16.5">
      <c r="B48" s="1"/>
      <c r="F48" s="70"/>
      <c r="I48" s="49"/>
    </row>
    <row r="49" spans="2:9" ht="16.5">
      <c r="B49" s="1"/>
      <c r="F49" s="70"/>
      <c r="I49" s="49"/>
    </row>
    <row r="50" spans="2:9" ht="21.75" customHeight="1">
      <c r="B50" s="1"/>
      <c r="F50" s="70"/>
      <c r="I50" s="49"/>
    </row>
    <row r="51" spans="2:9" ht="16.5">
      <c r="B51" s="1"/>
      <c r="F51" s="70"/>
      <c r="I51" s="49"/>
    </row>
    <row r="52" spans="2:9" ht="16.5">
      <c r="B52" s="1"/>
      <c r="F52" s="70"/>
      <c r="I52" s="49"/>
    </row>
    <row r="53" spans="2:9" ht="22.5" customHeight="1">
      <c r="B53" s="1"/>
      <c r="F53" s="70"/>
      <c r="I53" s="49"/>
    </row>
    <row r="54" spans="2:9" ht="16.5" customHeight="1">
      <c r="B54" s="1"/>
      <c r="F54" s="70"/>
      <c r="I54" s="49"/>
    </row>
    <row r="55" spans="2:9" ht="16.5">
      <c r="B55" s="1"/>
      <c r="F55" s="70"/>
      <c r="I55" s="49"/>
    </row>
    <row r="56" spans="2:9" ht="22.5" customHeight="1">
      <c r="B56" s="1"/>
      <c r="F56" s="70"/>
      <c r="I56" s="49"/>
    </row>
    <row r="57" spans="2:9" ht="16.5">
      <c r="B57" s="1"/>
      <c r="F57" s="70"/>
      <c r="I57" s="49"/>
    </row>
    <row r="58" spans="2:9" ht="16.5">
      <c r="B58" s="1"/>
      <c r="F58" s="70"/>
      <c r="H58" t="s">
        <v>1817</v>
      </c>
      <c r="I58" s="49"/>
    </row>
    <row r="59" spans="2:9" ht="22.5" customHeight="1">
      <c r="B59" s="1"/>
      <c r="F59" s="71"/>
      <c r="I59" s="49"/>
    </row>
    <row r="60" spans="2:9">
      <c r="B60" s="1"/>
      <c r="I60" s="49"/>
    </row>
    <row r="61" spans="2:9">
      <c r="B61" s="1"/>
      <c r="H61" t="s">
        <v>1817</v>
      </c>
      <c r="I61" s="49"/>
    </row>
    <row r="62" spans="2:9">
      <c r="B62" s="1"/>
      <c r="I62" s="49"/>
    </row>
    <row r="63" spans="2:9">
      <c r="B63" s="1"/>
      <c r="I63" s="49"/>
    </row>
    <row r="64" spans="2:9">
      <c r="B64" s="1"/>
      <c r="I64" s="49"/>
    </row>
    <row r="65" spans="2:9">
      <c r="B65" s="1"/>
      <c r="I65" s="49"/>
    </row>
    <row r="66" spans="2:9" ht="27.75" customHeight="1">
      <c r="B66" s="1"/>
      <c r="I66" s="49"/>
    </row>
    <row r="67" spans="2:9">
      <c r="B67" s="72"/>
      <c r="G67" s="73" t="s">
        <v>1817</v>
      </c>
      <c r="I67" s="49"/>
    </row>
    <row r="68" spans="2:9" ht="20.85" customHeight="1">
      <c r="B68" s="1"/>
      <c r="I68" s="49"/>
    </row>
    <row r="69" spans="2:9">
      <c r="B69" s="1"/>
      <c r="I69" s="49"/>
    </row>
    <row r="70" spans="2:9">
      <c r="B70" s="74"/>
      <c r="C70" s="75"/>
      <c r="D70" s="75"/>
      <c r="E70" s="75"/>
      <c r="F70" s="75"/>
      <c r="G70" s="75"/>
      <c r="H70" s="75"/>
      <c r="I70" s="76"/>
    </row>
  </sheetData>
  <mergeCells count="10">
    <mergeCell ref="D26:D27"/>
    <mergeCell ref="D29:D30"/>
    <mergeCell ref="D32:D33"/>
    <mergeCell ref="D35:D36"/>
    <mergeCell ref="B3:I3"/>
    <mergeCell ref="D5:F5"/>
    <mergeCell ref="D6:F6"/>
    <mergeCell ref="D17:D18"/>
    <mergeCell ref="D20:D21"/>
    <mergeCell ref="D23:D24"/>
  </mergeCells>
  <phoneticPr fontId="30" type="noConversion"/>
  <conditionalFormatting sqref="F9:F14">
    <cfRule type="expression" dxfId="16" priority="7">
      <formula>$I$9&gt;50</formula>
    </cfRule>
  </conditionalFormatting>
  <conditionalFormatting sqref="F21">
    <cfRule type="expression" dxfId="15" priority="10">
      <formula>$I$9&gt;50</formula>
    </cfRule>
  </conditionalFormatting>
  <conditionalFormatting sqref="F36:F40">
    <cfRule type="expression" dxfId="14" priority="2">
      <formula>$I$9&gt;50</formula>
    </cfRule>
  </conditionalFormatting>
  <conditionalFormatting sqref="I9:I14">
    <cfRule type="cellIs" dxfId="13" priority="12" operator="lessThanOrEqual">
      <formula>50</formula>
    </cfRule>
    <cfRule type="cellIs" dxfId="12" priority="13" operator="greaterThan">
      <formula>50</formula>
    </cfRule>
  </conditionalFormatting>
  <dataValidations count="4">
    <dataValidation type="textLength" errorStyle="warning" operator="lessThanOrEqual" allowBlank="1" showErrorMessage="1" errorTitle="Character limit exceeded" error="You have exceeded the 50 character limit." promptTitle="Character Limit" prompt="16 character max (including spaces)" sqref="F21" xr:uid="{5D6823B7-DD89-49CA-BA54-C629FD5F7F99}">
      <formula1>16</formula1>
    </dataValidation>
    <dataValidation type="textLength" errorStyle="warning" operator="lessThanOrEqual" allowBlank="1" showInputMessage="1" showErrorMessage="1" errorTitle="Character limit exceeded" error="You have exceeded the 50 character limit." promptTitle="50 characters max" prompt="50 character max" sqref="G9:H13" xr:uid="{12D15BF6-2D46-4F94-99DA-BDB333FDA3E6}">
      <formula1>50</formula1>
    </dataValidation>
    <dataValidation type="list" allowBlank="1" showInputMessage="1" showErrorMessage="1" sqref="F36:F40" xr:uid="{2B3F339C-35B0-4277-9AF6-C2EB3C321BF2}">
      <formula1>"Control,Challenger 1,Challenger 2,Challenger 3,Challenger 4"</formula1>
    </dataValidation>
    <dataValidation type="textLength" errorStyle="warning" operator="lessThanOrEqual" allowBlank="1" showErrorMessage="1" errorTitle="Character limit exceeded" error="You have exceeded the 50 character limit." promptTitle="50 characters max" prompt="50 character max" sqref="F9:F14" xr:uid="{CD52EE49-EEBD-4B30-8C31-7E1F5832C8E6}">
      <formula1>50</formula1>
    </dataValidation>
  </dataValidations>
  <pageMargins left="0.7" right="0.7" top="0.75" bottom="0.75" header="0.3" footer="0.3"/>
  <pageSetup orientation="portrait" r:id="rId1"/>
  <headerFooter>
    <oddFooter>&amp;L_x000D_&amp;1#&amp;"Aptos"&amp;10&amp;K000000 Classified as Microsoft Confidential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76ED3E8D-F6C4-40EC-8601-8A0FB022709F}">
          <x14:formula1>
            <xm:f>'Naming Dropdowns (First sheet)'!$D$2:$D$12</xm:f>
          </x14:formula1>
          <xm:sqref>F24</xm:sqref>
        </x14:dataValidation>
        <x14:dataValidation type="list" allowBlank="1" showInputMessage="1" showErrorMessage="1" xr:uid="{30CB1EF0-E06B-41E2-8C21-88F62648169E}">
          <x14:formula1>
            <xm:f>'Naming Dropdowns (First sheet)'!$I$3:$I$24</xm:f>
          </x14:formula1>
          <xm:sqref>F30</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CB896-F2F0-48FB-BC2E-7B84F9CBED36}">
  <sheetPr>
    <tabColor rgb="FF7030A0"/>
  </sheetPr>
  <dimension ref="A1:V137"/>
  <sheetViews>
    <sheetView workbookViewId="0">
      <selection activeCell="E16" sqref="E16"/>
    </sheetView>
  </sheetViews>
  <sheetFormatPr defaultColWidth="9.140625" defaultRowHeight="15"/>
  <cols>
    <col min="1" max="1" width="42.140625" bestFit="1" customWidth="1"/>
    <col min="2" max="2" width="11.5703125" bestFit="1" customWidth="1"/>
    <col min="3" max="3" width="3.140625" customWidth="1"/>
    <col min="4" max="4" width="9.42578125" bestFit="1" customWidth="1"/>
    <col min="5" max="5" width="3.140625" customWidth="1"/>
    <col min="6" max="6" width="9.5703125" bestFit="1" customWidth="1"/>
    <col min="7" max="7" width="11.42578125" bestFit="1" customWidth="1"/>
    <col min="8" max="8" width="3.140625" customWidth="1"/>
    <col min="9" max="9" width="32.140625" bestFit="1" customWidth="1"/>
    <col min="10" max="10" width="8.85546875" bestFit="1" customWidth="1"/>
    <col min="13" max="13" width="71.5703125" customWidth="1"/>
    <col min="14" max="14" width="9.5703125" customWidth="1"/>
    <col min="16" max="16" width="30.5703125" bestFit="1" customWidth="1"/>
    <col min="17" max="17" width="68.85546875" bestFit="1" customWidth="1"/>
    <col min="18" max="18" width="5.42578125" bestFit="1" customWidth="1"/>
    <col min="21" max="21" width="18.85546875" bestFit="1" customWidth="1"/>
    <col min="22" max="22" width="5.42578125" bestFit="1" customWidth="1"/>
  </cols>
  <sheetData>
    <row r="1" spans="1:22">
      <c r="A1" s="46" t="s">
        <v>1848</v>
      </c>
      <c r="B1" s="45" t="s">
        <v>1849</v>
      </c>
      <c r="D1" s="44" t="s">
        <v>1850</v>
      </c>
      <c r="F1" s="43" t="s">
        <v>1851</v>
      </c>
      <c r="G1" s="42" t="s">
        <v>1852</v>
      </c>
      <c r="I1" s="41" t="s">
        <v>1853</v>
      </c>
      <c r="J1" s="40" t="s">
        <v>1854</v>
      </c>
      <c r="M1" s="39"/>
      <c r="N1" s="717"/>
    </row>
    <row r="2" spans="1:22" ht="15.75">
      <c r="A2" s="29" t="s">
        <v>1855</v>
      </c>
      <c r="B2" s="15" t="s">
        <v>1856</v>
      </c>
      <c r="D2" s="30" t="s">
        <v>1857</v>
      </c>
      <c r="F2" s="28" t="s">
        <v>1858</v>
      </c>
      <c r="G2" s="27" t="s">
        <v>1859</v>
      </c>
      <c r="I2" s="38"/>
      <c r="J2" s="37"/>
      <c r="M2" s="36"/>
      <c r="N2" s="718"/>
      <c r="P2" s="719"/>
      <c r="Q2" s="719"/>
      <c r="R2" s="719"/>
      <c r="U2" t="s">
        <v>1860</v>
      </c>
    </row>
    <row r="3" spans="1:22" ht="16.5">
      <c r="A3" s="29" t="s">
        <v>1861</v>
      </c>
      <c r="B3" s="15" t="s">
        <v>1862</v>
      </c>
      <c r="D3" s="30" t="s">
        <v>1863</v>
      </c>
      <c r="F3" s="28" t="s">
        <v>1864</v>
      </c>
      <c r="G3" s="27" t="s">
        <v>1865</v>
      </c>
      <c r="I3" s="18" t="s">
        <v>1866</v>
      </c>
      <c r="J3" s="17" t="s">
        <v>1867</v>
      </c>
      <c r="M3" s="16"/>
      <c r="N3" s="15"/>
      <c r="P3" s="35" t="s">
        <v>1868</v>
      </c>
      <c r="Q3" s="34" t="s">
        <v>1869</v>
      </c>
      <c r="R3" t="s">
        <v>1870</v>
      </c>
      <c r="U3" t="s">
        <v>1843</v>
      </c>
      <c r="V3" t="s">
        <v>1818</v>
      </c>
    </row>
    <row r="4" spans="1:22" ht="16.5">
      <c r="A4" s="29" t="s">
        <v>1871</v>
      </c>
      <c r="B4" s="15" t="s">
        <v>1872</v>
      </c>
      <c r="D4" s="30" t="s">
        <v>1832</v>
      </c>
      <c r="F4" s="28" t="s">
        <v>1873</v>
      </c>
      <c r="G4" s="27" t="s">
        <v>1874</v>
      </c>
      <c r="I4" s="33" t="s">
        <v>1875</v>
      </c>
      <c r="J4" s="17" t="s">
        <v>1876</v>
      </c>
      <c r="M4" s="16"/>
      <c r="N4" s="15"/>
      <c r="P4" t="s">
        <v>1877</v>
      </c>
      <c r="Q4" t="s">
        <v>1840</v>
      </c>
      <c r="R4" t="s">
        <v>1878</v>
      </c>
      <c r="U4" t="s">
        <v>1844</v>
      </c>
      <c r="V4" t="s">
        <v>1819</v>
      </c>
    </row>
    <row r="5" spans="1:22" ht="16.5">
      <c r="A5" s="32" t="s">
        <v>1879</v>
      </c>
      <c r="B5" s="15" t="s">
        <v>1880</v>
      </c>
      <c r="D5" s="30" t="s">
        <v>1881</v>
      </c>
      <c r="F5" s="28" t="s">
        <v>1882</v>
      </c>
      <c r="G5" s="27" t="s">
        <v>1883</v>
      </c>
      <c r="I5" s="18" t="s">
        <v>1884</v>
      </c>
      <c r="J5" s="17" t="s">
        <v>1885</v>
      </c>
      <c r="M5" s="16"/>
      <c r="N5" s="15"/>
      <c r="P5" s="6" t="s">
        <v>1886</v>
      </c>
      <c r="Q5" s="5" t="s">
        <v>1887</v>
      </c>
      <c r="R5" t="s">
        <v>1888</v>
      </c>
      <c r="U5" t="s">
        <v>1845</v>
      </c>
      <c r="V5" t="s">
        <v>1820</v>
      </c>
    </row>
    <row r="6" spans="1:22" ht="16.5">
      <c r="A6" s="31" t="s">
        <v>1889</v>
      </c>
      <c r="B6" s="15" t="s">
        <v>1890</v>
      </c>
      <c r="D6" s="30" t="s">
        <v>1891</v>
      </c>
      <c r="F6" s="28" t="s">
        <v>1892</v>
      </c>
      <c r="G6" s="27" t="s">
        <v>1893</v>
      </c>
      <c r="I6" s="18" t="s">
        <v>1894</v>
      </c>
      <c r="J6" s="17" t="s">
        <v>1895</v>
      </c>
      <c r="M6" s="16"/>
      <c r="N6" s="11"/>
      <c r="P6" s="8" t="s">
        <v>1896</v>
      </c>
      <c r="Q6" s="7" t="s">
        <v>1897</v>
      </c>
      <c r="R6" t="s">
        <v>1898</v>
      </c>
      <c r="U6" t="s">
        <v>1846</v>
      </c>
      <c r="V6" t="s">
        <v>1821</v>
      </c>
    </row>
    <row r="7" spans="1:22" ht="16.5">
      <c r="A7" s="31" t="s">
        <v>1889</v>
      </c>
      <c r="B7" s="15"/>
      <c r="D7" s="78" t="s">
        <v>1899</v>
      </c>
      <c r="F7" s="28" t="s">
        <v>1900</v>
      </c>
      <c r="G7" s="27" t="s">
        <v>1901</v>
      </c>
      <c r="I7" s="18" t="s">
        <v>1902</v>
      </c>
      <c r="J7" s="17" t="s">
        <v>1903</v>
      </c>
      <c r="M7" s="16"/>
      <c r="N7" s="11"/>
      <c r="P7" s="6" t="s">
        <v>1904</v>
      </c>
      <c r="Q7" s="5" t="s">
        <v>1905</v>
      </c>
      <c r="R7" t="s">
        <v>1906</v>
      </c>
      <c r="U7" t="s">
        <v>1847</v>
      </c>
      <c r="V7" t="s">
        <v>1822</v>
      </c>
    </row>
    <row r="8" spans="1:22" ht="16.5">
      <c r="A8" s="29" t="s">
        <v>1907</v>
      </c>
      <c r="B8" s="15" t="s">
        <v>1908</v>
      </c>
      <c r="D8" s="30" t="s">
        <v>1909</v>
      </c>
      <c r="F8" s="28" t="s">
        <v>1835</v>
      </c>
      <c r="G8" s="27" t="s">
        <v>1910</v>
      </c>
      <c r="I8" s="18" t="s">
        <v>1911</v>
      </c>
      <c r="J8" s="17" t="s">
        <v>1912</v>
      </c>
      <c r="M8" s="16"/>
      <c r="N8" s="11"/>
      <c r="P8" s="8" t="s">
        <v>1904</v>
      </c>
      <c r="Q8" s="7" t="s">
        <v>1913</v>
      </c>
      <c r="R8" t="s">
        <v>1914</v>
      </c>
    </row>
    <row r="9" spans="1:22" ht="30">
      <c r="A9" s="29" t="s">
        <v>1915</v>
      </c>
      <c r="B9" s="15" t="s">
        <v>1916</v>
      </c>
      <c r="D9" s="30" t="s">
        <v>1917</v>
      </c>
      <c r="F9" s="28" t="s">
        <v>1918</v>
      </c>
      <c r="G9" s="27" t="s">
        <v>1919</v>
      </c>
      <c r="I9" s="18" t="s">
        <v>1920</v>
      </c>
      <c r="J9" s="17" t="s">
        <v>1921</v>
      </c>
      <c r="M9" s="16"/>
      <c r="N9" s="15"/>
      <c r="P9" s="6" t="s">
        <v>1904</v>
      </c>
      <c r="Q9" s="5" t="s">
        <v>1922</v>
      </c>
      <c r="R9" t="s">
        <v>1923</v>
      </c>
    </row>
    <row r="10" spans="1:22" ht="16.5">
      <c r="A10" s="29" t="s">
        <v>1924</v>
      </c>
      <c r="B10" s="15" t="s">
        <v>1925</v>
      </c>
      <c r="D10" s="78" t="s">
        <v>1926</v>
      </c>
      <c r="F10" s="28" t="s">
        <v>1927</v>
      </c>
      <c r="G10" s="27" t="s">
        <v>1928</v>
      </c>
      <c r="I10" s="18" t="s">
        <v>1929</v>
      </c>
      <c r="J10" s="17" t="s">
        <v>1930</v>
      </c>
      <c r="M10" s="16"/>
      <c r="N10" s="11"/>
      <c r="P10" s="8" t="s">
        <v>1904</v>
      </c>
      <c r="Q10" s="7" t="s">
        <v>1931</v>
      </c>
      <c r="R10" t="s">
        <v>1932</v>
      </c>
    </row>
    <row r="11" spans="1:22" ht="16.5">
      <c r="A11" s="29" t="s">
        <v>1933</v>
      </c>
      <c r="B11" s="15" t="s">
        <v>1934</v>
      </c>
      <c r="D11" s="30"/>
      <c r="F11" s="28" t="s">
        <v>1935</v>
      </c>
      <c r="G11" s="27" t="s">
        <v>1936</v>
      </c>
      <c r="I11" s="18" t="s">
        <v>1937</v>
      </c>
      <c r="J11" s="17" t="s">
        <v>1938</v>
      </c>
      <c r="M11" s="16"/>
      <c r="N11" s="11"/>
      <c r="P11" s="6" t="s">
        <v>1904</v>
      </c>
      <c r="Q11" s="5" t="s">
        <v>1939</v>
      </c>
      <c r="R11" t="s">
        <v>1940</v>
      </c>
    </row>
    <row r="12" spans="1:22" ht="17.25" thickBot="1">
      <c r="A12" s="29" t="s">
        <v>1941</v>
      </c>
      <c r="B12" s="15" t="s">
        <v>1942</v>
      </c>
      <c r="D12" s="78"/>
      <c r="F12" s="28" t="s">
        <v>1943</v>
      </c>
      <c r="G12" s="27" t="s">
        <v>1944</v>
      </c>
      <c r="I12" s="19" t="s">
        <v>1945</v>
      </c>
      <c r="J12" s="17" t="s">
        <v>1946</v>
      </c>
      <c r="M12" s="16"/>
      <c r="N12" s="11"/>
      <c r="P12" s="6" t="s">
        <v>1904</v>
      </c>
      <c r="Q12" s="5" t="s">
        <v>1947</v>
      </c>
      <c r="R12" t="s">
        <v>1948</v>
      </c>
    </row>
    <row r="13" spans="1:22" ht="16.5">
      <c r="A13" s="26" t="s">
        <v>1949</v>
      </c>
      <c r="B13" s="15" t="s">
        <v>1950</v>
      </c>
      <c r="F13" s="28" t="s">
        <v>1951</v>
      </c>
      <c r="G13" s="27" t="s">
        <v>1952</v>
      </c>
      <c r="I13" s="19" t="s">
        <v>1953</v>
      </c>
      <c r="J13" s="17" t="s">
        <v>1954</v>
      </c>
      <c r="M13" s="16"/>
      <c r="N13" s="11"/>
      <c r="P13" s="8" t="s">
        <v>1955</v>
      </c>
      <c r="Q13" s="7" t="s">
        <v>1956</v>
      </c>
      <c r="R13" t="s">
        <v>1957</v>
      </c>
    </row>
    <row r="14" spans="1:22" ht="17.25" thickBot="1">
      <c r="A14" s="26" t="s">
        <v>1958</v>
      </c>
      <c r="B14" s="15" t="s">
        <v>1959</v>
      </c>
      <c r="F14" s="25"/>
      <c r="G14" s="24"/>
      <c r="I14" s="19" t="s">
        <v>1960</v>
      </c>
      <c r="J14" s="17" t="s">
        <v>1961</v>
      </c>
      <c r="M14" s="16"/>
      <c r="N14" s="15"/>
      <c r="P14" s="6" t="s">
        <v>1955</v>
      </c>
      <c r="Q14" s="5" t="s">
        <v>1962</v>
      </c>
      <c r="R14" t="s">
        <v>1963</v>
      </c>
    </row>
    <row r="15" spans="1:22" ht="17.25" thickBot="1">
      <c r="A15" s="23" t="s">
        <v>1964</v>
      </c>
      <c r="B15" s="22" t="s">
        <v>1965</v>
      </c>
      <c r="D15" s="21"/>
      <c r="F15" s="20"/>
      <c r="I15" s="18" t="s">
        <v>1966</v>
      </c>
      <c r="J15" s="17" t="s">
        <v>1967</v>
      </c>
      <c r="M15" s="16"/>
      <c r="N15" s="15"/>
      <c r="P15" s="8" t="s">
        <v>1955</v>
      </c>
      <c r="Q15" s="7" t="s">
        <v>1968</v>
      </c>
      <c r="R15" t="s">
        <v>1969</v>
      </c>
    </row>
    <row r="16" spans="1:22" ht="16.5">
      <c r="I16" s="19" t="s">
        <v>1970</v>
      </c>
      <c r="J16" s="17" t="s">
        <v>1971</v>
      </c>
      <c r="M16" s="16"/>
      <c r="N16" s="15"/>
      <c r="P16" s="6" t="s">
        <v>1955</v>
      </c>
      <c r="Q16" s="5" t="s">
        <v>1972</v>
      </c>
      <c r="R16" t="s">
        <v>1973</v>
      </c>
    </row>
    <row r="17" spans="9:18" ht="16.5">
      <c r="I17" s="19" t="s">
        <v>1974</v>
      </c>
      <c r="J17" s="17" t="s">
        <v>1975</v>
      </c>
      <c r="M17" s="16"/>
      <c r="N17" s="15"/>
      <c r="P17" s="8" t="s">
        <v>1955</v>
      </c>
      <c r="Q17" s="7" t="s">
        <v>1976</v>
      </c>
      <c r="R17" t="s">
        <v>1977</v>
      </c>
    </row>
    <row r="18" spans="9:18" ht="16.5">
      <c r="I18" s="19" t="s">
        <v>1978</v>
      </c>
      <c r="J18" s="17" t="s">
        <v>1979</v>
      </c>
      <c r="M18" s="16"/>
      <c r="N18" s="15"/>
      <c r="P18" s="6" t="s">
        <v>1955</v>
      </c>
      <c r="Q18" s="5" t="s">
        <v>1980</v>
      </c>
      <c r="R18" t="s">
        <v>1981</v>
      </c>
    </row>
    <row r="19" spans="9:18" ht="16.5">
      <c r="I19" s="19" t="s">
        <v>1982</v>
      </c>
      <c r="J19" s="17" t="s">
        <v>1983</v>
      </c>
      <c r="M19" s="16"/>
      <c r="N19" s="15"/>
      <c r="P19" s="8" t="s">
        <v>1955</v>
      </c>
      <c r="Q19" s="7" t="s">
        <v>1984</v>
      </c>
      <c r="R19" t="s">
        <v>1985</v>
      </c>
    </row>
    <row r="20" spans="9:18" ht="16.5">
      <c r="I20" s="19" t="s">
        <v>1837</v>
      </c>
      <c r="J20" s="17" t="s">
        <v>1986</v>
      </c>
      <c r="M20" s="16"/>
      <c r="N20" s="11"/>
      <c r="P20" s="6" t="s">
        <v>1955</v>
      </c>
      <c r="Q20" s="5" t="s">
        <v>1984</v>
      </c>
      <c r="R20" t="s">
        <v>1987</v>
      </c>
    </row>
    <row r="21" spans="9:18" ht="16.5">
      <c r="I21" s="19" t="s">
        <v>1988</v>
      </c>
      <c r="J21" s="17" t="s">
        <v>1989</v>
      </c>
      <c r="M21" s="16"/>
      <c r="N21" s="15"/>
      <c r="P21" s="8" t="s">
        <v>1955</v>
      </c>
      <c r="Q21" s="7" t="s">
        <v>1990</v>
      </c>
      <c r="R21" t="s">
        <v>1991</v>
      </c>
    </row>
    <row r="22" spans="9:18">
      <c r="I22" s="19" t="s">
        <v>1992</v>
      </c>
      <c r="J22" s="17" t="s">
        <v>1993</v>
      </c>
      <c r="M22" s="12"/>
      <c r="N22" s="11"/>
      <c r="P22" s="6" t="s">
        <v>1955</v>
      </c>
      <c r="Q22" s="5" t="s">
        <v>1994</v>
      </c>
      <c r="R22" t="s">
        <v>1995</v>
      </c>
    </row>
    <row r="23" spans="9:18" ht="15.75" thickBot="1">
      <c r="I23" s="18" t="s">
        <v>1996</v>
      </c>
      <c r="J23" s="17" t="s">
        <v>1997</v>
      </c>
      <c r="M23" s="10"/>
      <c r="N23" s="9"/>
      <c r="P23" s="8" t="s">
        <v>1998</v>
      </c>
      <c r="Q23" s="7" t="s">
        <v>1999</v>
      </c>
      <c r="R23" t="s">
        <v>2000</v>
      </c>
    </row>
    <row r="24" spans="9:18">
      <c r="I24" s="18" t="s">
        <v>2001</v>
      </c>
      <c r="J24" s="17" t="s">
        <v>2002</v>
      </c>
      <c r="P24" s="6" t="s">
        <v>2003</v>
      </c>
      <c r="Q24" s="5" t="s">
        <v>2004</v>
      </c>
      <c r="R24" t="s">
        <v>2005</v>
      </c>
    </row>
    <row r="25" spans="9:18">
      <c r="I25" s="18" t="s">
        <v>1996</v>
      </c>
      <c r="J25" s="17" t="s">
        <v>1997</v>
      </c>
      <c r="P25" s="8" t="s">
        <v>2006</v>
      </c>
      <c r="Q25" s="7" t="s">
        <v>2007</v>
      </c>
      <c r="R25" t="s">
        <v>2008</v>
      </c>
    </row>
    <row r="26" spans="9:18">
      <c r="I26" s="14" t="s">
        <v>2001</v>
      </c>
      <c r="J26" s="13" t="s">
        <v>2002</v>
      </c>
      <c r="P26" s="6" t="s">
        <v>2009</v>
      </c>
      <c r="Q26" s="5" t="s">
        <v>2009</v>
      </c>
      <c r="R26" t="s">
        <v>2010</v>
      </c>
    </row>
    <row r="27" spans="9:18">
      <c r="P27" s="6" t="s">
        <v>2011</v>
      </c>
      <c r="Q27" s="5" t="s">
        <v>2012</v>
      </c>
      <c r="R27" t="s">
        <v>2013</v>
      </c>
    </row>
    <row r="28" spans="9:18">
      <c r="P28" s="8" t="s">
        <v>2011</v>
      </c>
      <c r="Q28" s="7" t="s">
        <v>2014</v>
      </c>
      <c r="R28" t="s">
        <v>2015</v>
      </c>
    </row>
    <row r="29" spans="9:18">
      <c r="P29" s="6" t="s">
        <v>2011</v>
      </c>
      <c r="Q29" s="5" t="s">
        <v>2016</v>
      </c>
      <c r="R29" t="s">
        <v>2017</v>
      </c>
    </row>
    <row r="30" spans="9:18">
      <c r="P30" s="8" t="s">
        <v>2018</v>
      </c>
      <c r="Q30" s="7" t="s">
        <v>2019</v>
      </c>
      <c r="R30" t="s">
        <v>2020</v>
      </c>
    </row>
    <row r="31" spans="9:18">
      <c r="P31" s="6" t="s">
        <v>2021</v>
      </c>
      <c r="Q31" s="5" t="s">
        <v>2022</v>
      </c>
      <c r="R31" t="s">
        <v>2023</v>
      </c>
    </row>
    <row r="32" spans="9:18">
      <c r="P32" s="8" t="s">
        <v>2021</v>
      </c>
      <c r="Q32" s="7" t="s">
        <v>2022</v>
      </c>
      <c r="R32" t="s">
        <v>2024</v>
      </c>
    </row>
    <row r="33" spans="16:18">
      <c r="P33" s="6" t="s">
        <v>2025</v>
      </c>
      <c r="Q33" s="5" t="s">
        <v>2026</v>
      </c>
      <c r="R33" t="s">
        <v>2027</v>
      </c>
    </row>
    <row r="34" spans="16:18">
      <c r="P34" s="8" t="s">
        <v>2025</v>
      </c>
      <c r="Q34" s="7" t="s">
        <v>2026</v>
      </c>
      <c r="R34" t="s">
        <v>2028</v>
      </c>
    </row>
    <row r="35" spans="16:18">
      <c r="P35" s="6" t="s">
        <v>2025</v>
      </c>
      <c r="Q35" s="5" t="s">
        <v>2029</v>
      </c>
      <c r="R35" t="s">
        <v>2030</v>
      </c>
    </row>
    <row r="36" spans="16:18">
      <c r="P36" s="8" t="s">
        <v>2025</v>
      </c>
      <c r="Q36" s="7" t="s">
        <v>2031</v>
      </c>
      <c r="R36" t="s">
        <v>2032</v>
      </c>
    </row>
    <row r="37" spans="16:18">
      <c r="P37" s="6" t="s">
        <v>2025</v>
      </c>
      <c r="Q37" s="5" t="s">
        <v>2033</v>
      </c>
      <c r="R37" t="s">
        <v>2034</v>
      </c>
    </row>
    <row r="38" spans="16:18">
      <c r="P38" s="8" t="s">
        <v>2025</v>
      </c>
      <c r="Q38" s="7" t="s">
        <v>2035</v>
      </c>
      <c r="R38" t="s">
        <v>2036</v>
      </c>
    </row>
    <row r="39" spans="16:18">
      <c r="P39" s="6" t="s">
        <v>2037</v>
      </c>
      <c r="Q39" s="5" t="s">
        <v>2038</v>
      </c>
      <c r="R39" t="s">
        <v>2039</v>
      </c>
    </row>
    <row r="40" spans="16:18">
      <c r="P40" s="8" t="s">
        <v>2040</v>
      </c>
      <c r="Q40" s="7" t="s">
        <v>2041</v>
      </c>
      <c r="R40" t="s">
        <v>2042</v>
      </c>
    </row>
    <row r="41" spans="16:18">
      <c r="P41" s="6" t="s">
        <v>2043</v>
      </c>
      <c r="Q41" s="5" t="s">
        <v>2044</v>
      </c>
      <c r="R41" t="s">
        <v>2045</v>
      </c>
    </row>
    <row r="42" spans="16:18">
      <c r="P42" s="8" t="s">
        <v>2043</v>
      </c>
      <c r="Q42" s="7" t="s">
        <v>2046</v>
      </c>
      <c r="R42" t="s">
        <v>2047</v>
      </c>
    </row>
    <row r="43" spans="16:18">
      <c r="P43" s="6" t="s">
        <v>2043</v>
      </c>
      <c r="Q43" s="5" t="s">
        <v>2048</v>
      </c>
      <c r="R43" t="s">
        <v>2049</v>
      </c>
    </row>
    <row r="44" spans="16:18">
      <c r="P44" s="8" t="s">
        <v>2043</v>
      </c>
      <c r="Q44" s="7" t="s">
        <v>2050</v>
      </c>
      <c r="R44" t="s">
        <v>2051</v>
      </c>
    </row>
    <row r="45" spans="16:18">
      <c r="P45" s="6" t="s">
        <v>2043</v>
      </c>
      <c r="Q45" s="5" t="s">
        <v>2052</v>
      </c>
      <c r="R45" t="s">
        <v>2053</v>
      </c>
    </row>
    <row r="46" spans="16:18">
      <c r="P46" s="8" t="s">
        <v>2043</v>
      </c>
      <c r="Q46" s="7" t="s">
        <v>2054</v>
      </c>
      <c r="R46" t="s">
        <v>2055</v>
      </c>
    </row>
    <row r="47" spans="16:18">
      <c r="P47" s="6" t="s">
        <v>2056</v>
      </c>
      <c r="Q47" s="5" t="s">
        <v>2057</v>
      </c>
      <c r="R47" t="s">
        <v>2058</v>
      </c>
    </row>
    <row r="48" spans="16:18">
      <c r="P48" s="8" t="s">
        <v>2059</v>
      </c>
      <c r="Q48" s="7" t="s">
        <v>2060</v>
      </c>
      <c r="R48" t="s">
        <v>2061</v>
      </c>
    </row>
    <row r="49" spans="16:18">
      <c r="P49" s="6" t="s">
        <v>2059</v>
      </c>
      <c r="Q49" s="5" t="s">
        <v>2062</v>
      </c>
      <c r="R49" t="s">
        <v>2063</v>
      </c>
    </row>
    <row r="50" spans="16:18">
      <c r="P50" s="8" t="s">
        <v>2059</v>
      </c>
      <c r="Q50" s="7" t="s">
        <v>2062</v>
      </c>
      <c r="R50" t="s">
        <v>2064</v>
      </c>
    </row>
    <row r="51" spans="16:18">
      <c r="P51" s="6" t="s">
        <v>2059</v>
      </c>
      <c r="Q51" s="5" t="s">
        <v>2065</v>
      </c>
      <c r="R51" t="s">
        <v>2066</v>
      </c>
    </row>
    <row r="52" spans="16:18">
      <c r="P52" s="8" t="s">
        <v>2059</v>
      </c>
      <c r="Q52" s="7" t="s">
        <v>2067</v>
      </c>
      <c r="R52" t="s">
        <v>2068</v>
      </c>
    </row>
    <row r="53" spans="16:18">
      <c r="P53" s="6" t="s">
        <v>2059</v>
      </c>
      <c r="Q53" s="5" t="s">
        <v>2067</v>
      </c>
      <c r="R53" t="s">
        <v>2069</v>
      </c>
    </row>
    <row r="54" spans="16:18">
      <c r="P54" s="8" t="s">
        <v>2059</v>
      </c>
      <c r="Q54" s="7" t="s">
        <v>2070</v>
      </c>
      <c r="R54" t="s">
        <v>2071</v>
      </c>
    </row>
    <row r="55" spans="16:18">
      <c r="P55" s="6" t="s">
        <v>2059</v>
      </c>
      <c r="Q55" s="5" t="s">
        <v>2072</v>
      </c>
      <c r="R55" t="s">
        <v>2073</v>
      </c>
    </row>
    <row r="56" spans="16:18">
      <c r="P56" s="8" t="s">
        <v>2059</v>
      </c>
      <c r="Q56" s="7" t="s">
        <v>2072</v>
      </c>
      <c r="R56" t="s">
        <v>2074</v>
      </c>
    </row>
    <row r="57" spans="16:18">
      <c r="P57" s="6" t="s">
        <v>2059</v>
      </c>
      <c r="Q57" s="5" t="s">
        <v>2075</v>
      </c>
      <c r="R57" t="s">
        <v>2076</v>
      </c>
    </row>
    <row r="58" spans="16:18">
      <c r="P58" s="8" t="s">
        <v>2059</v>
      </c>
      <c r="Q58" s="7" t="s">
        <v>2077</v>
      </c>
      <c r="R58" t="s">
        <v>2078</v>
      </c>
    </row>
    <row r="59" spans="16:18">
      <c r="P59" s="6" t="s">
        <v>2059</v>
      </c>
      <c r="Q59" s="5" t="s">
        <v>2079</v>
      </c>
      <c r="R59" t="s">
        <v>2080</v>
      </c>
    </row>
    <row r="60" spans="16:18">
      <c r="P60" s="8" t="s">
        <v>2081</v>
      </c>
      <c r="Q60" s="7" t="s">
        <v>2082</v>
      </c>
      <c r="R60" t="s">
        <v>2083</v>
      </c>
    </row>
    <row r="61" spans="16:18">
      <c r="P61" s="6" t="s">
        <v>2081</v>
      </c>
      <c r="Q61" s="5" t="s">
        <v>2082</v>
      </c>
      <c r="R61" t="s">
        <v>2084</v>
      </c>
    </row>
    <row r="62" spans="16:18">
      <c r="P62" s="8" t="s">
        <v>2081</v>
      </c>
      <c r="Q62" s="7" t="s">
        <v>2085</v>
      </c>
      <c r="R62" t="s">
        <v>2086</v>
      </c>
    </row>
    <row r="63" spans="16:18">
      <c r="P63" s="6" t="s">
        <v>2081</v>
      </c>
      <c r="Q63" s="5" t="s">
        <v>2087</v>
      </c>
      <c r="R63" t="s">
        <v>2088</v>
      </c>
    </row>
    <row r="64" spans="16:18">
      <c r="P64" s="8" t="s">
        <v>2081</v>
      </c>
      <c r="Q64" s="7" t="s">
        <v>2089</v>
      </c>
      <c r="R64" t="s">
        <v>2090</v>
      </c>
    </row>
    <row r="65" spans="16:18">
      <c r="P65" s="6" t="s">
        <v>2081</v>
      </c>
      <c r="Q65" s="5" t="s">
        <v>2091</v>
      </c>
      <c r="R65" t="s">
        <v>2092</v>
      </c>
    </row>
    <row r="66" spans="16:18">
      <c r="P66" s="8" t="s">
        <v>2093</v>
      </c>
      <c r="Q66" s="7" t="s">
        <v>2094</v>
      </c>
      <c r="R66" t="s">
        <v>2095</v>
      </c>
    </row>
    <row r="67" spans="16:18">
      <c r="P67" s="6" t="s">
        <v>2093</v>
      </c>
      <c r="Q67" s="5" t="s">
        <v>2094</v>
      </c>
      <c r="R67" t="s">
        <v>2096</v>
      </c>
    </row>
    <row r="68" spans="16:18">
      <c r="P68" s="8" t="s">
        <v>2093</v>
      </c>
      <c r="Q68" s="7" t="s">
        <v>2097</v>
      </c>
      <c r="R68" t="s">
        <v>2098</v>
      </c>
    </row>
    <row r="69" spans="16:18">
      <c r="P69" s="6" t="s">
        <v>2099</v>
      </c>
      <c r="Q69" s="5" t="s">
        <v>2100</v>
      </c>
      <c r="R69" t="s">
        <v>2101</v>
      </c>
    </row>
    <row r="70" spans="16:18">
      <c r="P70" s="8" t="s">
        <v>2099</v>
      </c>
      <c r="Q70" s="7" t="s">
        <v>2102</v>
      </c>
      <c r="R70" t="s">
        <v>2103</v>
      </c>
    </row>
    <row r="71" spans="16:18">
      <c r="P71" s="6" t="s">
        <v>2099</v>
      </c>
      <c r="Q71" s="5" t="s">
        <v>2104</v>
      </c>
      <c r="R71" t="s">
        <v>2105</v>
      </c>
    </row>
    <row r="72" spans="16:18">
      <c r="P72" s="8" t="s">
        <v>2099</v>
      </c>
      <c r="Q72" s="7" t="s">
        <v>2106</v>
      </c>
      <c r="R72" t="s">
        <v>2107</v>
      </c>
    </row>
    <row r="73" spans="16:18">
      <c r="P73" s="6" t="s">
        <v>2099</v>
      </c>
      <c r="Q73" s="5" t="s">
        <v>2108</v>
      </c>
      <c r="R73" t="s">
        <v>2109</v>
      </c>
    </row>
    <row r="74" spans="16:18">
      <c r="P74" s="8" t="s">
        <v>2110</v>
      </c>
      <c r="Q74" s="7" t="s">
        <v>2111</v>
      </c>
      <c r="R74" t="s">
        <v>2112</v>
      </c>
    </row>
    <row r="75" spans="16:18">
      <c r="P75" s="6" t="s">
        <v>2113</v>
      </c>
      <c r="Q75" s="5" t="s">
        <v>2114</v>
      </c>
      <c r="R75" t="s">
        <v>2115</v>
      </c>
    </row>
    <row r="76" spans="16:18">
      <c r="P76" s="6" t="s">
        <v>2116</v>
      </c>
      <c r="Q76" s="5" t="s">
        <v>2117</v>
      </c>
      <c r="R76" t="s">
        <v>2118</v>
      </c>
    </row>
    <row r="77" spans="16:18">
      <c r="P77" s="8" t="s">
        <v>2116</v>
      </c>
      <c r="Q77" s="7" t="s">
        <v>2119</v>
      </c>
      <c r="R77" t="s">
        <v>2120</v>
      </c>
    </row>
    <row r="78" spans="16:18">
      <c r="P78" s="6" t="s">
        <v>2116</v>
      </c>
      <c r="Q78" s="5" t="s">
        <v>2121</v>
      </c>
      <c r="R78" t="s">
        <v>2122</v>
      </c>
    </row>
    <row r="79" spans="16:18">
      <c r="P79" s="8" t="s">
        <v>2116</v>
      </c>
      <c r="Q79" s="7" t="s">
        <v>2123</v>
      </c>
      <c r="R79" t="s">
        <v>2124</v>
      </c>
    </row>
    <row r="80" spans="16:18">
      <c r="P80" s="6" t="s">
        <v>2116</v>
      </c>
      <c r="Q80" s="5" t="s">
        <v>2125</v>
      </c>
      <c r="R80" t="s">
        <v>2126</v>
      </c>
    </row>
    <row r="81" spans="16:18">
      <c r="P81" s="8" t="s">
        <v>2116</v>
      </c>
      <c r="Q81" s="7" t="s">
        <v>2127</v>
      </c>
      <c r="R81" t="s">
        <v>2128</v>
      </c>
    </row>
    <row r="82" spans="16:18">
      <c r="P82" s="6" t="s">
        <v>2116</v>
      </c>
      <c r="Q82" s="5" t="s">
        <v>2127</v>
      </c>
      <c r="R82" t="s">
        <v>2129</v>
      </c>
    </row>
    <row r="83" spans="16:18">
      <c r="P83" s="8" t="s">
        <v>2116</v>
      </c>
      <c r="Q83" s="7" t="s">
        <v>2130</v>
      </c>
      <c r="R83" t="s">
        <v>2131</v>
      </c>
    </row>
    <row r="84" spans="16:18">
      <c r="P84" s="6" t="s">
        <v>2116</v>
      </c>
      <c r="Q84" s="5" t="s">
        <v>2132</v>
      </c>
      <c r="R84" t="s">
        <v>2133</v>
      </c>
    </row>
    <row r="85" spans="16:18">
      <c r="P85" s="8" t="s">
        <v>2116</v>
      </c>
      <c r="Q85" s="7" t="s">
        <v>2134</v>
      </c>
      <c r="R85" t="s">
        <v>2135</v>
      </c>
    </row>
    <row r="86" spans="16:18">
      <c r="P86" s="6" t="s">
        <v>2116</v>
      </c>
      <c r="Q86" s="5" t="s">
        <v>2136</v>
      </c>
      <c r="R86" t="s">
        <v>2137</v>
      </c>
    </row>
    <row r="87" spans="16:18">
      <c r="P87" s="8" t="s">
        <v>2138</v>
      </c>
      <c r="Q87" s="7" t="s">
        <v>2139</v>
      </c>
      <c r="R87" t="s">
        <v>2140</v>
      </c>
    </row>
    <row r="88" spans="16:18">
      <c r="P88" s="6" t="s">
        <v>2138</v>
      </c>
      <c r="Q88" s="5" t="s">
        <v>2141</v>
      </c>
      <c r="R88" t="s">
        <v>2142</v>
      </c>
    </row>
    <row r="89" spans="16:18">
      <c r="P89" s="8" t="s">
        <v>2138</v>
      </c>
      <c r="Q89" s="7" t="s">
        <v>2143</v>
      </c>
      <c r="R89" t="s">
        <v>2144</v>
      </c>
    </row>
    <row r="90" spans="16:18">
      <c r="P90" s="6" t="s">
        <v>2138</v>
      </c>
      <c r="Q90" s="5" t="s">
        <v>2145</v>
      </c>
      <c r="R90" t="s">
        <v>2146</v>
      </c>
    </row>
    <row r="91" spans="16:18">
      <c r="P91" s="8" t="s">
        <v>2138</v>
      </c>
      <c r="Q91" s="7" t="s">
        <v>2147</v>
      </c>
      <c r="R91" t="s">
        <v>2148</v>
      </c>
    </row>
    <row r="92" spans="16:18">
      <c r="P92" s="6" t="s">
        <v>2138</v>
      </c>
      <c r="Q92" s="5" t="s">
        <v>2149</v>
      </c>
      <c r="R92" t="s">
        <v>2150</v>
      </c>
    </row>
    <row r="93" spans="16:18">
      <c r="P93" s="8" t="s">
        <v>2138</v>
      </c>
      <c r="Q93" s="7" t="s">
        <v>2151</v>
      </c>
      <c r="R93" t="s">
        <v>2152</v>
      </c>
    </row>
    <row r="94" spans="16:18">
      <c r="P94" s="6" t="s">
        <v>2138</v>
      </c>
      <c r="Q94" s="5" t="s">
        <v>2153</v>
      </c>
      <c r="R94" t="s">
        <v>2154</v>
      </c>
    </row>
    <row r="95" spans="16:18">
      <c r="P95" s="8" t="s">
        <v>2138</v>
      </c>
      <c r="Q95" s="7" t="s">
        <v>2155</v>
      </c>
      <c r="R95" t="s">
        <v>2156</v>
      </c>
    </row>
    <row r="96" spans="16:18">
      <c r="P96" s="6" t="s">
        <v>2138</v>
      </c>
      <c r="Q96" s="5" t="s">
        <v>2157</v>
      </c>
      <c r="R96" t="s">
        <v>2158</v>
      </c>
    </row>
    <row r="97" spans="16:18">
      <c r="P97" s="8" t="s">
        <v>2138</v>
      </c>
      <c r="Q97" s="7" t="s">
        <v>2159</v>
      </c>
      <c r="R97" t="s">
        <v>2160</v>
      </c>
    </row>
    <row r="98" spans="16:18">
      <c r="P98" s="6" t="s">
        <v>2138</v>
      </c>
      <c r="Q98" s="5" t="s">
        <v>2161</v>
      </c>
      <c r="R98" t="s">
        <v>2162</v>
      </c>
    </row>
    <row r="99" spans="16:18">
      <c r="P99" s="8" t="s">
        <v>2138</v>
      </c>
      <c r="Q99" s="7" t="s">
        <v>2163</v>
      </c>
      <c r="R99" t="s">
        <v>2164</v>
      </c>
    </row>
    <row r="100" spans="16:18">
      <c r="P100" s="6" t="s">
        <v>2165</v>
      </c>
      <c r="Q100" s="5" t="s">
        <v>2166</v>
      </c>
      <c r="R100" t="s">
        <v>2167</v>
      </c>
    </row>
    <row r="101" spans="16:18">
      <c r="P101" s="8" t="s">
        <v>2165</v>
      </c>
      <c r="Q101" s="7" t="s">
        <v>2168</v>
      </c>
      <c r="R101" t="s">
        <v>2169</v>
      </c>
    </row>
    <row r="102" spans="16:18">
      <c r="P102" s="6" t="s">
        <v>2165</v>
      </c>
      <c r="Q102" s="5" t="s">
        <v>2170</v>
      </c>
      <c r="R102" t="s">
        <v>2171</v>
      </c>
    </row>
    <row r="103" spans="16:18">
      <c r="P103" s="8" t="s">
        <v>2165</v>
      </c>
      <c r="Q103" s="7" t="s">
        <v>2172</v>
      </c>
      <c r="R103" t="s">
        <v>2173</v>
      </c>
    </row>
    <row r="104" spans="16:18">
      <c r="P104" s="6" t="s">
        <v>2174</v>
      </c>
      <c r="Q104" s="5" t="s">
        <v>2175</v>
      </c>
      <c r="R104" t="s">
        <v>2176</v>
      </c>
    </row>
    <row r="105" spans="16:18">
      <c r="P105" s="8" t="s">
        <v>2174</v>
      </c>
      <c r="Q105" s="7" t="s">
        <v>2177</v>
      </c>
      <c r="R105" t="s">
        <v>2178</v>
      </c>
    </row>
    <row r="106" spans="16:18">
      <c r="P106" s="6" t="s">
        <v>2174</v>
      </c>
      <c r="Q106" s="5" t="s">
        <v>2179</v>
      </c>
      <c r="R106" t="s">
        <v>2180</v>
      </c>
    </row>
    <row r="107" spans="16:18">
      <c r="P107" s="8" t="s">
        <v>2174</v>
      </c>
      <c r="Q107" s="7" t="s">
        <v>2181</v>
      </c>
      <c r="R107" t="s">
        <v>2182</v>
      </c>
    </row>
    <row r="108" spans="16:18">
      <c r="P108" s="6" t="s">
        <v>2174</v>
      </c>
      <c r="Q108" s="5" t="s">
        <v>2183</v>
      </c>
      <c r="R108" t="s">
        <v>2184</v>
      </c>
    </row>
    <row r="109" spans="16:18">
      <c r="P109" s="8" t="s">
        <v>2174</v>
      </c>
      <c r="Q109" s="7" t="s">
        <v>2185</v>
      </c>
      <c r="R109" t="s">
        <v>2186</v>
      </c>
    </row>
    <row r="110" spans="16:18">
      <c r="P110" s="6" t="s">
        <v>2174</v>
      </c>
      <c r="Q110" s="5" t="s">
        <v>2187</v>
      </c>
      <c r="R110" t="s">
        <v>2188</v>
      </c>
    </row>
    <row r="111" spans="16:18">
      <c r="P111" s="8" t="s">
        <v>2174</v>
      </c>
      <c r="Q111" s="7" t="s">
        <v>2189</v>
      </c>
      <c r="R111" t="s">
        <v>2190</v>
      </c>
    </row>
    <row r="112" spans="16:18">
      <c r="P112" s="6" t="s">
        <v>2174</v>
      </c>
      <c r="Q112" s="5" t="s">
        <v>2191</v>
      </c>
      <c r="R112" t="s">
        <v>2192</v>
      </c>
    </row>
    <row r="113" spans="16:18">
      <c r="P113" s="8" t="s">
        <v>2193</v>
      </c>
      <c r="Q113" s="7" t="s">
        <v>2194</v>
      </c>
      <c r="R113" t="s">
        <v>2195</v>
      </c>
    </row>
    <row r="114" spans="16:18">
      <c r="P114" s="6" t="s">
        <v>2193</v>
      </c>
      <c r="Q114" s="5" t="s">
        <v>2194</v>
      </c>
      <c r="R114" t="s">
        <v>2196</v>
      </c>
    </row>
    <row r="115" spans="16:18">
      <c r="P115" s="8" t="s">
        <v>2193</v>
      </c>
      <c r="Q115" s="7" t="s">
        <v>2194</v>
      </c>
      <c r="R115" t="s">
        <v>2197</v>
      </c>
    </row>
    <row r="116" spans="16:18">
      <c r="P116" s="6" t="s">
        <v>2193</v>
      </c>
      <c r="Q116" s="5" t="s">
        <v>2194</v>
      </c>
      <c r="R116" t="s">
        <v>2198</v>
      </c>
    </row>
    <row r="117" spans="16:18">
      <c r="P117" s="8" t="s">
        <v>2193</v>
      </c>
      <c r="Q117" s="7" t="s">
        <v>2194</v>
      </c>
      <c r="R117" t="s">
        <v>2199</v>
      </c>
    </row>
    <row r="118" spans="16:18">
      <c r="P118" s="6" t="s">
        <v>2193</v>
      </c>
      <c r="Q118" s="5" t="s">
        <v>2194</v>
      </c>
      <c r="R118" t="s">
        <v>2200</v>
      </c>
    </row>
    <row r="119" spans="16:18">
      <c r="P119" s="8" t="s">
        <v>2193</v>
      </c>
      <c r="Q119" s="7" t="s">
        <v>2194</v>
      </c>
      <c r="R119" t="s">
        <v>2201</v>
      </c>
    </row>
    <row r="120" spans="16:18">
      <c r="P120" s="6" t="s">
        <v>2202</v>
      </c>
      <c r="Q120" s="5" t="s">
        <v>2203</v>
      </c>
      <c r="R120" t="s">
        <v>2204</v>
      </c>
    </row>
    <row r="121" spans="16:18">
      <c r="P121" s="8" t="s">
        <v>2202</v>
      </c>
      <c r="Q121" s="7" t="s">
        <v>2205</v>
      </c>
      <c r="R121" t="s">
        <v>2206</v>
      </c>
    </row>
    <row r="122" spans="16:18">
      <c r="P122" s="6" t="s">
        <v>2202</v>
      </c>
      <c r="Q122" s="5" t="s">
        <v>2207</v>
      </c>
      <c r="R122" t="s">
        <v>2208</v>
      </c>
    </row>
    <row r="123" spans="16:18">
      <c r="P123" s="8" t="s">
        <v>2202</v>
      </c>
      <c r="Q123" s="7" t="s">
        <v>2209</v>
      </c>
      <c r="R123" t="s">
        <v>2210</v>
      </c>
    </row>
    <row r="124" spans="16:18">
      <c r="P124" s="6" t="s">
        <v>2202</v>
      </c>
      <c r="Q124" s="5" t="s">
        <v>2211</v>
      </c>
      <c r="R124" t="s">
        <v>2212</v>
      </c>
    </row>
    <row r="125" spans="16:18">
      <c r="P125" s="8" t="s">
        <v>2213</v>
      </c>
      <c r="Q125" s="7" t="s">
        <v>2214</v>
      </c>
      <c r="R125" t="s">
        <v>2215</v>
      </c>
    </row>
    <row r="126" spans="16:18">
      <c r="P126" s="6" t="s">
        <v>2213</v>
      </c>
      <c r="Q126" s="5" t="s">
        <v>2216</v>
      </c>
      <c r="R126" t="s">
        <v>2217</v>
      </c>
    </row>
    <row r="127" spans="16:18">
      <c r="P127" s="8" t="s">
        <v>2218</v>
      </c>
      <c r="Q127" s="7" t="s">
        <v>2219</v>
      </c>
      <c r="R127" t="s">
        <v>2220</v>
      </c>
    </row>
    <row r="128" spans="16:18">
      <c r="P128" s="6" t="s">
        <v>2218</v>
      </c>
      <c r="Q128" s="5" t="s">
        <v>2221</v>
      </c>
      <c r="R128" t="s">
        <v>2222</v>
      </c>
    </row>
    <row r="129" spans="16:18">
      <c r="P129" s="8" t="s">
        <v>2223</v>
      </c>
      <c r="Q129" s="7" t="s">
        <v>2224</v>
      </c>
      <c r="R129" t="s">
        <v>2225</v>
      </c>
    </row>
    <row r="130" spans="16:18">
      <c r="P130" s="6" t="s">
        <v>2226</v>
      </c>
      <c r="Q130" s="5" t="s">
        <v>2227</v>
      </c>
      <c r="R130" t="s">
        <v>2228</v>
      </c>
    </row>
    <row r="131" spans="16:18">
      <c r="P131" s="6" t="s">
        <v>2229</v>
      </c>
      <c r="Q131" s="5" t="s">
        <v>2230</v>
      </c>
      <c r="R131" t="s">
        <v>2231</v>
      </c>
    </row>
    <row r="132" spans="16:18">
      <c r="P132" s="8" t="s">
        <v>2229</v>
      </c>
      <c r="Q132" s="7" t="s">
        <v>2232</v>
      </c>
      <c r="R132" t="s">
        <v>2233</v>
      </c>
    </row>
    <row r="133" spans="16:18">
      <c r="P133" s="6" t="s">
        <v>2229</v>
      </c>
      <c r="Q133" s="5" t="s">
        <v>2234</v>
      </c>
      <c r="R133" t="s">
        <v>2235</v>
      </c>
    </row>
    <row r="134" spans="16:18">
      <c r="P134" s="8" t="s">
        <v>2236</v>
      </c>
      <c r="Q134" s="7" t="s">
        <v>2237</v>
      </c>
      <c r="R134" t="s">
        <v>2238</v>
      </c>
    </row>
    <row r="135" spans="16:18">
      <c r="P135" s="6" t="s">
        <v>2239</v>
      </c>
      <c r="Q135" s="5" t="s">
        <v>2240</v>
      </c>
      <c r="R135" t="s">
        <v>2241</v>
      </c>
    </row>
    <row r="136" spans="16:18">
      <c r="P136" s="8" t="s">
        <v>2242</v>
      </c>
      <c r="Q136" s="7" t="s">
        <v>2243</v>
      </c>
      <c r="R136" t="s">
        <v>2244</v>
      </c>
    </row>
    <row r="137" spans="16:18">
      <c r="P137" s="6" t="s">
        <v>2245</v>
      </c>
      <c r="Q137" s="5" t="s">
        <v>2246</v>
      </c>
      <c r="R137" t="s">
        <v>2247</v>
      </c>
    </row>
  </sheetData>
  <mergeCells count="2">
    <mergeCell ref="N1:N2"/>
    <mergeCell ref="P2:R2"/>
  </mergeCells>
  <phoneticPr fontId="30" type="noConversion"/>
  <pageMargins left="0.7" right="0.7" top="0.75" bottom="0.75" header="0.3" footer="0.3"/>
  <pageSetup orientation="portrait" r:id="rId1"/>
  <headerFooter>
    <oddFooter>&amp;L_x000D_&amp;1#&amp;"Aptos"&amp;10&amp;K000000 Classified as Microsoft Confidential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43ED3-3189-4EA3-A4AC-85F71BC53E3E}">
  <sheetPr>
    <tabColor theme="9" tint="0.39997558519241921"/>
  </sheetPr>
  <dimension ref="A1:V50"/>
  <sheetViews>
    <sheetView workbookViewId="0">
      <pane ySplit="2" topLeftCell="A4" activePane="bottomLeft" state="frozen"/>
      <selection pane="bottomLeft" activeCell="B4" sqref="B4"/>
    </sheetView>
  </sheetViews>
  <sheetFormatPr defaultColWidth="9.140625" defaultRowHeight="141" customHeight="1"/>
  <cols>
    <col min="1" max="1" width="21.85546875" style="4" customWidth="1"/>
    <col min="2" max="2" width="16.85546875" style="4" customWidth="1"/>
    <col min="3" max="3" width="5.42578125" style="4" bestFit="1" customWidth="1"/>
    <col min="4" max="4" width="20.7109375" style="4" customWidth="1"/>
    <col min="5" max="5" width="18.140625" style="4" customWidth="1"/>
    <col min="6" max="6" width="5.42578125" style="4" bestFit="1" customWidth="1"/>
    <col min="7" max="7" width="10.85546875" style="4" bestFit="1" customWidth="1"/>
    <col min="8" max="9" width="18.28515625" style="4" customWidth="1"/>
    <col min="10" max="10" width="17" style="4" customWidth="1"/>
    <col min="11" max="11" width="5.42578125" style="4" bestFit="1" customWidth="1"/>
    <col min="12" max="12" width="20.5703125" style="4" customWidth="1"/>
    <col min="13" max="13" width="17.42578125" style="4" customWidth="1"/>
    <col min="14" max="14" width="5.42578125" style="4" bestFit="1" customWidth="1"/>
    <col min="15" max="16" width="18.28515625" style="4" customWidth="1"/>
    <col min="17" max="17" width="17" style="4" customWidth="1"/>
    <col min="18" max="18" width="5.42578125" style="4" bestFit="1" customWidth="1"/>
    <col min="19" max="19" width="20.5703125" style="4" customWidth="1"/>
    <col min="20" max="20" width="17.42578125" style="4" customWidth="1"/>
    <col min="21" max="21" width="5.42578125" style="4" bestFit="1" customWidth="1"/>
    <col min="22" max="22" width="18.28515625" style="4" customWidth="1"/>
    <col min="23" max="23" width="8.85546875" style="4" customWidth="1"/>
    <col min="24" max="16384" width="9.140625" style="4"/>
  </cols>
  <sheetData>
    <row r="1" spans="1:22" customFormat="1" ht="15">
      <c r="A1" s="100" t="s">
        <v>1</v>
      </c>
      <c r="B1" s="100"/>
      <c r="C1" s="100"/>
      <c r="D1" s="101"/>
      <c r="E1" s="101"/>
      <c r="F1" s="101"/>
      <c r="G1" s="101"/>
      <c r="H1" s="100"/>
      <c r="I1" s="100"/>
      <c r="J1" s="100"/>
      <c r="K1" s="100"/>
      <c r="L1" s="100"/>
      <c r="M1" s="100"/>
      <c r="N1" s="100"/>
      <c r="O1" s="100"/>
      <c r="P1" s="100"/>
      <c r="Q1" s="100"/>
      <c r="R1" s="100"/>
      <c r="S1" s="100"/>
      <c r="T1" s="100"/>
      <c r="U1" s="100"/>
      <c r="V1" s="100"/>
    </row>
    <row r="2" spans="1:22" s="110" customFormat="1" ht="31.5">
      <c r="A2" s="105" t="s">
        <v>1632</v>
      </c>
      <c r="B2" s="105" t="s">
        <v>2248</v>
      </c>
      <c r="C2" s="105" t="s">
        <v>2249</v>
      </c>
      <c r="D2" s="106" t="s">
        <v>1633</v>
      </c>
      <c r="E2" s="105" t="s">
        <v>2248</v>
      </c>
      <c r="F2" s="107" t="s">
        <v>2249</v>
      </c>
      <c r="G2" s="108" t="s">
        <v>16</v>
      </c>
      <c r="H2" s="108" t="s">
        <v>17</v>
      </c>
      <c r="I2" s="105" t="s">
        <v>2250</v>
      </c>
      <c r="J2" s="105" t="s">
        <v>2248</v>
      </c>
      <c r="K2" s="105" t="s">
        <v>2249</v>
      </c>
      <c r="L2" s="106" t="s">
        <v>2251</v>
      </c>
      <c r="M2" s="105" t="s">
        <v>2248</v>
      </c>
      <c r="N2" s="107" t="s">
        <v>2249</v>
      </c>
      <c r="O2" s="108" t="s">
        <v>16</v>
      </c>
      <c r="P2" s="105" t="s">
        <v>2252</v>
      </c>
      <c r="Q2" s="105" t="s">
        <v>2248</v>
      </c>
      <c r="R2" s="105" t="s">
        <v>2249</v>
      </c>
      <c r="S2" s="106" t="s">
        <v>2251</v>
      </c>
      <c r="T2" s="105" t="s">
        <v>2248</v>
      </c>
      <c r="U2" s="107" t="s">
        <v>2249</v>
      </c>
      <c r="V2" s="108" t="s">
        <v>16</v>
      </c>
    </row>
    <row r="3" spans="1:22" ht="159.75" customHeight="1">
      <c r="A3" s="117" t="s">
        <v>2253</v>
      </c>
      <c r="B3" s="117" t="s">
        <v>2254</v>
      </c>
      <c r="C3" s="117">
        <f>(LEN(A3))</f>
        <v>10</v>
      </c>
      <c r="D3" s="117" t="s">
        <v>2253</v>
      </c>
      <c r="E3" s="117" t="s">
        <v>2255</v>
      </c>
      <c r="F3" s="117">
        <f>(LEN(D3))</f>
        <v>10</v>
      </c>
      <c r="G3" s="117"/>
      <c r="H3" s="117" t="s">
        <v>2256</v>
      </c>
      <c r="I3" s="117" t="s">
        <v>2257</v>
      </c>
      <c r="J3" s="117"/>
      <c r="K3" s="117">
        <f>LEN(I3)</f>
        <v>26</v>
      </c>
      <c r="L3" s="117" t="s">
        <v>2258</v>
      </c>
      <c r="M3" s="117"/>
      <c r="N3" s="117">
        <f>LEN(L3)</f>
        <v>32</v>
      </c>
      <c r="O3" s="117"/>
      <c r="P3" s="117" t="s">
        <v>2259</v>
      </c>
      <c r="Q3" s="117"/>
      <c r="R3" s="117">
        <f>LEN(P3)</f>
        <v>19</v>
      </c>
      <c r="S3" s="117" t="s">
        <v>2260</v>
      </c>
      <c r="T3" s="117"/>
      <c r="U3" s="117">
        <f>LEN(S3)</f>
        <v>21</v>
      </c>
      <c r="V3" s="117" t="s">
        <v>2261</v>
      </c>
    </row>
    <row r="4" spans="1:22" ht="159.75" customHeight="1">
      <c r="A4" s="117"/>
      <c r="B4" s="117"/>
      <c r="C4" s="117">
        <f t="shared" ref="C4:C21" si="0">(LEN(A4))</f>
        <v>0</v>
      </c>
      <c r="D4" s="117"/>
      <c r="E4" s="117"/>
      <c r="F4" s="117">
        <f t="shared" ref="F4:F21" si="1">(LEN(D4))</f>
        <v>0</v>
      </c>
      <c r="G4" s="117"/>
      <c r="H4" s="119"/>
      <c r="I4" s="119"/>
      <c r="J4" s="119"/>
      <c r="K4" s="117">
        <f t="shared" ref="K4:K21" si="2">LEN(I4)</f>
        <v>0</v>
      </c>
      <c r="L4" s="119"/>
      <c r="M4" s="119"/>
      <c r="N4" s="117">
        <f t="shared" ref="N4:N21" si="3">LEN(L4)</f>
        <v>0</v>
      </c>
      <c r="O4" s="119"/>
      <c r="P4" s="119"/>
      <c r="Q4" s="119"/>
      <c r="R4" s="117">
        <f t="shared" ref="R4:R21" si="4">LEN(P4)</f>
        <v>0</v>
      </c>
      <c r="S4" s="119"/>
      <c r="T4" s="119"/>
      <c r="U4" s="117">
        <f t="shared" ref="U4:U21" si="5">LEN(S4)</f>
        <v>0</v>
      </c>
      <c r="V4" s="119"/>
    </row>
    <row r="5" spans="1:22" s="119" customFormat="1" ht="159.75" customHeight="1">
      <c r="A5" s="117"/>
      <c r="B5" s="117"/>
      <c r="C5" s="117">
        <f t="shared" si="0"/>
        <v>0</v>
      </c>
      <c r="D5" s="117"/>
      <c r="E5" s="117"/>
      <c r="F5" s="117">
        <f t="shared" si="1"/>
        <v>0</v>
      </c>
      <c r="G5" s="117"/>
      <c r="K5" s="117">
        <f t="shared" si="2"/>
        <v>0</v>
      </c>
      <c r="N5" s="117">
        <f t="shared" si="3"/>
        <v>0</v>
      </c>
      <c r="R5" s="117">
        <f t="shared" si="4"/>
        <v>0</v>
      </c>
      <c r="U5" s="117">
        <f t="shared" si="5"/>
        <v>0</v>
      </c>
    </row>
    <row r="6" spans="1:22" s="119" customFormat="1" ht="159.75" customHeight="1">
      <c r="A6" s="117"/>
      <c r="B6" s="117"/>
      <c r="C6" s="117">
        <f t="shared" si="0"/>
        <v>0</v>
      </c>
      <c r="D6" s="117"/>
      <c r="E6" s="117"/>
      <c r="F6" s="117">
        <f t="shared" si="1"/>
        <v>0</v>
      </c>
      <c r="G6" s="117"/>
      <c r="K6" s="117">
        <f t="shared" si="2"/>
        <v>0</v>
      </c>
      <c r="N6" s="117">
        <f t="shared" si="3"/>
        <v>0</v>
      </c>
      <c r="R6" s="117">
        <f t="shared" si="4"/>
        <v>0</v>
      </c>
      <c r="U6" s="117">
        <f t="shared" si="5"/>
        <v>0</v>
      </c>
    </row>
    <row r="7" spans="1:22" s="119" customFormat="1" ht="159.75" customHeight="1">
      <c r="A7" s="117"/>
      <c r="B7" s="117"/>
      <c r="C7" s="117">
        <f t="shared" si="0"/>
        <v>0</v>
      </c>
      <c r="D7" s="117"/>
      <c r="E7" s="117"/>
      <c r="F7" s="117">
        <f t="shared" si="1"/>
        <v>0</v>
      </c>
      <c r="G7" s="117"/>
      <c r="K7" s="117">
        <f t="shared" si="2"/>
        <v>0</v>
      </c>
      <c r="N7" s="117">
        <f t="shared" si="3"/>
        <v>0</v>
      </c>
      <c r="R7" s="117">
        <f t="shared" si="4"/>
        <v>0</v>
      </c>
      <c r="U7" s="117">
        <f t="shared" si="5"/>
        <v>0</v>
      </c>
    </row>
    <row r="8" spans="1:22" s="119" customFormat="1" ht="159.75" customHeight="1">
      <c r="A8" s="117"/>
      <c r="B8" s="117"/>
      <c r="C8" s="117">
        <f t="shared" si="0"/>
        <v>0</v>
      </c>
      <c r="D8" s="117"/>
      <c r="E8" s="117"/>
      <c r="F8" s="117">
        <f t="shared" si="1"/>
        <v>0</v>
      </c>
      <c r="G8" s="117"/>
      <c r="K8" s="117">
        <f t="shared" si="2"/>
        <v>0</v>
      </c>
      <c r="N8" s="117">
        <f t="shared" si="3"/>
        <v>0</v>
      </c>
      <c r="R8" s="117">
        <f t="shared" si="4"/>
        <v>0</v>
      </c>
      <c r="U8" s="117">
        <f t="shared" si="5"/>
        <v>0</v>
      </c>
    </row>
    <row r="9" spans="1:22" s="119" customFormat="1" ht="159.75" customHeight="1">
      <c r="A9" s="117"/>
      <c r="B9" s="117"/>
      <c r="C9" s="117">
        <f t="shared" si="0"/>
        <v>0</v>
      </c>
      <c r="D9" s="117"/>
      <c r="E9" s="117"/>
      <c r="F9" s="117">
        <f t="shared" si="1"/>
        <v>0</v>
      </c>
      <c r="G9" s="117"/>
      <c r="K9" s="117">
        <f t="shared" si="2"/>
        <v>0</v>
      </c>
      <c r="N9" s="117">
        <f t="shared" si="3"/>
        <v>0</v>
      </c>
      <c r="R9" s="117">
        <f t="shared" si="4"/>
        <v>0</v>
      </c>
      <c r="U9" s="117">
        <f t="shared" si="5"/>
        <v>0</v>
      </c>
    </row>
    <row r="10" spans="1:22" s="119" customFormat="1" ht="159.75" customHeight="1">
      <c r="A10" s="117"/>
      <c r="B10" s="117"/>
      <c r="C10" s="117">
        <f t="shared" si="0"/>
        <v>0</v>
      </c>
      <c r="D10" s="117"/>
      <c r="E10" s="117"/>
      <c r="F10" s="117">
        <f t="shared" si="1"/>
        <v>0</v>
      </c>
      <c r="G10" s="117"/>
      <c r="K10" s="117">
        <f t="shared" si="2"/>
        <v>0</v>
      </c>
      <c r="N10" s="117">
        <f t="shared" si="3"/>
        <v>0</v>
      </c>
      <c r="R10" s="117">
        <f t="shared" si="4"/>
        <v>0</v>
      </c>
      <c r="U10" s="117">
        <f t="shared" si="5"/>
        <v>0</v>
      </c>
    </row>
    <row r="11" spans="1:22" s="119" customFormat="1" ht="159.75" customHeight="1">
      <c r="A11" s="117"/>
      <c r="B11" s="117"/>
      <c r="C11" s="117">
        <f t="shared" si="0"/>
        <v>0</v>
      </c>
      <c r="D11" s="117"/>
      <c r="E11" s="117"/>
      <c r="F11" s="117">
        <f t="shared" si="1"/>
        <v>0</v>
      </c>
      <c r="G11" s="117"/>
      <c r="K11" s="117">
        <f t="shared" si="2"/>
        <v>0</v>
      </c>
      <c r="N11" s="117">
        <f t="shared" si="3"/>
        <v>0</v>
      </c>
      <c r="R11" s="117">
        <f t="shared" si="4"/>
        <v>0</v>
      </c>
      <c r="U11" s="117">
        <f t="shared" si="5"/>
        <v>0</v>
      </c>
    </row>
    <row r="12" spans="1:22" s="119" customFormat="1" ht="159.75" customHeight="1">
      <c r="A12" s="117"/>
      <c r="B12" s="117"/>
      <c r="C12" s="117">
        <f t="shared" si="0"/>
        <v>0</v>
      </c>
      <c r="D12" s="117"/>
      <c r="E12" s="117"/>
      <c r="F12" s="117">
        <f t="shared" si="1"/>
        <v>0</v>
      </c>
      <c r="G12" s="117"/>
      <c r="K12" s="117">
        <f t="shared" si="2"/>
        <v>0</v>
      </c>
      <c r="N12" s="117">
        <f t="shared" si="3"/>
        <v>0</v>
      </c>
      <c r="R12" s="117">
        <f t="shared" si="4"/>
        <v>0</v>
      </c>
      <c r="U12" s="117">
        <f t="shared" si="5"/>
        <v>0</v>
      </c>
    </row>
    <row r="13" spans="1:22" s="119" customFormat="1" ht="159.75" customHeight="1">
      <c r="A13" s="117"/>
      <c r="B13" s="117"/>
      <c r="C13" s="117">
        <f t="shared" si="0"/>
        <v>0</v>
      </c>
      <c r="D13" s="117"/>
      <c r="E13" s="117"/>
      <c r="F13" s="117">
        <f t="shared" si="1"/>
        <v>0</v>
      </c>
      <c r="G13" s="117"/>
      <c r="K13" s="117">
        <f t="shared" si="2"/>
        <v>0</v>
      </c>
      <c r="N13" s="117">
        <f t="shared" si="3"/>
        <v>0</v>
      </c>
      <c r="R13" s="117">
        <f t="shared" si="4"/>
        <v>0</v>
      </c>
      <c r="U13" s="117">
        <f t="shared" si="5"/>
        <v>0</v>
      </c>
    </row>
    <row r="14" spans="1:22" s="119" customFormat="1" ht="159.75" customHeight="1">
      <c r="A14" s="117"/>
      <c r="B14" s="117"/>
      <c r="C14" s="117">
        <f t="shared" si="0"/>
        <v>0</v>
      </c>
      <c r="D14" s="117"/>
      <c r="E14" s="117"/>
      <c r="F14" s="117">
        <f t="shared" si="1"/>
        <v>0</v>
      </c>
      <c r="G14" s="117"/>
      <c r="K14" s="117">
        <f t="shared" si="2"/>
        <v>0</v>
      </c>
      <c r="N14" s="117">
        <f t="shared" si="3"/>
        <v>0</v>
      </c>
      <c r="R14" s="117">
        <f t="shared" si="4"/>
        <v>0</v>
      </c>
      <c r="U14" s="117">
        <f t="shared" si="5"/>
        <v>0</v>
      </c>
    </row>
    <row r="15" spans="1:22" s="119" customFormat="1" ht="159.75" customHeight="1">
      <c r="A15" s="117"/>
      <c r="B15" s="117"/>
      <c r="C15" s="117">
        <f t="shared" si="0"/>
        <v>0</v>
      </c>
      <c r="D15" s="117"/>
      <c r="E15" s="117"/>
      <c r="F15" s="117">
        <f t="shared" si="1"/>
        <v>0</v>
      </c>
      <c r="G15" s="117"/>
      <c r="K15" s="117">
        <f t="shared" si="2"/>
        <v>0</v>
      </c>
      <c r="N15" s="117">
        <f t="shared" si="3"/>
        <v>0</v>
      </c>
      <c r="R15" s="117">
        <f t="shared" si="4"/>
        <v>0</v>
      </c>
      <c r="U15" s="117">
        <f t="shared" si="5"/>
        <v>0</v>
      </c>
    </row>
    <row r="16" spans="1:22" s="119" customFormat="1" ht="159.75" customHeight="1">
      <c r="A16" s="117"/>
      <c r="B16" s="117"/>
      <c r="C16" s="117">
        <f t="shared" si="0"/>
        <v>0</v>
      </c>
      <c r="D16" s="117"/>
      <c r="E16" s="117"/>
      <c r="F16" s="117">
        <f t="shared" si="1"/>
        <v>0</v>
      </c>
      <c r="G16" s="117"/>
      <c r="K16" s="117">
        <f t="shared" si="2"/>
        <v>0</v>
      </c>
      <c r="N16" s="117">
        <f t="shared" si="3"/>
        <v>0</v>
      </c>
      <c r="R16" s="117">
        <f t="shared" si="4"/>
        <v>0</v>
      </c>
      <c r="U16" s="117">
        <f t="shared" si="5"/>
        <v>0</v>
      </c>
    </row>
    <row r="17" spans="1:21" s="119" customFormat="1" ht="159.75" customHeight="1">
      <c r="A17" s="117"/>
      <c r="B17" s="117"/>
      <c r="C17" s="117">
        <f t="shared" si="0"/>
        <v>0</v>
      </c>
      <c r="D17" s="117"/>
      <c r="E17" s="117"/>
      <c r="F17" s="117">
        <f t="shared" si="1"/>
        <v>0</v>
      </c>
      <c r="G17" s="117"/>
      <c r="K17" s="117">
        <f t="shared" si="2"/>
        <v>0</v>
      </c>
      <c r="N17" s="117">
        <f t="shared" si="3"/>
        <v>0</v>
      </c>
      <c r="R17" s="117">
        <f t="shared" si="4"/>
        <v>0</v>
      </c>
      <c r="U17" s="117">
        <f t="shared" si="5"/>
        <v>0</v>
      </c>
    </row>
    <row r="18" spans="1:21" s="119" customFormat="1" ht="159.75" customHeight="1">
      <c r="A18" s="117"/>
      <c r="B18" s="117"/>
      <c r="C18" s="117">
        <f t="shared" si="0"/>
        <v>0</v>
      </c>
      <c r="D18" s="117"/>
      <c r="E18" s="117"/>
      <c r="F18" s="117">
        <f t="shared" si="1"/>
        <v>0</v>
      </c>
      <c r="G18" s="117"/>
      <c r="K18" s="117">
        <f t="shared" si="2"/>
        <v>0</v>
      </c>
      <c r="N18" s="117">
        <f t="shared" si="3"/>
        <v>0</v>
      </c>
      <c r="R18" s="117">
        <f t="shared" si="4"/>
        <v>0</v>
      </c>
      <c r="U18" s="117">
        <f t="shared" si="5"/>
        <v>0</v>
      </c>
    </row>
    <row r="19" spans="1:21" s="119" customFormat="1" ht="159.75" customHeight="1">
      <c r="A19" s="117"/>
      <c r="B19" s="117"/>
      <c r="C19" s="117">
        <f t="shared" si="0"/>
        <v>0</v>
      </c>
      <c r="D19" s="117"/>
      <c r="E19" s="117"/>
      <c r="F19" s="117">
        <f t="shared" si="1"/>
        <v>0</v>
      </c>
      <c r="G19" s="117"/>
      <c r="K19" s="117">
        <f t="shared" si="2"/>
        <v>0</v>
      </c>
      <c r="N19" s="117">
        <f t="shared" si="3"/>
        <v>0</v>
      </c>
      <c r="R19" s="117">
        <f t="shared" si="4"/>
        <v>0</v>
      </c>
      <c r="U19" s="117">
        <f t="shared" si="5"/>
        <v>0</v>
      </c>
    </row>
    <row r="20" spans="1:21" s="119" customFormat="1" ht="159.75" customHeight="1">
      <c r="A20" s="117"/>
      <c r="B20" s="117"/>
      <c r="C20" s="117">
        <f t="shared" si="0"/>
        <v>0</v>
      </c>
      <c r="D20" s="117"/>
      <c r="E20" s="117"/>
      <c r="F20" s="117">
        <f t="shared" si="1"/>
        <v>0</v>
      </c>
      <c r="G20" s="117"/>
      <c r="K20" s="117">
        <f t="shared" si="2"/>
        <v>0</v>
      </c>
      <c r="N20" s="117">
        <f t="shared" si="3"/>
        <v>0</v>
      </c>
      <c r="R20" s="117">
        <f t="shared" si="4"/>
        <v>0</v>
      </c>
      <c r="U20" s="117">
        <f t="shared" si="5"/>
        <v>0</v>
      </c>
    </row>
    <row r="21" spans="1:21" s="119" customFormat="1" ht="159.75" customHeight="1">
      <c r="A21" s="117"/>
      <c r="B21" s="117"/>
      <c r="C21" s="117">
        <f t="shared" si="0"/>
        <v>0</v>
      </c>
      <c r="D21" s="117"/>
      <c r="E21" s="117"/>
      <c r="F21" s="117">
        <f t="shared" si="1"/>
        <v>0</v>
      </c>
      <c r="G21" s="117"/>
      <c r="K21" s="117">
        <f t="shared" si="2"/>
        <v>0</v>
      </c>
      <c r="N21" s="117">
        <f t="shared" si="3"/>
        <v>0</v>
      </c>
      <c r="R21" s="117">
        <f t="shared" si="4"/>
        <v>0</v>
      </c>
      <c r="U21" s="117">
        <f t="shared" si="5"/>
        <v>0</v>
      </c>
    </row>
    <row r="22" spans="1:21" ht="141" customHeight="1">
      <c r="A22" s="112"/>
      <c r="B22" s="112"/>
      <c r="C22" s="112"/>
      <c r="D22" s="112"/>
      <c r="E22" s="112"/>
      <c r="F22" s="112"/>
      <c r="G22" s="112"/>
    </row>
    <row r="23" spans="1:21" ht="141" customHeight="1">
      <c r="A23" s="112"/>
      <c r="B23" s="112"/>
      <c r="C23" s="112"/>
      <c r="D23" s="112"/>
      <c r="E23" s="112"/>
      <c r="F23" s="112"/>
      <c r="G23" s="112"/>
    </row>
    <row r="24" spans="1:21" ht="141" customHeight="1">
      <c r="A24" s="112"/>
      <c r="B24" s="112"/>
      <c r="C24" s="112"/>
      <c r="D24" s="112"/>
      <c r="E24" s="112"/>
      <c r="F24" s="112"/>
      <c r="G24" s="112"/>
    </row>
    <row r="25" spans="1:21" ht="141" customHeight="1">
      <c r="A25" s="112"/>
      <c r="B25" s="112"/>
      <c r="C25" s="112"/>
      <c r="D25" s="112"/>
      <c r="E25" s="112"/>
      <c r="F25" s="112"/>
      <c r="G25" s="112"/>
    </row>
    <row r="26" spans="1:21" ht="141" customHeight="1">
      <c r="A26" s="112"/>
      <c r="B26" s="112"/>
      <c r="C26" s="112"/>
      <c r="D26" s="112"/>
      <c r="E26" s="112"/>
      <c r="F26" s="112"/>
      <c r="G26" s="112"/>
    </row>
    <row r="27" spans="1:21" ht="141" customHeight="1">
      <c r="A27" s="112"/>
      <c r="B27" s="112"/>
      <c r="C27" s="112"/>
      <c r="D27" s="112"/>
      <c r="E27" s="112"/>
      <c r="F27" s="112"/>
      <c r="G27" s="112"/>
    </row>
    <row r="28" spans="1:21" ht="141" customHeight="1">
      <c r="A28" s="112"/>
      <c r="B28" s="112"/>
      <c r="C28" s="112"/>
      <c r="D28" s="112"/>
      <c r="E28" s="112"/>
      <c r="F28" s="112"/>
      <c r="G28" s="112"/>
    </row>
    <row r="29" spans="1:21" ht="141" customHeight="1">
      <c r="A29" s="112"/>
      <c r="B29" s="112"/>
      <c r="C29" s="112"/>
      <c r="D29" s="112"/>
      <c r="E29" s="112"/>
      <c r="F29" s="112"/>
      <c r="G29" s="112"/>
    </row>
    <row r="30" spans="1:21" ht="141" customHeight="1">
      <c r="A30" s="112"/>
      <c r="B30" s="112"/>
      <c r="C30" s="112"/>
      <c r="D30" s="112"/>
      <c r="E30" s="112"/>
      <c r="F30" s="112"/>
      <c r="G30" s="112"/>
    </row>
    <row r="31" spans="1:21" ht="141" customHeight="1">
      <c r="A31" s="112"/>
      <c r="B31" s="112"/>
      <c r="C31" s="112"/>
      <c r="D31" s="112"/>
      <c r="E31" s="112"/>
      <c r="F31" s="112"/>
      <c r="G31" s="112"/>
    </row>
    <row r="32" spans="1:21" ht="141" customHeight="1">
      <c r="A32" s="112"/>
      <c r="B32" s="112"/>
      <c r="C32" s="112"/>
      <c r="D32" s="112"/>
      <c r="E32" s="112"/>
      <c r="F32" s="112"/>
      <c r="G32" s="112"/>
    </row>
    <row r="33" spans="1:7" ht="141" customHeight="1">
      <c r="A33" s="112"/>
      <c r="B33" s="112"/>
      <c r="C33" s="112"/>
      <c r="D33" s="112"/>
      <c r="E33" s="112"/>
      <c r="F33" s="112"/>
      <c r="G33" s="112"/>
    </row>
    <row r="34" spans="1:7" ht="141" customHeight="1">
      <c r="A34" s="112"/>
      <c r="B34" s="112"/>
      <c r="C34" s="112"/>
      <c r="D34" s="112"/>
      <c r="E34" s="112"/>
      <c r="F34" s="112"/>
      <c r="G34" s="112"/>
    </row>
    <row r="35" spans="1:7" ht="141" customHeight="1">
      <c r="A35" s="112"/>
      <c r="B35" s="112"/>
      <c r="C35" s="112"/>
      <c r="D35" s="112"/>
      <c r="E35" s="112"/>
      <c r="F35" s="112"/>
      <c r="G35" s="112"/>
    </row>
    <row r="36" spans="1:7" ht="141" customHeight="1">
      <c r="A36" s="112"/>
      <c r="B36" s="112"/>
      <c r="C36" s="112"/>
      <c r="D36" s="112"/>
      <c r="E36" s="112"/>
      <c r="F36" s="112"/>
      <c r="G36" s="112"/>
    </row>
    <row r="37" spans="1:7" ht="141" customHeight="1">
      <c r="A37" s="112"/>
      <c r="B37" s="112"/>
      <c r="C37" s="112"/>
      <c r="D37" s="112"/>
      <c r="E37" s="112"/>
      <c r="F37" s="112"/>
      <c r="G37" s="112"/>
    </row>
    <row r="38" spans="1:7" ht="141" customHeight="1">
      <c r="A38" s="112"/>
      <c r="B38" s="112"/>
      <c r="C38" s="112"/>
      <c r="D38" s="112"/>
      <c r="E38" s="112"/>
      <c r="F38" s="112"/>
      <c r="G38" s="112"/>
    </row>
    <row r="39" spans="1:7" ht="141" customHeight="1">
      <c r="A39" s="112"/>
      <c r="B39" s="112"/>
      <c r="C39" s="112"/>
      <c r="D39" s="112"/>
      <c r="E39" s="112"/>
      <c r="F39" s="112"/>
      <c r="G39" s="112"/>
    </row>
    <row r="40" spans="1:7" ht="141" customHeight="1">
      <c r="A40" s="112"/>
      <c r="B40" s="112"/>
      <c r="C40" s="112"/>
      <c r="D40" s="112"/>
      <c r="E40" s="112"/>
      <c r="F40" s="112"/>
      <c r="G40" s="112"/>
    </row>
    <row r="41" spans="1:7" ht="141" customHeight="1">
      <c r="A41" s="112"/>
      <c r="B41" s="112"/>
      <c r="C41" s="112"/>
      <c r="D41" s="112"/>
      <c r="E41" s="112"/>
      <c r="F41" s="112"/>
      <c r="G41" s="112"/>
    </row>
    <row r="42" spans="1:7" ht="141" customHeight="1">
      <c r="A42" s="112"/>
      <c r="B42" s="112"/>
      <c r="C42" s="112"/>
      <c r="D42" s="112"/>
      <c r="E42" s="112"/>
      <c r="F42" s="112"/>
      <c r="G42" s="112"/>
    </row>
    <row r="43" spans="1:7" ht="141" customHeight="1">
      <c r="A43" s="112"/>
      <c r="B43" s="112"/>
      <c r="C43" s="112"/>
      <c r="D43" s="112"/>
      <c r="E43" s="112"/>
      <c r="F43" s="112"/>
      <c r="G43" s="112"/>
    </row>
    <row r="44" spans="1:7" ht="141" customHeight="1">
      <c r="A44" s="112"/>
      <c r="B44" s="112"/>
      <c r="C44" s="112"/>
      <c r="D44" s="112"/>
      <c r="E44" s="112"/>
      <c r="F44" s="112"/>
      <c r="G44" s="112"/>
    </row>
    <row r="45" spans="1:7" ht="141" customHeight="1">
      <c r="A45" s="112"/>
      <c r="B45" s="112"/>
      <c r="C45" s="112"/>
      <c r="D45" s="112"/>
      <c r="E45" s="112"/>
      <c r="F45" s="112"/>
      <c r="G45" s="112"/>
    </row>
    <row r="46" spans="1:7" ht="141" customHeight="1">
      <c r="A46" s="112"/>
      <c r="B46" s="112"/>
      <c r="C46" s="112"/>
      <c r="D46" s="112"/>
      <c r="E46" s="112"/>
      <c r="F46" s="112"/>
      <c r="G46" s="112"/>
    </row>
    <row r="47" spans="1:7" ht="141" customHeight="1">
      <c r="A47" s="112"/>
      <c r="B47" s="112"/>
      <c r="C47" s="112"/>
      <c r="D47" s="112"/>
      <c r="E47" s="112"/>
      <c r="F47" s="112"/>
      <c r="G47" s="112"/>
    </row>
    <row r="48" spans="1:7" ht="141" customHeight="1">
      <c r="A48" s="112"/>
      <c r="B48" s="112"/>
      <c r="C48" s="112"/>
      <c r="D48" s="112"/>
      <c r="E48" s="112"/>
      <c r="F48" s="112"/>
      <c r="G48" s="112"/>
    </row>
    <row r="49" spans="1:22" ht="141" customHeight="1">
      <c r="A49" s="112"/>
      <c r="B49" s="112"/>
      <c r="C49" s="112"/>
      <c r="D49" s="112"/>
      <c r="E49" s="112"/>
      <c r="F49" s="112"/>
      <c r="G49" s="112"/>
    </row>
    <row r="50" spans="1:22" ht="141" customHeight="1">
      <c r="A50" s="114"/>
      <c r="B50" s="114"/>
      <c r="C50" s="114"/>
      <c r="D50" s="114"/>
      <c r="E50" s="114"/>
      <c r="F50" s="114"/>
      <c r="G50" s="114"/>
      <c r="H50" s="115"/>
      <c r="I50" s="115"/>
      <c r="J50" s="115"/>
      <c r="K50" s="115"/>
      <c r="L50" s="115"/>
      <c r="M50" s="115"/>
      <c r="N50" s="115"/>
      <c r="O50" s="115"/>
      <c r="P50" s="115"/>
      <c r="Q50" s="115"/>
      <c r="R50" s="115"/>
      <c r="S50" s="115"/>
      <c r="T50" s="115"/>
      <c r="U50" s="115"/>
      <c r="V50" s="115"/>
    </row>
  </sheetData>
  <conditionalFormatting sqref="A3:V50">
    <cfRule type="expression" dxfId="11" priority="13">
      <formula>OR(#REF!="CHANGE")</formula>
    </cfRule>
    <cfRule type="expression" dxfId="10" priority="14">
      <formula>OR(#REF!="ADD")</formula>
    </cfRule>
    <cfRule type="expression" dxfId="9" priority="15">
      <formula>OR(#REF!="REMOVE")</formula>
    </cfRule>
  </conditionalFormatting>
  <hyperlinks>
    <hyperlink ref="A1" r:id="rId1" display="../../../../../../:x:/t/StoreMerchandising/EeUPrSBuIMVBnJWMS6bxQRMBsE7_PXnV8Zv4wDs7PbFJuw?e=2IGytH" xr:uid="{F8A9AC46-A6E5-4876-9B6E-C61C1495EC12}"/>
  </hyperlinks>
  <pageMargins left="0.7" right="0.7" top="0.75" bottom="0.75" header="0.3" footer="0.3"/>
  <headerFooter>
    <oddFooter>&amp;L_x000D_&amp;1#&amp;"Aptos"&amp;10&amp;K000000 Classified as Microsoft Confidential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A2BB478-2D80-4E8D-846D-37014BC63A40}">
          <x14:formula1>
            <xm:f>'Column Values (HIDE)'!#REF!</xm:f>
          </x14:formula1>
          <xm:sqref>B1:B1048576 J1:J1048576 Q1:Q1048576 T1:T1048576 M1:M1048576 E1:E1048576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69DD-1CCF-484C-B684-3698A81A4C50}">
  <sheetPr>
    <tabColor rgb="FF4472C4"/>
  </sheetPr>
  <dimension ref="A1:F19"/>
  <sheetViews>
    <sheetView workbookViewId="0">
      <selection activeCell="C12" sqref="C12"/>
    </sheetView>
  </sheetViews>
  <sheetFormatPr defaultRowHeight="15"/>
  <cols>
    <col min="1" max="1" width="2.5703125" customWidth="1"/>
    <col min="2" max="2" width="29.42578125" customWidth="1"/>
    <col min="3" max="4" width="24.85546875" customWidth="1"/>
    <col min="5" max="6" width="29.5703125" customWidth="1"/>
  </cols>
  <sheetData>
    <row r="1" spans="1:6">
      <c r="A1" t="s">
        <v>2262</v>
      </c>
    </row>
    <row r="2" spans="1:6">
      <c r="A2" t="s">
        <v>2263</v>
      </c>
    </row>
    <row r="3" spans="1:6">
      <c r="A3" t="s">
        <v>2264</v>
      </c>
      <c r="B3" t="s">
        <v>2265</v>
      </c>
    </row>
    <row r="4" spans="1:6">
      <c r="A4" t="s">
        <v>2264</v>
      </c>
      <c r="B4" t="s">
        <v>2266</v>
      </c>
    </row>
    <row r="5" spans="1:6">
      <c r="A5" t="s">
        <v>2267</v>
      </c>
    </row>
    <row r="6" spans="1:6">
      <c r="A6" t="s">
        <v>2264</v>
      </c>
      <c r="B6" t="s">
        <v>2268</v>
      </c>
    </row>
    <row r="7" spans="1:6">
      <c r="A7" t="s">
        <v>2264</v>
      </c>
      <c r="B7" t="s">
        <v>2269</v>
      </c>
    </row>
    <row r="8" spans="1:6">
      <c r="A8" t="s">
        <v>2264</v>
      </c>
      <c r="B8" t="s">
        <v>2270</v>
      </c>
    </row>
    <row r="9" spans="1:6">
      <c r="A9" t="s">
        <v>2264</v>
      </c>
      <c r="B9" t="s">
        <v>2271</v>
      </c>
    </row>
    <row r="10" spans="1:6">
      <c r="A10" t="s">
        <v>2264</v>
      </c>
      <c r="B10" t="s">
        <v>2272</v>
      </c>
    </row>
    <row r="11" spans="1:6">
      <c r="A11" t="s">
        <v>2273</v>
      </c>
    </row>
    <row r="12" spans="1:6" s="67" customFormat="1" ht="39.75" customHeight="1">
      <c r="B12" s="130" t="s">
        <v>2274</v>
      </c>
      <c r="C12" s="131" t="s">
        <v>2275</v>
      </c>
      <c r="D12" s="131" t="s">
        <v>2276</v>
      </c>
      <c r="E12" s="131" t="s">
        <v>2277</v>
      </c>
      <c r="F12" s="131" t="s">
        <v>2278</v>
      </c>
    </row>
    <row r="13" spans="1:6" ht="18.75">
      <c r="B13" s="126" t="s">
        <v>2265</v>
      </c>
      <c r="C13" s="127" t="s">
        <v>2279</v>
      </c>
      <c r="D13" s="127" t="s">
        <v>2279</v>
      </c>
      <c r="E13" s="127" t="s">
        <v>2279</v>
      </c>
      <c r="F13" s="127" t="s">
        <v>2279</v>
      </c>
    </row>
    <row r="14" spans="1:6" ht="18.75">
      <c r="B14" s="126" t="s">
        <v>2266</v>
      </c>
      <c r="C14" s="128" t="s">
        <v>2280</v>
      </c>
      <c r="D14" s="128" t="s">
        <v>2280</v>
      </c>
      <c r="E14" s="128" t="s">
        <v>2280</v>
      </c>
      <c r="F14" s="128" t="s">
        <v>2281</v>
      </c>
    </row>
    <row r="15" spans="1:6" ht="18.75">
      <c r="B15" s="126" t="s">
        <v>2268</v>
      </c>
      <c r="C15" s="127" t="s">
        <v>2282</v>
      </c>
      <c r="D15" s="127" t="s">
        <v>2282</v>
      </c>
      <c r="E15" s="127" t="s">
        <v>2283</v>
      </c>
      <c r="F15" s="127" t="s">
        <v>2284</v>
      </c>
    </row>
    <row r="16" spans="1:6" ht="18.75">
      <c r="B16" s="126" t="s">
        <v>2285</v>
      </c>
      <c r="C16" s="128" t="s">
        <v>2279</v>
      </c>
      <c r="D16" s="128" t="s">
        <v>2279</v>
      </c>
      <c r="E16" s="128" t="s">
        <v>2279</v>
      </c>
      <c r="F16" s="128" t="s">
        <v>2279</v>
      </c>
    </row>
    <row r="17" spans="2:6" ht="18.75">
      <c r="B17" s="126" t="s">
        <v>2269</v>
      </c>
      <c r="C17" s="127" t="s">
        <v>2286</v>
      </c>
      <c r="D17" s="127" t="s">
        <v>2286</v>
      </c>
      <c r="E17" s="127" t="s">
        <v>2286</v>
      </c>
      <c r="F17" s="127" t="s">
        <v>2287</v>
      </c>
    </row>
    <row r="18" spans="2:6" ht="111">
      <c r="B18" s="126" t="s">
        <v>2271</v>
      </c>
      <c r="C18" s="129" t="s">
        <v>2288</v>
      </c>
      <c r="D18" s="129" t="s">
        <v>2288</v>
      </c>
      <c r="E18" s="129" t="s">
        <v>2288</v>
      </c>
      <c r="F18" s="129" t="s">
        <v>2288</v>
      </c>
    </row>
    <row r="19" spans="2:6" ht="18.75">
      <c r="B19" s="126" t="s">
        <v>2272</v>
      </c>
      <c r="C19" s="127" t="s">
        <v>2001</v>
      </c>
      <c r="D19" s="127" t="s">
        <v>2001</v>
      </c>
      <c r="E19" s="127" t="s">
        <v>2001</v>
      </c>
      <c r="F19" s="127" t="s">
        <v>2001</v>
      </c>
    </row>
  </sheetData>
  <pageMargins left="0.7" right="0.7" top="0.75" bottom="0.75" header="0.3" footer="0.3"/>
  <headerFooter>
    <oddFooter>&amp;L_x000D_&amp;1#&amp;"Aptos"&amp;10&amp;K000000 Classified as Microsoft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3D61-052A-4A8B-BE17-9EBC75060BB0}">
  <dimension ref="A1:A3"/>
  <sheetViews>
    <sheetView workbookViewId="0">
      <selection activeCell="A6" sqref="A6"/>
    </sheetView>
  </sheetViews>
  <sheetFormatPr defaultRowHeight="15"/>
  <cols>
    <col min="1" max="1" width="34.7109375" bestFit="1" customWidth="1"/>
  </cols>
  <sheetData>
    <row r="1" spans="1:1">
      <c r="A1" t="s">
        <v>2289</v>
      </c>
    </row>
    <row r="3" spans="1:1">
      <c r="A3" s="133" t="s">
        <v>2290</v>
      </c>
    </row>
  </sheetData>
  <hyperlinks>
    <hyperlink ref="A3" r:id="rId1" display="https://microsoft.sharepoint.com/:x:/r/teams/Game_Pass_Shared_Site/_layouts/15/Doc.aspx?sourcedoc=%7B94D4FDB3-B9DD-428A-B615-EDB1A5FCB676%7D&amp;file=Play_Now_Loc.xlsx&amp;action=default&amp;mobileredirect=true&amp;share=IQGz_dSU3bmKQrYV7bGl_LZ2AVUumJby70LR36DDhCIQj7w" xr:uid="{5194BEB4-7748-435F-B646-AD16BF215958}"/>
  </hyperlinks>
  <pageMargins left="0.7" right="0.7" top="0.75" bottom="0.75" header="0.3" footer="0.3"/>
  <headerFooter>
    <oddFooter>&amp;L_x000D_&amp;1#&amp;"Aptos"&amp;10&amp;K000000 Classified as Microsoft Confidential</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EDEA3-7452-49E5-87D6-C8C58F23A23A}">
  <sheetPr>
    <tabColor theme="9" tint="0.39997558519241921"/>
  </sheetPr>
  <dimension ref="A1:R36"/>
  <sheetViews>
    <sheetView workbookViewId="0">
      <pane ySplit="2" topLeftCell="A3" activePane="bottomLeft" state="frozen"/>
      <selection pane="bottomLeft" activeCell="D3" sqref="D3"/>
    </sheetView>
  </sheetViews>
  <sheetFormatPr defaultColWidth="9.140625" defaultRowHeight="141" customHeight="1"/>
  <cols>
    <col min="1" max="1" width="7.5703125" style="4" customWidth="1"/>
    <col min="2" max="2" width="21.42578125" style="3" customWidth="1"/>
    <col min="3" max="3" width="18.42578125" style="3" customWidth="1"/>
    <col min="4" max="4" width="38.28515625" style="4" customWidth="1"/>
    <col min="5" max="5" width="14.85546875" style="125" bestFit="1" customWidth="1"/>
    <col min="6" max="6" width="17" style="125" bestFit="1" customWidth="1"/>
    <col min="7" max="7" width="22.5703125" style="4" customWidth="1"/>
    <col min="8" max="8" width="18.5703125" style="4" customWidth="1"/>
    <col min="9" max="9" width="5.5703125" style="4" bestFit="1" customWidth="1"/>
    <col min="10" max="10" width="34.7109375" style="4" customWidth="1"/>
    <col min="11" max="11" width="18.28515625" style="4" customWidth="1"/>
    <col min="12" max="12" width="24" style="4" customWidth="1"/>
    <col min="13" max="13" width="18.5703125" style="4" customWidth="1"/>
    <col min="14" max="14" width="51.85546875" style="4" customWidth="1"/>
    <col min="15" max="15" width="18.85546875" style="4" bestFit="1" customWidth="1"/>
    <col min="16" max="16" width="77.140625" style="4" customWidth="1"/>
    <col min="17" max="17" width="62.42578125" style="4" customWidth="1"/>
    <col min="18" max="18" width="32.140625" style="4" bestFit="1" customWidth="1"/>
    <col min="19" max="19" width="8.85546875" style="4" customWidth="1"/>
    <col min="20" max="16384" width="9.140625" style="4"/>
  </cols>
  <sheetData>
    <row r="1" spans="1:18" customFormat="1" ht="34.5" customHeight="1" thickBot="1">
      <c r="A1" s="98" t="s">
        <v>2291</v>
      </c>
      <c r="B1" s="80"/>
      <c r="C1" s="99"/>
      <c r="D1" s="133" t="s">
        <v>1628</v>
      </c>
      <c r="E1" s="120"/>
      <c r="F1" s="120"/>
      <c r="G1" s="133" t="s">
        <v>1628</v>
      </c>
      <c r="H1" s="101"/>
      <c r="I1" s="101"/>
      <c r="J1" s="706" t="s">
        <v>1629</v>
      </c>
      <c r="K1" s="706"/>
      <c r="L1" s="100"/>
      <c r="M1" s="100"/>
      <c r="N1" s="134" t="s">
        <v>1630</v>
      </c>
      <c r="O1" s="101"/>
      <c r="P1" s="134" t="s">
        <v>4</v>
      </c>
      <c r="Q1" s="101"/>
      <c r="R1" s="102" t="s">
        <v>5</v>
      </c>
    </row>
    <row r="2" spans="1:18" s="110" customFormat="1" ht="31.5">
      <c r="A2" s="103" t="s">
        <v>6</v>
      </c>
      <c r="B2" s="104" t="s">
        <v>1631</v>
      </c>
      <c r="C2" s="104" t="s">
        <v>1527</v>
      </c>
      <c r="D2" s="106" t="s">
        <v>10</v>
      </c>
      <c r="E2" s="121" t="s">
        <v>11</v>
      </c>
      <c r="F2" s="121" t="s">
        <v>12</v>
      </c>
      <c r="G2" s="105" t="s">
        <v>1632</v>
      </c>
      <c r="H2" s="106" t="s">
        <v>1633</v>
      </c>
      <c r="I2" s="108" t="s">
        <v>1634</v>
      </c>
      <c r="J2" s="88" t="s">
        <v>16</v>
      </c>
      <c r="K2" s="108" t="s">
        <v>17</v>
      </c>
      <c r="L2" s="132" t="s">
        <v>1635</v>
      </c>
      <c r="M2" s="108" t="s">
        <v>15</v>
      </c>
      <c r="N2" s="109" t="s">
        <v>1636</v>
      </c>
      <c r="O2" s="109" t="s">
        <v>1637</v>
      </c>
      <c r="P2" s="109" t="s">
        <v>1638</v>
      </c>
      <c r="Q2" s="109" t="s">
        <v>1639</v>
      </c>
      <c r="R2" s="106" t="s">
        <v>1640</v>
      </c>
    </row>
    <row r="3" spans="1:18" s="119" customFormat="1" ht="159.75" customHeight="1">
      <c r="A3" s="116" t="s">
        <v>23</v>
      </c>
      <c r="B3" s="117" t="s">
        <v>1755</v>
      </c>
      <c r="C3" s="117" t="s">
        <v>1705</v>
      </c>
      <c r="D3" s="143" t="s">
        <v>1756</v>
      </c>
      <c r="E3" s="122" t="s">
        <v>2292</v>
      </c>
      <c r="F3" s="122" t="s">
        <v>1758</v>
      </c>
      <c r="G3" s="117" t="s">
        <v>2293</v>
      </c>
      <c r="H3" s="117" t="s">
        <v>1567</v>
      </c>
      <c r="I3" s="117" t="s">
        <v>101</v>
      </c>
      <c r="J3" s="140" t="s">
        <v>2294</v>
      </c>
      <c r="L3" s="117" t="s">
        <v>1646</v>
      </c>
      <c r="M3" s="117" t="s">
        <v>2295</v>
      </c>
      <c r="N3" s="118" t="s">
        <v>2296</v>
      </c>
      <c r="O3" s="137" t="s">
        <v>2297</v>
      </c>
      <c r="P3" s="119" t="s">
        <v>2298</v>
      </c>
      <c r="Q3" s="118" t="s">
        <v>1650</v>
      </c>
      <c r="R3" s="117" t="s">
        <v>1651</v>
      </c>
    </row>
    <row r="4" spans="1:18" s="119" customFormat="1" ht="159.75" customHeight="1">
      <c r="A4" s="116" t="s">
        <v>23</v>
      </c>
      <c r="B4" s="117" t="s">
        <v>1766</v>
      </c>
      <c r="C4" s="117" t="s">
        <v>1705</v>
      </c>
      <c r="D4" s="138" t="s">
        <v>2299</v>
      </c>
      <c r="E4" s="122" t="s">
        <v>2292</v>
      </c>
      <c r="F4" s="122" t="s">
        <v>1758</v>
      </c>
      <c r="G4" s="117" t="s">
        <v>2300</v>
      </c>
      <c r="H4" s="117" t="s">
        <v>1567</v>
      </c>
      <c r="I4" s="117" t="s">
        <v>101</v>
      </c>
      <c r="J4" s="140" t="s">
        <v>2301</v>
      </c>
      <c r="L4" s="117" t="s">
        <v>1646</v>
      </c>
      <c r="M4" s="117" t="s">
        <v>2302</v>
      </c>
      <c r="N4" s="118" t="s">
        <v>2303</v>
      </c>
      <c r="O4" s="137" t="s">
        <v>2297</v>
      </c>
      <c r="P4" s="119" t="s">
        <v>2304</v>
      </c>
      <c r="Q4" s="118" t="s">
        <v>1650</v>
      </c>
      <c r="R4" s="117" t="s">
        <v>1651</v>
      </c>
    </row>
    <row r="5" spans="1:18" s="119" customFormat="1" ht="159.75" customHeight="1">
      <c r="A5" s="116" t="s">
        <v>23</v>
      </c>
      <c r="B5" s="117" t="s">
        <v>1770</v>
      </c>
      <c r="C5" s="117" t="s">
        <v>1705</v>
      </c>
      <c r="D5" s="138" t="s">
        <v>2299</v>
      </c>
      <c r="E5" s="122" t="s">
        <v>2292</v>
      </c>
      <c r="F5" s="122" t="s">
        <v>1758</v>
      </c>
      <c r="G5" s="117" t="s">
        <v>2305</v>
      </c>
      <c r="H5" s="117" t="s">
        <v>1567</v>
      </c>
      <c r="I5" s="117" t="s">
        <v>101</v>
      </c>
      <c r="J5" s="139" t="s">
        <v>2306</v>
      </c>
      <c r="L5" s="117" t="s">
        <v>1646</v>
      </c>
      <c r="M5" s="119" t="s">
        <v>2307</v>
      </c>
      <c r="N5" s="118" t="s">
        <v>2308</v>
      </c>
      <c r="O5" s="137" t="s">
        <v>2297</v>
      </c>
      <c r="P5" s="119" t="s">
        <v>2309</v>
      </c>
      <c r="Q5" s="118" t="s">
        <v>1650</v>
      </c>
      <c r="R5" s="117" t="s">
        <v>1651</v>
      </c>
    </row>
    <row r="6" spans="1:18" s="119" customFormat="1" ht="159.75" customHeight="1">
      <c r="A6" s="116" t="s">
        <v>23</v>
      </c>
      <c r="B6" s="117" t="s">
        <v>2310</v>
      </c>
      <c r="C6" s="117" t="s">
        <v>1705</v>
      </c>
      <c r="D6" s="138" t="s">
        <v>2299</v>
      </c>
      <c r="E6" s="122" t="s">
        <v>2292</v>
      </c>
      <c r="F6" s="122" t="s">
        <v>1758</v>
      </c>
      <c r="G6" s="117" t="s">
        <v>2310</v>
      </c>
      <c r="H6" s="117" t="s">
        <v>1567</v>
      </c>
      <c r="I6" s="117" t="s">
        <v>1693</v>
      </c>
      <c r="J6" s="140" t="s">
        <v>2311</v>
      </c>
      <c r="L6" s="117" t="s">
        <v>1646</v>
      </c>
      <c r="M6" s="119" t="s">
        <v>2312</v>
      </c>
      <c r="N6" s="118" t="s">
        <v>2313</v>
      </c>
      <c r="O6" s="137" t="s">
        <v>2297</v>
      </c>
      <c r="P6" s="119" t="s">
        <v>2314</v>
      </c>
      <c r="Q6" s="118" t="s">
        <v>1650</v>
      </c>
      <c r="R6" s="117" t="s">
        <v>1651</v>
      </c>
    </row>
    <row r="7" spans="1:18" s="119" customFormat="1" ht="159.75" customHeight="1">
      <c r="A7" s="116" t="s">
        <v>23</v>
      </c>
      <c r="B7" s="117" t="s">
        <v>2315</v>
      </c>
      <c r="C7" s="117" t="s">
        <v>1705</v>
      </c>
      <c r="D7" s="138" t="s">
        <v>2299</v>
      </c>
      <c r="E7" s="122" t="s">
        <v>2292</v>
      </c>
      <c r="F7" s="122" t="s">
        <v>1758</v>
      </c>
      <c r="G7" s="117" t="s">
        <v>2315</v>
      </c>
      <c r="H7" s="117" t="s">
        <v>1567</v>
      </c>
      <c r="I7" s="117" t="s">
        <v>84</v>
      </c>
      <c r="J7" s="139" t="s">
        <v>2316</v>
      </c>
      <c r="L7" s="117" t="s">
        <v>1646</v>
      </c>
      <c r="M7" s="119" t="s">
        <v>2317</v>
      </c>
      <c r="N7" s="118" t="s">
        <v>1647</v>
      </c>
      <c r="O7" s="137" t="s">
        <v>2297</v>
      </c>
      <c r="P7" s="119" t="s">
        <v>2318</v>
      </c>
      <c r="Q7" s="118" t="s">
        <v>1650</v>
      </c>
      <c r="R7" s="117" t="s">
        <v>1651</v>
      </c>
    </row>
    <row r="8" spans="1:18" ht="141" customHeight="1">
      <c r="A8" s="116" t="s">
        <v>23</v>
      </c>
      <c r="B8" s="112" t="s">
        <v>2319</v>
      </c>
      <c r="C8" s="117" t="s">
        <v>1705</v>
      </c>
      <c r="D8" s="138" t="s">
        <v>2299</v>
      </c>
      <c r="E8" s="122" t="s">
        <v>2292</v>
      </c>
      <c r="F8" s="122" t="s">
        <v>1758</v>
      </c>
      <c r="G8" s="112" t="s">
        <v>2319</v>
      </c>
      <c r="H8" s="112" t="s">
        <v>1567</v>
      </c>
      <c r="I8" s="112" t="s">
        <v>101</v>
      </c>
      <c r="J8" s="139" t="s">
        <v>2316</v>
      </c>
      <c r="L8" s="117" t="s">
        <v>1646</v>
      </c>
      <c r="M8" s="4" t="s">
        <v>2320</v>
      </c>
      <c r="N8" s="3" t="s">
        <v>2321</v>
      </c>
      <c r="O8" s="137" t="s">
        <v>2297</v>
      </c>
      <c r="P8" s="119" t="s">
        <v>2322</v>
      </c>
      <c r="Q8" s="118" t="s">
        <v>1650</v>
      </c>
      <c r="R8" s="117" t="s">
        <v>1651</v>
      </c>
    </row>
    <row r="9" spans="1:18" ht="141" customHeight="1">
      <c r="A9" s="116" t="s">
        <v>23</v>
      </c>
      <c r="B9" s="112" t="s">
        <v>2323</v>
      </c>
      <c r="C9" s="117" t="s">
        <v>1705</v>
      </c>
      <c r="D9" s="138" t="s">
        <v>2299</v>
      </c>
      <c r="E9" s="122" t="s">
        <v>2292</v>
      </c>
      <c r="F9" s="122" t="s">
        <v>1758</v>
      </c>
      <c r="G9" s="112" t="s">
        <v>2323</v>
      </c>
      <c r="H9" s="112" t="s">
        <v>1567</v>
      </c>
      <c r="I9" s="112" t="s">
        <v>1693</v>
      </c>
      <c r="J9" s="139" t="s">
        <v>2316</v>
      </c>
      <c r="L9" s="117" t="s">
        <v>1646</v>
      </c>
      <c r="M9" s="4" t="s">
        <v>2324</v>
      </c>
      <c r="N9" s="3" t="s">
        <v>1686</v>
      </c>
      <c r="O9" s="137" t="s">
        <v>2297</v>
      </c>
      <c r="P9" s="119" t="s">
        <v>2325</v>
      </c>
      <c r="Q9" s="118" t="s">
        <v>1650</v>
      </c>
      <c r="R9" s="117" t="s">
        <v>1651</v>
      </c>
    </row>
    <row r="10" spans="1:18" ht="141" customHeight="1">
      <c r="A10" s="116" t="s">
        <v>23</v>
      </c>
      <c r="B10" s="112" t="s">
        <v>2326</v>
      </c>
      <c r="C10" s="117" t="s">
        <v>1705</v>
      </c>
      <c r="D10" s="138" t="s">
        <v>2299</v>
      </c>
      <c r="E10" s="122" t="s">
        <v>2292</v>
      </c>
      <c r="F10" s="122" t="s">
        <v>1758</v>
      </c>
      <c r="G10" s="112" t="s">
        <v>2327</v>
      </c>
      <c r="H10" s="112" t="s">
        <v>1567</v>
      </c>
      <c r="I10" s="112" t="s">
        <v>1693</v>
      </c>
      <c r="J10" s="139" t="s">
        <v>2316</v>
      </c>
      <c r="L10" s="117" t="s">
        <v>1646</v>
      </c>
      <c r="M10" s="4" t="s">
        <v>2328</v>
      </c>
      <c r="N10" s="3" t="s">
        <v>1686</v>
      </c>
      <c r="O10" s="137" t="s">
        <v>2297</v>
      </c>
      <c r="P10" s="119" t="s">
        <v>2329</v>
      </c>
      <c r="Q10" s="118" t="s">
        <v>1650</v>
      </c>
      <c r="R10" s="117" t="s">
        <v>1651</v>
      </c>
    </row>
    <row r="11" spans="1:18" ht="141" customHeight="1">
      <c r="A11" s="111"/>
      <c r="B11" s="112"/>
      <c r="C11" s="112"/>
      <c r="D11" s="112"/>
      <c r="E11" s="123"/>
      <c r="F11" s="123"/>
      <c r="G11" s="112"/>
      <c r="H11" s="112"/>
      <c r="I11" s="112"/>
      <c r="J11" s="112"/>
      <c r="R11" s="112"/>
    </row>
    <row r="12" spans="1:18" ht="141" customHeight="1">
      <c r="A12" s="111"/>
      <c r="B12" s="112"/>
      <c r="C12" s="112"/>
      <c r="D12" s="112"/>
      <c r="E12" s="123"/>
      <c r="F12" s="123"/>
      <c r="G12" s="112"/>
      <c r="H12" s="112"/>
      <c r="I12" s="112"/>
      <c r="J12" s="112"/>
      <c r="R12" s="112"/>
    </row>
    <row r="13" spans="1:18" ht="141" customHeight="1">
      <c r="A13" s="111"/>
      <c r="B13" s="112"/>
      <c r="C13" s="112"/>
      <c r="D13" s="112"/>
      <c r="E13" s="123"/>
      <c r="F13" s="123"/>
      <c r="G13" s="112"/>
      <c r="H13" s="112"/>
      <c r="I13" s="112"/>
      <c r="J13" s="112"/>
      <c r="R13" s="112"/>
    </row>
    <row r="14" spans="1:18" ht="141" customHeight="1">
      <c r="A14" s="111"/>
      <c r="B14" s="112"/>
      <c r="C14" s="112"/>
      <c r="D14" s="112"/>
      <c r="E14" s="123"/>
      <c r="F14" s="123"/>
      <c r="G14" s="112"/>
      <c r="H14" s="112"/>
      <c r="I14" s="112"/>
      <c r="J14" s="112"/>
      <c r="R14" s="112"/>
    </row>
    <row r="15" spans="1:18" ht="141" customHeight="1">
      <c r="A15" s="111"/>
      <c r="B15" s="112"/>
      <c r="C15" s="112"/>
      <c r="D15" s="112"/>
      <c r="E15" s="123"/>
      <c r="F15" s="123"/>
      <c r="G15" s="112"/>
      <c r="H15" s="112"/>
      <c r="I15" s="112"/>
      <c r="J15" s="112"/>
      <c r="R15" s="112"/>
    </row>
    <row r="16" spans="1:18" ht="141" customHeight="1">
      <c r="A16" s="111"/>
      <c r="B16" s="112"/>
      <c r="C16" s="112"/>
      <c r="D16" s="112"/>
      <c r="E16" s="123"/>
      <c r="F16" s="123"/>
      <c r="G16" s="112"/>
      <c r="H16" s="112"/>
      <c r="I16" s="112"/>
      <c r="J16" s="112"/>
      <c r="R16" s="112"/>
    </row>
    <row r="17" spans="1:18" ht="141" customHeight="1">
      <c r="A17" s="111"/>
      <c r="B17" s="112"/>
      <c r="C17" s="112"/>
      <c r="D17" s="112"/>
      <c r="E17" s="123"/>
      <c r="F17" s="123"/>
      <c r="G17" s="112"/>
      <c r="H17" s="112"/>
      <c r="I17" s="112"/>
      <c r="J17" s="112"/>
      <c r="R17" s="112"/>
    </row>
    <row r="18" spans="1:18" ht="141" customHeight="1">
      <c r="A18" s="111"/>
      <c r="B18" s="112"/>
      <c r="C18" s="112"/>
      <c r="D18" s="112"/>
      <c r="E18" s="123"/>
      <c r="F18" s="123"/>
      <c r="G18" s="112"/>
      <c r="H18" s="112"/>
      <c r="I18" s="112"/>
      <c r="J18" s="112"/>
      <c r="R18" s="112"/>
    </row>
    <row r="19" spans="1:18" ht="141" customHeight="1">
      <c r="A19" s="111"/>
      <c r="B19" s="112"/>
      <c r="C19" s="112"/>
      <c r="D19" s="112"/>
      <c r="E19" s="123"/>
      <c r="F19" s="123"/>
      <c r="G19" s="112"/>
      <c r="H19" s="112"/>
      <c r="I19" s="112"/>
      <c r="J19" s="112"/>
      <c r="R19" s="112"/>
    </row>
    <row r="20" spans="1:18" ht="141" customHeight="1">
      <c r="A20" s="111"/>
      <c r="B20" s="112"/>
      <c r="C20" s="112"/>
      <c r="D20" s="112"/>
      <c r="E20" s="123"/>
      <c r="F20" s="123"/>
      <c r="G20" s="112"/>
      <c r="H20" s="112"/>
      <c r="I20" s="112"/>
      <c r="J20" s="112"/>
      <c r="R20" s="112"/>
    </row>
    <row r="21" spans="1:18" ht="141" customHeight="1">
      <c r="A21" s="111"/>
      <c r="B21" s="112"/>
      <c r="C21" s="112"/>
      <c r="D21" s="112"/>
      <c r="E21" s="123"/>
      <c r="F21" s="123"/>
      <c r="G21" s="112"/>
      <c r="H21" s="112"/>
      <c r="I21" s="112"/>
      <c r="J21" s="112"/>
      <c r="R21" s="112"/>
    </row>
    <row r="22" spans="1:18" ht="141" customHeight="1">
      <c r="A22" s="111"/>
      <c r="B22" s="112"/>
      <c r="C22" s="112"/>
      <c r="D22" s="112"/>
      <c r="E22" s="123"/>
      <c r="F22" s="123"/>
      <c r="G22" s="112"/>
      <c r="H22" s="112"/>
      <c r="I22" s="112"/>
      <c r="J22" s="112"/>
      <c r="R22" s="112"/>
    </row>
    <row r="23" spans="1:18" ht="141" customHeight="1">
      <c r="A23" s="111"/>
      <c r="B23" s="112"/>
      <c r="C23" s="112"/>
      <c r="D23" s="112"/>
      <c r="E23" s="123"/>
      <c r="F23" s="123"/>
      <c r="G23" s="112"/>
      <c r="H23" s="112"/>
      <c r="I23" s="112"/>
      <c r="J23" s="112"/>
      <c r="R23" s="112"/>
    </row>
    <row r="24" spans="1:18" ht="141" customHeight="1">
      <c r="A24" s="111"/>
      <c r="B24" s="112"/>
      <c r="C24" s="112"/>
      <c r="D24" s="112"/>
      <c r="E24" s="123"/>
      <c r="F24" s="123"/>
      <c r="G24" s="112"/>
      <c r="H24" s="112"/>
      <c r="I24" s="112"/>
      <c r="J24" s="112"/>
      <c r="R24" s="112"/>
    </row>
    <row r="25" spans="1:18" ht="141" customHeight="1">
      <c r="A25" s="111"/>
      <c r="B25" s="112"/>
      <c r="C25" s="112"/>
      <c r="D25" s="112"/>
      <c r="E25" s="123"/>
      <c r="F25" s="123"/>
      <c r="G25" s="112"/>
      <c r="H25" s="112"/>
      <c r="I25" s="112"/>
      <c r="J25" s="112"/>
      <c r="R25" s="112"/>
    </row>
    <row r="26" spans="1:18" ht="141" customHeight="1">
      <c r="A26" s="111"/>
      <c r="B26" s="112"/>
      <c r="C26" s="112"/>
      <c r="D26" s="112"/>
      <c r="E26" s="123"/>
      <c r="F26" s="123"/>
      <c r="G26" s="112"/>
      <c r="H26" s="112"/>
      <c r="I26" s="112"/>
      <c r="J26" s="112"/>
      <c r="R26" s="112"/>
    </row>
    <row r="27" spans="1:18" ht="141" customHeight="1">
      <c r="A27" s="111"/>
      <c r="B27" s="112"/>
      <c r="C27" s="112"/>
      <c r="D27" s="112"/>
      <c r="E27" s="123"/>
      <c r="F27" s="123"/>
      <c r="G27" s="112"/>
      <c r="H27" s="112"/>
      <c r="I27" s="112"/>
      <c r="J27" s="112"/>
      <c r="R27" s="112"/>
    </row>
    <row r="28" spans="1:18" ht="141" customHeight="1">
      <c r="A28" s="111"/>
      <c r="B28" s="112"/>
      <c r="C28" s="112"/>
      <c r="D28" s="112"/>
      <c r="E28" s="123"/>
      <c r="F28" s="123"/>
      <c r="G28" s="112"/>
      <c r="H28" s="112"/>
      <c r="I28" s="112"/>
      <c r="J28" s="112"/>
      <c r="R28" s="112"/>
    </row>
    <row r="29" spans="1:18" ht="141" customHeight="1">
      <c r="A29" s="111"/>
      <c r="B29" s="112"/>
      <c r="C29" s="112"/>
      <c r="D29" s="112"/>
      <c r="E29" s="123"/>
      <c r="F29" s="123"/>
      <c r="G29" s="112"/>
      <c r="H29" s="112"/>
      <c r="I29" s="112"/>
      <c r="J29" s="112"/>
      <c r="R29" s="112"/>
    </row>
    <row r="30" spans="1:18" ht="141" customHeight="1">
      <c r="A30" s="111"/>
      <c r="B30" s="112"/>
      <c r="C30" s="112"/>
      <c r="D30" s="112"/>
      <c r="E30" s="123"/>
      <c r="F30" s="123"/>
      <c r="G30" s="112"/>
      <c r="H30" s="112"/>
      <c r="I30" s="112"/>
      <c r="J30" s="112"/>
      <c r="R30" s="112"/>
    </row>
    <row r="31" spans="1:18" ht="141" customHeight="1">
      <c r="A31" s="111"/>
      <c r="B31" s="112"/>
      <c r="C31" s="112"/>
      <c r="D31" s="112"/>
      <c r="E31" s="123"/>
      <c r="F31" s="123"/>
      <c r="G31" s="112"/>
      <c r="H31" s="112"/>
      <c r="I31" s="112"/>
      <c r="J31" s="112"/>
      <c r="R31" s="112"/>
    </row>
    <row r="32" spans="1:18" ht="141" customHeight="1">
      <c r="A32" s="111"/>
      <c r="B32" s="112"/>
      <c r="C32" s="112"/>
      <c r="D32" s="112"/>
      <c r="E32" s="123"/>
      <c r="F32" s="123"/>
      <c r="G32" s="112"/>
      <c r="H32" s="112"/>
      <c r="I32" s="112"/>
      <c r="J32" s="112"/>
      <c r="R32" s="112"/>
    </row>
    <row r="33" spans="1:18" ht="141" customHeight="1">
      <c r="A33" s="111"/>
      <c r="B33" s="112"/>
      <c r="C33" s="112"/>
      <c r="D33" s="112"/>
      <c r="E33" s="123"/>
      <c r="F33" s="123"/>
      <c r="G33" s="112"/>
      <c r="H33" s="112"/>
      <c r="I33" s="112"/>
      <c r="J33" s="112"/>
      <c r="R33" s="112"/>
    </row>
    <row r="34" spans="1:18" ht="141" customHeight="1">
      <c r="A34" s="111"/>
      <c r="B34" s="112"/>
      <c r="C34" s="112"/>
      <c r="D34" s="112"/>
      <c r="E34" s="123"/>
      <c r="F34" s="123"/>
      <c r="G34" s="112"/>
      <c r="H34" s="112"/>
      <c r="I34" s="112"/>
      <c r="J34" s="112"/>
      <c r="R34" s="112"/>
    </row>
    <row r="35" spans="1:18" ht="141" customHeight="1">
      <c r="A35" s="111"/>
      <c r="B35" s="112"/>
      <c r="C35" s="112"/>
      <c r="D35" s="112"/>
      <c r="E35" s="123"/>
      <c r="F35" s="123"/>
      <c r="G35" s="112"/>
      <c r="H35" s="112"/>
      <c r="I35" s="112"/>
      <c r="J35" s="112"/>
      <c r="R35" s="112"/>
    </row>
    <row r="36" spans="1:18" ht="141" customHeight="1" thickBot="1">
      <c r="A36" s="113"/>
      <c r="B36" s="114"/>
      <c r="C36" s="114"/>
      <c r="D36" s="114"/>
      <c r="E36" s="124"/>
      <c r="F36" s="124"/>
      <c r="G36" s="114"/>
      <c r="H36" s="114"/>
      <c r="I36" s="114"/>
      <c r="J36" s="114"/>
      <c r="K36" s="115"/>
      <c r="L36" s="115"/>
      <c r="M36" s="115"/>
      <c r="N36" s="115"/>
      <c r="O36" s="115"/>
      <c r="P36" s="115"/>
      <c r="Q36" s="115"/>
      <c r="R36" s="114"/>
    </row>
  </sheetData>
  <mergeCells count="1">
    <mergeCell ref="J1:K1"/>
  </mergeCells>
  <conditionalFormatting sqref="A3:A36">
    <cfRule type="cellIs" dxfId="8" priority="7" operator="equal">
      <formula>"Add"</formula>
    </cfRule>
    <cfRule type="cellIs" dxfId="7" priority="8" operator="equal">
      <formula>"Remove"</formula>
    </cfRule>
    <cfRule type="cellIs" dxfId="6" priority="9" operator="equal">
      <formula>"Change"</formula>
    </cfRule>
  </conditionalFormatting>
  <conditionalFormatting sqref="B3:C10 K3:R10 B11:R36">
    <cfRule type="expression" dxfId="5" priority="4">
      <formula>OR($A3="CHANGE")</formula>
    </cfRule>
    <cfRule type="expression" dxfId="4" priority="5">
      <formula>OR($A3="ADD")</formula>
    </cfRule>
    <cfRule type="expression" dxfId="3" priority="6">
      <formula>OR($A3="REMOVE")</formula>
    </cfRule>
  </conditionalFormatting>
  <conditionalFormatting sqref="E3:I10">
    <cfRule type="expression" dxfId="2" priority="1">
      <formula>OR($A3="CHANGE")</formula>
    </cfRule>
    <cfRule type="expression" dxfId="1" priority="2">
      <formula>OR($A3="ADD")</formula>
    </cfRule>
    <cfRule type="expression" dxfId="0" priority="3">
      <formula>OR($A3="REMOVE")</formula>
    </cfRule>
  </conditionalFormatting>
  <dataValidations count="1">
    <dataValidation allowBlank="1" showInputMessage="1" showErrorMessage="1" sqref="A1 G3:G10 B3:B36 D11:D36" xr:uid="{C23A0412-6FDB-423E-978E-B6E3CC9B7829}"/>
  </dataValidations>
  <hyperlinks>
    <hyperlink ref="R1" r:id="rId1" display="https://amber-staging.xboxservices.com/" xr:uid="{DB1128B8-DDA4-419F-9145-EB856EE906C1}"/>
    <hyperlink ref="D1" r:id="rId2" xr:uid="{BA1AEE14-3533-414C-9168-1F31D3CFBDE1}"/>
    <hyperlink ref="N1" r:id="rId3" xr:uid="{15366F67-0DED-4C5C-BEFA-ED90D2463F73}"/>
    <hyperlink ref="P1" r:id="rId4" xr:uid="{912B3C1B-04C9-48FC-A2EF-294D73B194B5}"/>
    <hyperlink ref="G1" r:id="rId5" xr:uid="{48434A8D-EC4B-4F54-AB3A-7C789F7B4B16}"/>
    <hyperlink ref="D4" r:id="rId6" display="https://microsoft.sharepoint.com/teams/Game_Pass_Shared_Site/Shared Documents/Forms/AllItems.aspx?viewpath=%2Fteams%2FGame%5FPass%5FShared%5FSite%2FShared%20Documents%2FForms%2FAllItems%2Easpx&amp;id=%2Fteams%2FGame%5FPass%5FShared%5FSite%2FShared%20Documents%2FSubs%20Shared%20Assets%2FAPPROVED%2FPC%20Home&amp;viewid=726cd7c7%2D887f%2D4fbd%2Da814%2D348117afc6b8" xr:uid="{D86A5A94-4578-40F2-A86A-5A8879AEF26B}"/>
    <hyperlink ref="D5:D10" r:id="rId7" display="https://microsoft.sharepoint.com/teams/Game_Pass_Shared_Site/Shared Documents/Forms/AllItems.aspx?viewpath=%2Fteams%2FGame%5FPass%5FShared%5FSite%2FShared%20Documents%2FForms%2FAllItems%2Easpx&amp;id=%2Fteams%2FGame%5FPass%5FShared%5FSite%2FShared%20Documents%2FSubs%20Shared%20Assets%2FAPPROVED%2FPC%20Home&amp;viewid=726cd7c7%2D887f%2D4fbd%2Da814%2D348117afc6b8" xr:uid="{63828EC6-53C0-446E-B10D-AC58CD7446D3}"/>
    <hyperlink ref="D3" r:id="rId8" display="../../../../../../:f:/t/Game_Pass_Shared_Site/El67c4kCHPdLqYaYIvdDNc0BWR1WErVwv8kCAtCBN5yCbA?e=FZArcI" xr:uid="{5541C3B6-6223-4759-BA89-B97857055E37}"/>
  </hyperlinks>
  <pageMargins left="0.7" right="0.7" top="0.75" bottom="0.75" header="0.3" footer="0.3"/>
  <headerFooter>
    <oddFooter>&amp;L_x000D_&amp;1#&amp;"Aptos"&amp;10&amp;K000000 Classified as Microsoft Confidential</oddFooter>
  </headerFooter>
  <legacyDrawing r:id="rId9"/>
  <extLst>
    <ext xmlns:x14="http://schemas.microsoft.com/office/spreadsheetml/2009/9/main" uri="{CCE6A557-97BC-4b89-ADB6-D9C93CAAB3DF}">
      <x14:dataValidations xmlns:xm="http://schemas.microsoft.com/office/excel/2006/main" count="2">
        <x14:dataValidation type="list" allowBlank="1" showInputMessage="1" showErrorMessage="1" xr:uid="{54CD3DC2-6423-4464-BBDA-5560D19BD38C}">
          <x14:formula1>
            <xm:f>'Column Values (HIDE)'!$A$3:$A$6</xm:f>
          </x14:formula1>
          <xm:sqref>A2:A1048576</xm:sqref>
        </x14:dataValidation>
        <x14:dataValidation type="list" allowBlank="1" showInputMessage="1" showErrorMessage="1" xr:uid="{5E49DAB2-7297-453C-BCD6-33E0FF260CFB}">
          <x14:formula1>
            <xm:f>'Column Values (HIDE)'!$C$3:$C$12</xm:f>
          </x14:formula1>
          <xm:sqref>C1 C3:C1048576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230e9df3-be65-4c73-a93b-d1236ebd677e" xsi:nil="true"/>
    <lcf76f155ced4ddcb4097134ff3c332f xmlns="3eb206ff-9d7c-4709-a52b-8f56ed4be69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94EB89BB209D34285809098825AEADD" ma:contentTypeVersion="22" ma:contentTypeDescription="Create a new document." ma:contentTypeScope="" ma:versionID="3c3423ca3a2db040cd5578e4e4cacc42">
  <xsd:schema xmlns:xsd="http://www.w3.org/2001/XMLSchema" xmlns:xs="http://www.w3.org/2001/XMLSchema" xmlns:p="http://schemas.microsoft.com/office/2006/metadata/properties" xmlns:ns1="http://schemas.microsoft.com/sharepoint/v3" xmlns:ns2="3eb206ff-9d7c-4709-a52b-8f56ed4be691" xmlns:ns3="8ba7107e-141f-49b4-93ea-834c2e7406ae" xmlns:ns4="230e9df3-be65-4c73-a93b-d1236ebd677e" targetNamespace="http://schemas.microsoft.com/office/2006/metadata/properties" ma:root="true" ma:fieldsID="40d5b3483b1a0a4dcf4aaf1e60ef7928" ns1:_="" ns2:_="" ns3:_="" ns4:_="">
    <xsd:import namespace="http://schemas.microsoft.com/sharepoint/v3"/>
    <xsd:import namespace="3eb206ff-9d7c-4709-a52b-8f56ed4be691"/>
    <xsd:import namespace="8ba7107e-141f-49b4-93ea-834c2e7406a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4:TaxCatchAll" minOccurs="0"/>
                <xsd:element ref="ns2:MediaServiceSearchProperties" minOccurs="0"/>
                <xsd:element ref="ns2:MediaServiceDocTags" minOccurs="0"/>
                <xsd:element ref="ns2:MediaLengthInSecond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eb206ff-9d7c-4709-a52b-8f56ed4be6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DocTags" ma:index="24" nillable="true" ma:displayName="MediaServiceDocTags" ma:hidden="true" ma:internalName="MediaServiceDocTag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ystemTags" ma:index="27" nillable="true" ma:displayName="MediaServiceSystemTags" ma:hidden="true" ma:internalName="MediaServiceSystemTag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a7107e-141f-49b4-93ea-834c2e7406a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e337c62-30de-4440-869f-b6865426cf3d}" ma:internalName="TaxCatchAll" ma:showField="CatchAllData" ma:web="8ba7107e-141f-49b4-93ea-834c2e740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01E02-A69E-471C-88CF-9CF35BC9E9E3}">
  <ds:schemaRefs>
    <ds:schemaRef ds:uri="http://schemas.microsoft.com/sharepoint/v3/contenttype/forms"/>
  </ds:schemaRefs>
</ds:datastoreItem>
</file>

<file path=customXml/itemProps2.xml><?xml version="1.0" encoding="utf-8"?>
<ds:datastoreItem xmlns:ds="http://schemas.openxmlformats.org/officeDocument/2006/customXml" ds:itemID="{0E8811BD-08BB-4163-A85D-98FE91D5DEFA}">
  <ds:schemaRefs>
    <ds:schemaRef ds:uri="http://schemas.microsoft.com/office/2006/metadata/properties"/>
    <ds:schemaRef ds:uri="http://schemas.microsoft.com/office/infopath/2007/PartnerControls"/>
    <ds:schemaRef ds:uri="http://schemas.microsoft.com/sharepoint/v3"/>
    <ds:schemaRef ds:uri="230e9df3-be65-4c73-a93b-d1236ebd677e"/>
    <ds:schemaRef ds:uri="3eb206ff-9d7c-4709-a52b-8f56ed4be691"/>
  </ds:schemaRefs>
</ds:datastoreItem>
</file>

<file path=customXml/itemProps3.xml><?xml version="1.0" encoding="utf-8"?>
<ds:datastoreItem xmlns:ds="http://schemas.openxmlformats.org/officeDocument/2006/customXml" ds:itemID="{D9AF98CF-F3C5-4433-A9D8-7007B2C602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eb206ff-9d7c-4709-a52b-8f56ed4be691"/>
    <ds:schemaRef ds:uri="8ba7107e-141f-49b4-93ea-834c2e7406a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a19d03a-48bc-4359-8038-5b5f6d5847c3}"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8</vt:i4>
      </vt:variant>
    </vt:vector>
  </HeadingPairs>
  <TitlesOfParts>
    <vt:vector size="56" baseType="lpstr">
      <vt:lpstr>Column Values (HIDE)</vt:lpstr>
      <vt:lpstr>Fallback</vt:lpstr>
      <vt:lpstr>2.10</vt:lpstr>
      <vt:lpstr>2.3</vt:lpstr>
      <vt:lpstr>1.27</vt:lpstr>
      <vt:lpstr>1.20</vt:lpstr>
      <vt:lpstr>1.13</vt:lpstr>
      <vt:lpstr>1.6</vt:lpstr>
      <vt:lpstr>12.30</vt:lpstr>
      <vt:lpstr>12.23</vt:lpstr>
      <vt:lpstr>12.16</vt:lpstr>
      <vt:lpstr>12.9</vt:lpstr>
      <vt:lpstr>12.2</vt:lpstr>
      <vt:lpstr>11.25</vt:lpstr>
      <vt:lpstr>11.18</vt:lpstr>
      <vt:lpstr>11.11</vt:lpstr>
      <vt:lpstr>11.4</vt:lpstr>
      <vt:lpstr>10.28</vt:lpstr>
      <vt:lpstr>10.14</vt:lpstr>
      <vt:lpstr>10.21</vt:lpstr>
      <vt:lpstr>10.7</vt:lpstr>
      <vt:lpstr>9.30</vt:lpstr>
      <vt:lpstr>9.16</vt:lpstr>
      <vt:lpstr>9.23</vt:lpstr>
      <vt:lpstr>9.9</vt:lpstr>
      <vt:lpstr>9.2</vt:lpstr>
      <vt:lpstr>8.19</vt:lpstr>
      <vt:lpstr>8.12</vt:lpstr>
      <vt:lpstr>8.5</vt:lpstr>
      <vt:lpstr>7.29</vt:lpstr>
      <vt:lpstr>7.23</vt:lpstr>
      <vt:lpstr>8.26</vt:lpstr>
      <vt:lpstr>7.16</vt:lpstr>
      <vt:lpstr>7-9</vt:lpstr>
      <vt:lpstr>7-2</vt:lpstr>
      <vt:lpstr>6-25</vt:lpstr>
      <vt:lpstr>6-17</vt:lpstr>
      <vt:lpstr>11-12</vt:lpstr>
      <vt:lpstr>11-01</vt:lpstr>
      <vt:lpstr>2-20</vt:lpstr>
      <vt:lpstr>Template</vt:lpstr>
      <vt:lpstr>Sheet1</vt:lpstr>
      <vt:lpstr>Naming tool</vt:lpstr>
      <vt:lpstr>Naming Dropdowns (First sheet)</vt:lpstr>
      <vt:lpstr>CTA Character Counts (Hide)</vt:lpstr>
      <vt:lpstr>Iris Metadata</vt:lpstr>
      <vt:lpstr>Localization</vt:lpstr>
      <vt:lpstr>Creatives &amp; Targeting (Temp)</vt:lpstr>
      <vt:lpstr>'Naming Dropdowns (First sheet)'!CampaignType</vt:lpstr>
      <vt:lpstr>'Naming Dropdowns (First sheet)'!Control</vt:lpstr>
      <vt:lpstr>'Naming Dropdowns (First sheet)'!Discounts</vt:lpstr>
      <vt:lpstr>'Naming Dropdowns (First sheet)'!four</vt:lpstr>
      <vt:lpstr>'Naming Dropdowns (First sheet)'!LineOfBusiness</vt:lpstr>
      <vt:lpstr>'Naming Dropdowns (First sheet)'!one</vt:lpstr>
      <vt:lpstr>'Naming Dropdowns (First sheet)'!seven</vt:lpstr>
      <vt:lpstr>'Naming Dropdowns (First sheet)'!three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Francine Haman</dc:creator>
  <cp:keywords/>
  <dc:description/>
  <cp:lastModifiedBy>Chad Martin (HANSON CONSULTING GROUP INC)</cp:lastModifiedBy>
  <cp:revision/>
  <dcterms:created xsi:type="dcterms:W3CDTF">2018-05-30T21:35:00Z</dcterms:created>
  <dcterms:modified xsi:type="dcterms:W3CDTF">2026-01-30T19:33:55Z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0x010100F94EB89BB209D34285809098825AEADD</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SetDate">
    <vt:lpwstr>2019-02-27T20:25:13.9221671Z</vt:lpwstr>
  </property>
  <property fmtid="{D5CDD505-2E9C-101B-9397-08002B2CF9AE}" pid="6" name="MSIP_Label_f42aa342-8706-4288-bd11-ebb85995028c_Name">
    <vt:lpwstr>General</vt:lpwstr>
  </property>
  <property fmtid="{D5CDD505-2E9C-101B-9397-08002B2CF9AE}" pid="7" name="MSIP_Label_f42aa342-8706-4288-bd11-ebb85995028c_ActionId">
    <vt:lpwstr>dcb620cc-c322-4d8f-88f0-ecabd15da1dd</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MediaServiceImageTags">
    <vt:lpwstr/>
  </property>
</Properties>
</file>