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hsen\Desktop\UofT\challenge1\Resources\"/>
    </mc:Choice>
  </mc:AlternateContent>
  <xr:revisionPtr revIDLastSave="0" documentId="13_ncr:1_{12600937-0DD1-4FF5-A3C2-04FB93034AA0}" xr6:coauthVersionLast="47" xr6:coauthVersionMax="47" xr10:uidLastSave="{00000000-0000-0000-0000-000000000000}"/>
  <bookViews>
    <workbookView xWindow="-110" yWindow="-110" windowWidth="25820" windowHeight="15620" firstSheet="5" activeTab="8" xr2:uid="{00000000-000D-0000-FFFF-FFFF00000000}"/>
  </bookViews>
  <sheets>
    <sheet name="Filtered Data Analysis (5)" sheetId="15" r:id="rId1"/>
    <sheet name="Filtered Data Analysis (4)" sheetId="14" r:id="rId2"/>
    <sheet name="Filtered Data Analysis (3)" sheetId="13" r:id="rId3"/>
    <sheet name="Filtered Data Analysis (2)" sheetId="11" r:id="rId4"/>
    <sheet name="Filtered Data Analysis" sheetId="7" r:id="rId5"/>
    <sheet name="Filtered" sheetId="6" r:id="rId6"/>
    <sheet name="Overall Analysis" sheetId="9" r:id="rId7"/>
    <sheet name="Overall Analysis (2)" sheetId="16" r:id="rId8"/>
    <sheet name="Outcome based on Goals Plays" sheetId="17" r:id="rId9"/>
    <sheet name="Overall data" sheetId="5" r:id="rId10"/>
    <sheet name="Edinburgh ResearchName" sheetId="8" r:id="rId11"/>
    <sheet name="Original" sheetId="4" r:id="rId12"/>
  </sheets>
  <definedNames>
    <definedName name="_xlnm._FilterDatabase" localSheetId="5" hidden="1">Filtered!$A$1:$R$1</definedName>
    <definedName name="_xlnm._FilterDatabase" localSheetId="11" hidden="1">Original!$A$1:$N$4115</definedName>
    <definedName name="_xlnm._FilterDatabase" localSheetId="9" hidden="1">'Overall data'!$A$1:$R$4115</definedName>
  </definedNames>
  <calcPr calcId="191029" concurrentCalc="0"/>
  <pivotCaches>
    <pivotCache cacheId="41" r:id="rId13"/>
    <pivotCache cacheId="42" r:id="rId14"/>
    <pivotCache cacheId="4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6" i="17" l="1"/>
  <c r="G16" i="17"/>
  <c r="G15" i="17"/>
  <c r="G14" i="17"/>
  <c r="G13" i="17"/>
  <c r="G12" i="17"/>
  <c r="G11" i="17"/>
  <c r="G10" i="17"/>
  <c r="G9" i="17"/>
  <c r="G8" i="17"/>
  <c r="G7" i="17"/>
  <c r="G6" i="17"/>
  <c r="G5" i="17"/>
  <c r="F15" i="17"/>
  <c r="F14" i="17"/>
  <c r="F13" i="17"/>
  <c r="F12" i="17"/>
  <c r="F11" i="17"/>
  <c r="F10" i="17"/>
  <c r="F9" i="17"/>
  <c r="F8" i="17"/>
  <c r="F7" i="17"/>
  <c r="F6" i="17"/>
  <c r="F5" i="17"/>
  <c r="E16" i="17"/>
  <c r="E15" i="17"/>
  <c r="E14" i="17"/>
  <c r="E13" i="17"/>
  <c r="E12" i="17"/>
  <c r="E11" i="17"/>
  <c r="E10" i="17"/>
  <c r="E9" i="17"/>
  <c r="E8" i="17"/>
  <c r="E7" i="17"/>
  <c r="E6" i="17"/>
  <c r="E5" i="17"/>
  <c r="H16" i="17"/>
  <c r="K16" i="17"/>
  <c r="J16" i="17"/>
  <c r="I16" i="17"/>
  <c r="H15" i="17"/>
  <c r="K15" i="17"/>
  <c r="J15" i="17"/>
  <c r="I15" i="17"/>
  <c r="H14" i="17"/>
  <c r="K14" i="17"/>
  <c r="J14" i="17"/>
  <c r="I14" i="17"/>
  <c r="H13" i="17"/>
  <c r="K13" i="17"/>
  <c r="J13" i="17"/>
  <c r="I13" i="17"/>
  <c r="H12" i="17"/>
  <c r="K12" i="17"/>
  <c r="J12" i="17"/>
  <c r="I12" i="17"/>
  <c r="H11" i="17"/>
  <c r="K11" i="17"/>
  <c r="J11" i="17"/>
  <c r="I11" i="17"/>
  <c r="H10" i="17"/>
  <c r="K10" i="17"/>
  <c r="J10" i="17"/>
  <c r="I10" i="17"/>
  <c r="H9" i="17"/>
  <c r="K9" i="17"/>
  <c r="J9" i="17"/>
  <c r="I9" i="17"/>
  <c r="H8" i="17"/>
  <c r="K8" i="17"/>
  <c r="J8" i="17"/>
  <c r="I8" i="17"/>
  <c r="H7" i="17"/>
  <c r="K7" i="17"/>
  <c r="J7" i="17"/>
  <c r="I7" i="17"/>
  <c r="H6" i="17"/>
  <c r="K6" i="17"/>
  <c r="J6" i="17"/>
  <c r="I6" i="17"/>
  <c r="H5" i="17"/>
  <c r="J5" i="17"/>
  <c r="K5" i="17"/>
  <c r="I5" i="17"/>
  <c r="B28" i="16"/>
  <c r="B27" i="16"/>
  <c r="B26" i="16"/>
  <c r="B25" i="16"/>
  <c r="B24" i="16"/>
  <c r="B23" i="16"/>
  <c r="E36" i="13"/>
  <c r="E35" i="13"/>
  <c r="E34" i="13"/>
  <c r="E33" i="13"/>
  <c r="E32" i="13"/>
  <c r="E31" i="13"/>
  <c r="E30" i="13"/>
  <c r="E29" i="13"/>
  <c r="E28" i="13"/>
  <c r="E23" i="13"/>
  <c r="E22" i="13"/>
  <c r="E21" i="13"/>
  <c r="E20" i="13"/>
  <c r="E19" i="13"/>
  <c r="E18" i="13"/>
  <c r="E17" i="13"/>
  <c r="E16" i="13"/>
  <c r="E15" i="13"/>
  <c r="H12" i="7"/>
  <c r="H11" i="7"/>
  <c r="H10" i="7"/>
  <c r="H9" i="7"/>
  <c r="H8" i="7"/>
  <c r="H7" i="7"/>
  <c r="B23" i="9"/>
  <c r="B24" i="9"/>
  <c r="B25" i="9"/>
  <c r="B26" i="9"/>
  <c r="B27" i="9"/>
  <c r="B28" i="9"/>
  <c r="Q4115" i="5"/>
  <c r="P4115" i="5"/>
  <c r="R4115" i="5"/>
  <c r="Q4114" i="5"/>
  <c r="P4114" i="5"/>
  <c r="R4114" i="5"/>
  <c r="Q4113" i="5"/>
  <c r="P4113" i="5"/>
  <c r="R4113" i="5"/>
  <c r="Q4112" i="5"/>
  <c r="P4112" i="5"/>
  <c r="R4112" i="5"/>
  <c r="Q4111" i="5"/>
  <c r="P4111" i="5"/>
  <c r="R4111" i="5"/>
  <c r="Q4110" i="5"/>
  <c r="P4110" i="5"/>
  <c r="R4110" i="5"/>
  <c r="Q4109" i="5"/>
  <c r="P4109" i="5"/>
  <c r="R4109" i="5"/>
  <c r="Q4108" i="5"/>
  <c r="P4108" i="5"/>
  <c r="R4108" i="5"/>
  <c r="Q4107" i="5"/>
  <c r="P4107" i="5"/>
  <c r="R4107" i="5"/>
  <c r="Q4106" i="5"/>
  <c r="P4106" i="5"/>
  <c r="R4106" i="5"/>
  <c r="Q4105" i="5"/>
  <c r="P4105" i="5"/>
  <c r="R4105" i="5"/>
  <c r="Q4104" i="5"/>
  <c r="P4104" i="5"/>
  <c r="R4104" i="5"/>
  <c r="Q4103" i="5"/>
  <c r="P4103" i="5"/>
  <c r="R4103" i="5"/>
  <c r="Q4102" i="5"/>
  <c r="P4102" i="5"/>
  <c r="R4102" i="5"/>
  <c r="Q4101" i="5"/>
  <c r="P4101" i="5"/>
  <c r="R4101" i="5"/>
  <c r="Q4100" i="5"/>
  <c r="P4100" i="5"/>
  <c r="R4100" i="5"/>
  <c r="Q4099" i="5"/>
  <c r="P4099" i="5"/>
  <c r="R4099" i="5"/>
  <c r="Q4098" i="5"/>
  <c r="P4098" i="5"/>
  <c r="R4098" i="5"/>
  <c r="Q4097" i="5"/>
  <c r="P4097" i="5"/>
  <c r="R4097" i="5"/>
  <c r="Q4096" i="5"/>
  <c r="P4096" i="5"/>
  <c r="R4096" i="5"/>
  <c r="Q4095" i="5"/>
  <c r="P4095" i="5"/>
  <c r="R4095" i="5"/>
  <c r="Q4094" i="5"/>
  <c r="P4094" i="5"/>
  <c r="R4094" i="5"/>
  <c r="Q4093" i="5"/>
  <c r="P4093" i="5"/>
  <c r="R4093" i="5"/>
  <c r="Q4092" i="5"/>
  <c r="P4092" i="5"/>
  <c r="R4092" i="5"/>
  <c r="Q4091" i="5"/>
  <c r="P4091" i="5"/>
  <c r="R4091" i="5"/>
  <c r="Q4090" i="5"/>
  <c r="P4090" i="5"/>
  <c r="R4090" i="5"/>
  <c r="Q4089" i="5"/>
  <c r="P4089" i="5"/>
  <c r="R4089" i="5"/>
  <c r="Q4088" i="5"/>
  <c r="P4088" i="5"/>
  <c r="R4088" i="5"/>
  <c r="Q4087" i="5"/>
  <c r="P4087" i="5"/>
  <c r="R4087" i="5"/>
  <c r="Q4086" i="5"/>
  <c r="P4086" i="5"/>
  <c r="R4086" i="5"/>
  <c r="Q4085" i="5"/>
  <c r="P4085" i="5"/>
  <c r="R4085" i="5"/>
  <c r="Q4084" i="5"/>
  <c r="P4084" i="5"/>
  <c r="R4084" i="5"/>
  <c r="Q4083" i="5"/>
  <c r="P4083" i="5"/>
  <c r="R4083" i="5"/>
  <c r="Q4082" i="5"/>
  <c r="P4082" i="5"/>
  <c r="R4082" i="5"/>
  <c r="Q4081" i="5"/>
  <c r="P4081" i="5"/>
  <c r="R4081" i="5"/>
  <c r="Q4080" i="5"/>
  <c r="P4080" i="5"/>
  <c r="R4080" i="5"/>
  <c r="Q4079" i="5"/>
  <c r="P4079" i="5"/>
  <c r="R4079" i="5"/>
  <c r="Q4078" i="5"/>
  <c r="P4078" i="5"/>
  <c r="R4078" i="5"/>
  <c r="Q4077" i="5"/>
  <c r="P4077" i="5"/>
  <c r="R4077" i="5"/>
  <c r="Q4076" i="5"/>
  <c r="P4076" i="5"/>
  <c r="R4076" i="5"/>
  <c r="Q4075" i="5"/>
  <c r="P4075" i="5"/>
  <c r="R4075" i="5"/>
  <c r="Q4074" i="5"/>
  <c r="P4074" i="5"/>
  <c r="R4074" i="5"/>
  <c r="Q4073" i="5"/>
  <c r="P4073" i="5"/>
  <c r="R4073" i="5"/>
  <c r="Q4072" i="5"/>
  <c r="P4072" i="5"/>
  <c r="R4072" i="5"/>
  <c r="Q4071" i="5"/>
  <c r="P4071" i="5"/>
  <c r="R4071" i="5"/>
  <c r="Q4070" i="5"/>
  <c r="P4070" i="5"/>
  <c r="R4070" i="5"/>
  <c r="Q4069" i="5"/>
  <c r="P4069" i="5"/>
  <c r="R4069" i="5"/>
  <c r="Q4068" i="5"/>
  <c r="P4068" i="5"/>
  <c r="R4068" i="5"/>
  <c r="Q4067" i="5"/>
  <c r="P4067" i="5"/>
  <c r="R4067" i="5"/>
  <c r="Q4066" i="5"/>
  <c r="P4066" i="5"/>
  <c r="R4066" i="5"/>
  <c r="Q4065" i="5"/>
  <c r="P4065" i="5"/>
  <c r="R4065" i="5"/>
  <c r="Q4064" i="5"/>
  <c r="P4064" i="5"/>
  <c r="R4064" i="5"/>
  <c r="Q4063" i="5"/>
  <c r="P4063" i="5"/>
  <c r="R4063" i="5"/>
  <c r="Q4062" i="5"/>
  <c r="P4062" i="5"/>
  <c r="R4062" i="5"/>
  <c r="Q4061" i="5"/>
  <c r="P4061" i="5"/>
  <c r="R4061" i="5"/>
  <c r="Q4060" i="5"/>
  <c r="P4060" i="5"/>
  <c r="R4060" i="5"/>
  <c r="Q4059" i="5"/>
  <c r="P4059" i="5"/>
  <c r="R4059" i="5"/>
  <c r="Q4058" i="5"/>
  <c r="P4058" i="5"/>
  <c r="R4058" i="5"/>
  <c r="Q4057" i="5"/>
  <c r="P4057" i="5"/>
  <c r="R4057" i="5"/>
  <c r="Q4056" i="5"/>
  <c r="P4056" i="5"/>
  <c r="R4056" i="5"/>
  <c r="Q4055" i="5"/>
  <c r="P4055" i="5"/>
  <c r="R4055" i="5"/>
  <c r="Q4054" i="5"/>
  <c r="P4054" i="5"/>
  <c r="R4054" i="5"/>
  <c r="Q4053" i="5"/>
  <c r="P4053" i="5"/>
  <c r="R4053" i="5"/>
  <c r="Q4052" i="5"/>
  <c r="P4052" i="5"/>
  <c r="R4052" i="5"/>
  <c r="Q4051" i="5"/>
  <c r="P4051" i="5"/>
  <c r="R4051" i="5"/>
  <c r="Q4050" i="5"/>
  <c r="P4050" i="5"/>
  <c r="R4050" i="5"/>
  <c r="Q4049" i="5"/>
  <c r="P4049" i="5"/>
  <c r="R4049" i="5"/>
  <c r="Q4048" i="5"/>
  <c r="P4048" i="5"/>
  <c r="R4048" i="5"/>
  <c r="Q4047" i="5"/>
  <c r="P4047" i="5"/>
  <c r="R4047" i="5"/>
  <c r="Q4046" i="5"/>
  <c r="P4046" i="5"/>
  <c r="R4046" i="5"/>
  <c r="Q4045" i="5"/>
  <c r="P4045" i="5"/>
  <c r="R4045" i="5"/>
  <c r="Q4044" i="5"/>
  <c r="P4044" i="5"/>
  <c r="R4044" i="5"/>
  <c r="Q4043" i="5"/>
  <c r="P4043" i="5"/>
  <c r="R4043" i="5"/>
  <c r="Q4042" i="5"/>
  <c r="P4042" i="5"/>
  <c r="R4042" i="5"/>
  <c r="Q4041" i="5"/>
  <c r="P4041" i="5"/>
  <c r="R4041" i="5"/>
  <c r="Q4040" i="5"/>
  <c r="P4040" i="5"/>
  <c r="R4040" i="5"/>
  <c r="Q4039" i="5"/>
  <c r="P4039" i="5"/>
  <c r="R4039" i="5"/>
  <c r="Q4038" i="5"/>
  <c r="P4038" i="5"/>
  <c r="R4038" i="5"/>
  <c r="Q4037" i="5"/>
  <c r="P4037" i="5"/>
  <c r="R4037" i="5"/>
  <c r="Q4036" i="5"/>
  <c r="P4036" i="5"/>
  <c r="R4036" i="5"/>
  <c r="Q4035" i="5"/>
  <c r="P4035" i="5"/>
  <c r="R4035" i="5"/>
  <c r="Q4034" i="5"/>
  <c r="P4034" i="5"/>
  <c r="R4034" i="5"/>
  <c r="Q4033" i="5"/>
  <c r="P4033" i="5"/>
  <c r="R4033" i="5"/>
  <c r="Q4032" i="5"/>
  <c r="P4032" i="5"/>
  <c r="R4032" i="5"/>
  <c r="Q4031" i="5"/>
  <c r="P4031" i="5"/>
  <c r="R4031" i="5"/>
  <c r="Q4030" i="5"/>
  <c r="P4030" i="5"/>
  <c r="R4030" i="5"/>
  <c r="Q4029" i="5"/>
  <c r="P4029" i="5"/>
  <c r="R4029" i="5"/>
  <c r="Q4028" i="5"/>
  <c r="P4028" i="5"/>
  <c r="R4028" i="5"/>
  <c r="Q4027" i="5"/>
  <c r="P4027" i="5"/>
  <c r="R4027" i="5"/>
  <c r="Q4026" i="5"/>
  <c r="P4026" i="5"/>
  <c r="R4026" i="5"/>
  <c r="Q4025" i="5"/>
  <c r="P4025" i="5"/>
  <c r="R4025" i="5"/>
  <c r="Q4024" i="5"/>
  <c r="P4024" i="5"/>
  <c r="R4024" i="5"/>
  <c r="Q4023" i="5"/>
  <c r="P4023" i="5"/>
  <c r="R4023" i="5"/>
  <c r="Q4022" i="5"/>
  <c r="P4022" i="5"/>
  <c r="R4022" i="5"/>
  <c r="Q4021" i="5"/>
  <c r="P4021" i="5"/>
  <c r="R4021" i="5"/>
  <c r="Q4020" i="5"/>
  <c r="P4020" i="5"/>
  <c r="R4020" i="5"/>
  <c r="Q4019" i="5"/>
  <c r="P4019" i="5"/>
  <c r="R4019" i="5"/>
  <c r="Q4018" i="5"/>
  <c r="P4018" i="5"/>
  <c r="R4018" i="5"/>
  <c r="Q4017" i="5"/>
  <c r="P4017" i="5"/>
  <c r="R4017" i="5"/>
  <c r="Q4016" i="5"/>
  <c r="P4016" i="5"/>
  <c r="R4016" i="5"/>
  <c r="Q4015" i="5"/>
  <c r="P4015" i="5"/>
  <c r="R4015" i="5"/>
  <c r="Q4014" i="5"/>
  <c r="P4014" i="5"/>
  <c r="R4014" i="5"/>
  <c r="Q4013" i="5"/>
  <c r="P4013" i="5"/>
  <c r="R4013" i="5"/>
  <c r="Q4012" i="5"/>
  <c r="P4012" i="5"/>
  <c r="R4012" i="5"/>
  <c r="Q4011" i="5"/>
  <c r="P4011" i="5"/>
  <c r="R4011" i="5"/>
  <c r="Q4010" i="5"/>
  <c r="P4010" i="5"/>
  <c r="R4010" i="5"/>
  <c r="Q4009" i="5"/>
  <c r="P4009" i="5"/>
  <c r="R4009" i="5"/>
  <c r="Q4008" i="5"/>
  <c r="P4008" i="5"/>
  <c r="R4008" i="5"/>
  <c r="Q4007" i="5"/>
  <c r="P4007" i="5"/>
  <c r="R4007" i="5"/>
  <c r="Q4006" i="5"/>
  <c r="P4006" i="5"/>
  <c r="R4006" i="5"/>
  <c r="Q4005" i="5"/>
  <c r="P4005" i="5"/>
  <c r="R4005" i="5"/>
  <c r="Q4004" i="5"/>
  <c r="P4004" i="5"/>
  <c r="R4004" i="5"/>
  <c r="Q4003" i="5"/>
  <c r="P4003" i="5"/>
  <c r="R4003" i="5"/>
  <c r="Q4002" i="5"/>
  <c r="P4002" i="5"/>
  <c r="R4002" i="5"/>
  <c r="Q4001" i="5"/>
  <c r="P4001" i="5"/>
  <c r="R4001" i="5"/>
  <c r="Q4000" i="5"/>
  <c r="P4000" i="5"/>
  <c r="R4000" i="5"/>
  <c r="Q3999" i="5"/>
  <c r="P3999" i="5"/>
  <c r="R3999" i="5"/>
  <c r="Q3998" i="5"/>
  <c r="P3998" i="5"/>
  <c r="R3998" i="5"/>
  <c r="Q3997" i="5"/>
  <c r="P3997" i="5"/>
  <c r="R3997" i="5"/>
  <c r="Q3996" i="5"/>
  <c r="P3996" i="5"/>
  <c r="R3996" i="5"/>
  <c r="Q3995" i="5"/>
  <c r="P3995" i="5"/>
  <c r="R3995" i="5"/>
  <c r="Q3994" i="5"/>
  <c r="P3994" i="5"/>
  <c r="R3994" i="5"/>
  <c r="Q3993" i="5"/>
  <c r="P3993" i="5"/>
  <c r="R3993" i="5"/>
  <c r="Q3992" i="5"/>
  <c r="P3992" i="5"/>
  <c r="R3992" i="5"/>
  <c r="Q3991" i="5"/>
  <c r="P3991" i="5"/>
  <c r="R3991" i="5"/>
  <c r="Q3990" i="5"/>
  <c r="P3990" i="5"/>
  <c r="R3990" i="5"/>
  <c r="Q3989" i="5"/>
  <c r="P3989" i="5"/>
  <c r="R3989" i="5"/>
  <c r="Q3988" i="5"/>
  <c r="P3988" i="5"/>
  <c r="R3988" i="5"/>
  <c r="Q3987" i="5"/>
  <c r="P3987" i="5"/>
  <c r="R3987" i="5"/>
  <c r="Q3986" i="5"/>
  <c r="P3986" i="5"/>
  <c r="R3986" i="5"/>
  <c r="Q3985" i="5"/>
  <c r="P3985" i="5"/>
  <c r="R3985" i="5"/>
  <c r="Q3984" i="5"/>
  <c r="P3984" i="5"/>
  <c r="R3984" i="5"/>
  <c r="Q3983" i="5"/>
  <c r="P3983" i="5"/>
  <c r="R3983" i="5"/>
  <c r="Q3982" i="5"/>
  <c r="P3982" i="5"/>
  <c r="R3982" i="5"/>
  <c r="Q3981" i="5"/>
  <c r="P3981" i="5"/>
  <c r="R3981" i="5"/>
  <c r="Q3980" i="5"/>
  <c r="P3980" i="5"/>
  <c r="R3980" i="5"/>
  <c r="Q3979" i="5"/>
  <c r="P3979" i="5"/>
  <c r="R3979" i="5"/>
  <c r="Q3978" i="5"/>
  <c r="P3978" i="5"/>
  <c r="R3978" i="5"/>
  <c r="Q3977" i="5"/>
  <c r="P3977" i="5"/>
  <c r="R3977" i="5"/>
  <c r="Q3976" i="5"/>
  <c r="P3976" i="5"/>
  <c r="R3976" i="5"/>
  <c r="Q3975" i="5"/>
  <c r="P3975" i="5"/>
  <c r="R3975" i="5"/>
  <c r="Q3974" i="5"/>
  <c r="P3974" i="5"/>
  <c r="R3974" i="5"/>
  <c r="Q3973" i="5"/>
  <c r="P3973" i="5"/>
  <c r="R3973" i="5"/>
  <c r="Q3972" i="5"/>
  <c r="P3972" i="5"/>
  <c r="R3972" i="5"/>
  <c r="Q3971" i="5"/>
  <c r="P3971" i="5"/>
  <c r="R3971" i="5"/>
  <c r="Q3970" i="5"/>
  <c r="P3970" i="5"/>
  <c r="R3970" i="5"/>
  <c r="Q3969" i="5"/>
  <c r="P3969" i="5"/>
  <c r="R3969" i="5"/>
  <c r="Q3968" i="5"/>
  <c r="P3968" i="5"/>
  <c r="R3968" i="5"/>
  <c r="Q3967" i="5"/>
  <c r="P3967" i="5"/>
  <c r="R3967" i="5"/>
  <c r="Q3966" i="5"/>
  <c r="P3966" i="5"/>
  <c r="R3966" i="5"/>
  <c r="Q3965" i="5"/>
  <c r="P3965" i="5"/>
  <c r="R3965" i="5"/>
  <c r="Q3964" i="5"/>
  <c r="P3964" i="5"/>
  <c r="R3964" i="5"/>
  <c r="Q3963" i="5"/>
  <c r="P3963" i="5"/>
  <c r="R3963" i="5"/>
  <c r="Q3962" i="5"/>
  <c r="P3962" i="5"/>
  <c r="R3962" i="5"/>
  <c r="Q3961" i="5"/>
  <c r="P3961" i="5"/>
  <c r="R3961" i="5"/>
  <c r="Q3960" i="5"/>
  <c r="P3960" i="5"/>
  <c r="R3960" i="5"/>
  <c r="Q3959" i="5"/>
  <c r="P3959" i="5"/>
  <c r="R3959" i="5"/>
  <c r="Q3958" i="5"/>
  <c r="P3958" i="5"/>
  <c r="R3958" i="5"/>
  <c r="Q3957" i="5"/>
  <c r="P3957" i="5"/>
  <c r="R3957" i="5"/>
  <c r="Q3956" i="5"/>
  <c r="P3956" i="5"/>
  <c r="R3956" i="5"/>
  <c r="Q3955" i="5"/>
  <c r="P3955" i="5"/>
  <c r="R3955" i="5"/>
  <c r="Q3954" i="5"/>
  <c r="P3954" i="5"/>
  <c r="R3954" i="5"/>
  <c r="Q3953" i="5"/>
  <c r="P3953" i="5"/>
  <c r="R3953" i="5"/>
  <c r="Q3952" i="5"/>
  <c r="P3952" i="5"/>
  <c r="R3952" i="5"/>
  <c r="Q3951" i="5"/>
  <c r="P3951" i="5"/>
  <c r="R3951" i="5"/>
  <c r="Q3950" i="5"/>
  <c r="P3950" i="5"/>
  <c r="R3950" i="5"/>
  <c r="Q3949" i="5"/>
  <c r="P3949" i="5"/>
  <c r="R3949" i="5"/>
  <c r="Q3948" i="5"/>
  <c r="P3948" i="5"/>
  <c r="R3948" i="5"/>
  <c r="Q3947" i="5"/>
  <c r="P3947" i="5"/>
  <c r="R3947" i="5"/>
  <c r="Q3946" i="5"/>
  <c r="P3946" i="5"/>
  <c r="R3946" i="5"/>
  <c r="Q3945" i="5"/>
  <c r="P3945" i="5"/>
  <c r="R3945" i="5"/>
  <c r="Q3944" i="5"/>
  <c r="P3944" i="5"/>
  <c r="R3944" i="5"/>
  <c r="Q3943" i="5"/>
  <c r="P3943" i="5"/>
  <c r="R3943" i="5"/>
  <c r="Q3942" i="5"/>
  <c r="P3942" i="5"/>
  <c r="R3942" i="5"/>
  <c r="Q3941" i="5"/>
  <c r="P3941" i="5"/>
  <c r="R3941" i="5"/>
  <c r="Q3940" i="5"/>
  <c r="P3940" i="5"/>
  <c r="R3940" i="5"/>
  <c r="Q3939" i="5"/>
  <c r="P3939" i="5"/>
  <c r="R3939" i="5"/>
  <c r="Q3938" i="5"/>
  <c r="P3938" i="5"/>
  <c r="R3938" i="5"/>
  <c r="Q3937" i="5"/>
  <c r="P3937" i="5"/>
  <c r="R3937" i="5"/>
  <c r="Q3936" i="5"/>
  <c r="P3936" i="5"/>
  <c r="R3936" i="5"/>
  <c r="Q3935" i="5"/>
  <c r="P3935" i="5"/>
  <c r="R3935" i="5"/>
  <c r="Q3934" i="5"/>
  <c r="P3934" i="5"/>
  <c r="R3934" i="5"/>
  <c r="Q3933" i="5"/>
  <c r="P3933" i="5"/>
  <c r="R3933" i="5"/>
  <c r="Q3932" i="5"/>
  <c r="P3932" i="5"/>
  <c r="R3932" i="5"/>
  <c r="Q3931" i="5"/>
  <c r="P3931" i="5"/>
  <c r="R3931" i="5"/>
  <c r="Q3930" i="5"/>
  <c r="P3930" i="5"/>
  <c r="R3930" i="5"/>
  <c r="Q3929" i="5"/>
  <c r="P3929" i="5"/>
  <c r="R3929" i="5"/>
  <c r="Q3928" i="5"/>
  <c r="P3928" i="5"/>
  <c r="R3928" i="5"/>
  <c r="Q3927" i="5"/>
  <c r="P3927" i="5"/>
  <c r="R3927" i="5"/>
  <c r="Q3926" i="5"/>
  <c r="P3926" i="5"/>
  <c r="R3926" i="5"/>
  <c r="Q3925" i="5"/>
  <c r="P3925" i="5"/>
  <c r="R3925" i="5"/>
  <c r="Q3924" i="5"/>
  <c r="P3924" i="5"/>
  <c r="R3924" i="5"/>
  <c r="Q3923" i="5"/>
  <c r="P3923" i="5"/>
  <c r="R3923" i="5"/>
  <c r="Q3922" i="5"/>
  <c r="P3922" i="5"/>
  <c r="R3922" i="5"/>
  <c r="Q3921" i="5"/>
  <c r="P3921" i="5"/>
  <c r="R3921" i="5"/>
  <c r="Q3920" i="5"/>
  <c r="P3920" i="5"/>
  <c r="R3920" i="5"/>
  <c r="Q3919" i="5"/>
  <c r="P3919" i="5"/>
  <c r="R3919" i="5"/>
  <c r="Q3918" i="5"/>
  <c r="P3918" i="5"/>
  <c r="R3918" i="5"/>
  <c r="Q3917" i="5"/>
  <c r="P3917" i="5"/>
  <c r="R3917" i="5"/>
  <c r="Q3916" i="5"/>
  <c r="P3916" i="5"/>
  <c r="R3916" i="5"/>
  <c r="Q3915" i="5"/>
  <c r="P3915" i="5"/>
  <c r="R3915" i="5"/>
  <c r="Q3914" i="5"/>
  <c r="P3914" i="5"/>
  <c r="R3914" i="5"/>
  <c r="Q3913" i="5"/>
  <c r="P3913" i="5"/>
  <c r="R3913" i="5"/>
  <c r="Q3912" i="5"/>
  <c r="P3912" i="5"/>
  <c r="R3912" i="5"/>
  <c r="Q3911" i="5"/>
  <c r="P3911" i="5"/>
  <c r="R3911" i="5"/>
  <c r="Q3910" i="5"/>
  <c r="P3910" i="5"/>
  <c r="R3910" i="5"/>
  <c r="Q3909" i="5"/>
  <c r="P3909" i="5"/>
  <c r="R3909" i="5"/>
  <c r="Q3908" i="5"/>
  <c r="P3908" i="5"/>
  <c r="R3908" i="5"/>
  <c r="Q3907" i="5"/>
  <c r="P3907" i="5"/>
  <c r="R3907" i="5"/>
  <c r="Q3906" i="5"/>
  <c r="P3906" i="5"/>
  <c r="R3906" i="5"/>
  <c r="Q3905" i="5"/>
  <c r="P3905" i="5"/>
  <c r="R3905" i="5"/>
  <c r="Q3904" i="5"/>
  <c r="P3904" i="5"/>
  <c r="R3904" i="5"/>
  <c r="Q3903" i="5"/>
  <c r="P3903" i="5"/>
  <c r="R3903" i="5"/>
  <c r="Q3902" i="5"/>
  <c r="P3902" i="5"/>
  <c r="R3902" i="5"/>
  <c r="Q3901" i="5"/>
  <c r="P3901" i="5"/>
  <c r="R3901" i="5"/>
  <c r="Q3900" i="5"/>
  <c r="P3900" i="5"/>
  <c r="R3900" i="5"/>
  <c r="Q3899" i="5"/>
  <c r="P3899" i="5"/>
  <c r="R3899" i="5"/>
  <c r="Q3898" i="5"/>
  <c r="P3898" i="5"/>
  <c r="R3898" i="5"/>
  <c r="Q3897" i="5"/>
  <c r="P3897" i="5"/>
  <c r="R3897" i="5"/>
  <c r="Q3896" i="5"/>
  <c r="P3896" i="5"/>
  <c r="R3896" i="5"/>
  <c r="Q3895" i="5"/>
  <c r="P3895" i="5"/>
  <c r="R3895" i="5"/>
  <c r="Q3894" i="5"/>
  <c r="P3894" i="5"/>
  <c r="R3894" i="5"/>
  <c r="Q3893" i="5"/>
  <c r="P3893" i="5"/>
  <c r="R3893" i="5"/>
  <c r="Q3892" i="5"/>
  <c r="P3892" i="5"/>
  <c r="R3892" i="5"/>
  <c r="Q3891" i="5"/>
  <c r="P3891" i="5"/>
  <c r="R3891" i="5"/>
  <c r="Q3890" i="5"/>
  <c r="P3890" i="5"/>
  <c r="R3890" i="5"/>
  <c r="Q3889" i="5"/>
  <c r="P3889" i="5"/>
  <c r="R3889" i="5"/>
  <c r="Q3888" i="5"/>
  <c r="P3888" i="5"/>
  <c r="R3888" i="5"/>
  <c r="Q3887" i="5"/>
  <c r="P3887" i="5"/>
  <c r="R3887" i="5"/>
  <c r="Q3886" i="5"/>
  <c r="P3886" i="5"/>
  <c r="R3886" i="5"/>
  <c r="Q3885" i="5"/>
  <c r="P3885" i="5"/>
  <c r="R3885" i="5"/>
  <c r="Q3884" i="5"/>
  <c r="P3884" i="5"/>
  <c r="R3884" i="5"/>
  <c r="Q3883" i="5"/>
  <c r="P3883" i="5"/>
  <c r="R3883" i="5"/>
  <c r="Q3882" i="5"/>
  <c r="P3882" i="5"/>
  <c r="R3882" i="5"/>
  <c r="Q3881" i="5"/>
  <c r="P3881" i="5"/>
  <c r="R3881" i="5"/>
  <c r="Q3880" i="5"/>
  <c r="P3880" i="5"/>
  <c r="R3880" i="5"/>
  <c r="Q3879" i="5"/>
  <c r="P3879" i="5"/>
  <c r="R3879" i="5"/>
  <c r="Q3878" i="5"/>
  <c r="P3878" i="5"/>
  <c r="R3878" i="5"/>
  <c r="Q3877" i="5"/>
  <c r="P3877" i="5"/>
  <c r="R3877" i="5"/>
  <c r="Q3876" i="5"/>
  <c r="P3876" i="5"/>
  <c r="R3876" i="5"/>
  <c r="Q3875" i="5"/>
  <c r="P3875" i="5"/>
  <c r="R3875" i="5"/>
  <c r="Q3874" i="5"/>
  <c r="P3874" i="5"/>
  <c r="R3874" i="5"/>
  <c r="Q3873" i="5"/>
  <c r="P3873" i="5"/>
  <c r="R3873" i="5"/>
  <c r="Q3872" i="5"/>
  <c r="P3872" i="5"/>
  <c r="R3872" i="5"/>
  <c r="Q3871" i="5"/>
  <c r="P3871" i="5"/>
  <c r="R3871" i="5"/>
  <c r="Q3870" i="5"/>
  <c r="P3870" i="5"/>
  <c r="R3870" i="5"/>
  <c r="Q3869" i="5"/>
  <c r="P3869" i="5"/>
  <c r="R3869" i="5"/>
  <c r="Q3868" i="5"/>
  <c r="P3868" i="5"/>
  <c r="R3868" i="5"/>
  <c r="Q3867" i="5"/>
  <c r="P3867" i="5"/>
  <c r="R3867" i="5"/>
  <c r="Q3866" i="5"/>
  <c r="P3866" i="5"/>
  <c r="R3866" i="5"/>
  <c r="Q3865" i="5"/>
  <c r="P3865" i="5"/>
  <c r="R3865" i="5"/>
  <c r="Q3864" i="5"/>
  <c r="P3864" i="5"/>
  <c r="R3864" i="5"/>
  <c r="Q3863" i="5"/>
  <c r="P3863" i="5"/>
  <c r="R3863" i="5"/>
  <c r="Q3862" i="5"/>
  <c r="P3862" i="5"/>
  <c r="R3862" i="5"/>
  <c r="Q3861" i="5"/>
  <c r="P3861" i="5"/>
  <c r="R3861" i="5"/>
  <c r="Q3860" i="5"/>
  <c r="P3860" i="5"/>
  <c r="R3860" i="5"/>
  <c r="Q3859" i="5"/>
  <c r="P3859" i="5"/>
  <c r="R3859" i="5"/>
  <c r="Q3858" i="5"/>
  <c r="P3858" i="5"/>
  <c r="R3858" i="5"/>
  <c r="Q3857" i="5"/>
  <c r="P3857" i="5"/>
  <c r="R3857" i="5"/>
  <c r="Q3856" i="5"/>
  <c r="P3856" i="5"/>
  <c r="R3856" i="5"/>
  <c r="Q3855" i="5"/>
  <c r="P3855" i="5"/>
  <c r="R3855" i="5"/>
  <c r="Q3854" i="5"/>
  <c r="P3854" i="5"/>
  <c r="R3854" i="5"/>
  <c r="Q3853" i="5"/>
  <c r="P3853" i="5"/>
  <c r="R3853" i="5"/>
  <c r="Q3852" i="5"/>
  <c r="P3852" i="5"/>
  <c r="R3852" i="5"/>
  <c r="Q3851" i="5"/>
  <c r="P3851" i="5"/>
  <c r="R3851" i="5"/>
  <c r="Q3850" i="5"/>
  <c r="P3850" i="5"/>
  <c r="R3850" i="5"/>
  <c r="Q3849" i="5"/>
  <c r="P3849" i="5"/>
  <c r="R3849" i="5"/>
  <c r="Q3848" i="5"/>
  <c r="P3848" i="5"/>
  <c r="R3848" i="5"/>
  <c r="Q3847" i="5"/>
  <c r="P3847" i="5"/>
  <c r="R3847" i="5"/>
  <c r="Q3846" i="5"/>
  <c r="P3846" i="5"/>
  <c r="R3846" i="5"/>
  <c r="Q3845" i="5"/>
  <c r="P3845" i="5"/>
  <c r="R3845" i="5"/>
  <c r="Q3844" i="5"/>
  <c r="P3844" i="5"/>
  <c r="R3844" i="5"/>
  <c r="Q3843" i="5"/>
  <c r="P3843" i="5"/>
  <c r="R3843" i="5"/>
  <c r="Q3842" i="5"/>
  <c r="P3842" i="5"/>
  <c r="R3842" i="5"/>
  <c r="Q3841" i="5"/>
  <c r="P3841" i="5"/>
  <c r="R3841" i="5"/>
  <c r="Q3840" i="5"/>
  <c r="P3840" i="5"/>
  <c r="R3840" i="5"/>
  <c r="Q3839" i="5"/>
  <c r="P3839" i="5"/>
  <c r="R3839" i="5"/>
  <c r="Q3838" i="5"/>
  <c r="P3838" i="5"/>
  <c r="R3838" i="5"/>
  <c r="Q3837" i="5"/>
  <c r="P3837" i="5"/>
  <c r="R3837" i="5"/>
  <c r="Q3836" i="5"/>
  <c r="P3836" i="5"/>
  <c r="R3836" i="5"/>
  <c r="Q3835" i="5"/>
  <c r="P3835" i="5"/>
  <c r="R3835" i="5"/>
  <c r="Q3834" i="5"/>
  <c r="P3834" i="5"/>
  <c r="R3834" i="5"/>
  <c r="Q3833" i="5"/>
  <c r="P3833" i="5"/>
  <c r="R3833" i="5"/>
  <c r="Q3832" i="5"/>
  <c r="P3832" i="5"/>
  <c r="R3832" i="5"/>
  <c r="Q3831" i="5"/>
  <c r="P3831" i="5"/>
  <c r="R3831" i="5"/>
  <c r="Q3830" i="5"/>
  <c r="P3830" i="5"/>
  <c r="R3830" i="5"/>
  <c r="Q3829" i="5"/>
  <c r="P3829" i="5"/>
  <c r="R3829" i="5"/>
  <c r="Q3828" i="5"/>
  <c r="P3828" i="5"/>
  <c r="R3828" i="5"/>
  <c r="Q3827" i="5"/>
  <c r="P3827" i="5"/>
  <c r="R3827" i="5"/>
  <c r="Q3826" i="5"/>
  <c r="P3826" i="5"/>
  <c r="R3826" i="5"/>
  <c r="Q3825" i="5"/>
  <c r="P3825" i="5"/>
  <c r="R3825" i="5"/>
  <c r="Q3824" i="5"/>
  <c r="P3824" i="5"/>
  <c r="R3824" i="5"/>
  <c r="Q3823" i="5"/>
  <c r="P3823" i="5"/>
  <c r="R3823" i="5"/>
  <c r="Q3822" i="5"/>
  <c r="P3822" i="5"/>
  <c r="R3822" i="5"/>
  <c r="Q3821" i="5"/>
  <c r="P3821" i="5"/>
  <c r="R3821" i="5"/>
  <c r="Q3820" i="5"/>
  <c r="P3820" i="5"/>
  <c r="R3820" i="5"/>
  <c r="Q3819" i="5"/>
  <c r="P3819" i="5"/>
  <c r="R3819" i="5"/>
  <c r="Q3818" i="5"/>
  <c r="P3818" i="5"/>
  <c r="R3818" i="5"/>
  <c r="Q3817" i="5"/>
  <c r="P3817" i="5"/>
  <c r="R3817" i="5"/>
  <c r="Q3816" i="5"/>
  <c r="P3816" i="5"/>
  <c r="R3816" i="5"/>
  <c r="Q3815" i="5"/>
  <c r="P3815" i="5"/>
  <c r="R3815" i="5"/>
  <c r="Q3814" i="5"/>
  <c r="P3814" i="5"/>
  <c r="R3814" i="5"/>
  <c r="Q3813" i="5"/>
  <c r="P3813" i="5"/>
  <c r="R3813" i="5"/>
  <c r="Q3812" i="5"/>
  <c r="P3812" i="5"/>
  <c r="R3812" i="5"/>
  <c r="Q3811" i="5"/>
  <c r="P3811" i="5"/>
  <c r="R3811" i="5"/>
  <c r="Q3810" i="5"/>
  <c r="P3810" i="5"/>
  <c r="R3810" i="5"/>
  <c r="Q3809" i="5"/>
  <c r="P3809" i="5"/>
  <c r="R3809" i="5"/>
  <c r="Q3808" i="5"/>
  <c r="P3808" i="5"/>
  <c r="R3808" i="5"/>
  <c r="Q3807" i="5"/>
  <c r="P3807" i="5"/>
  <c r="R3807" i="5"/>
  <c r="Q3806" i="5"/>
  <c r="P3806" i="5"/>
  <c r="R3806" i="5"/>
  <c r="Q3805" i="5"/>
  <c r="P3805" i="5"/>
  <c r="R3805" i="5"/>
  <c r="Q3804" i="5"/>
  <c r="P3804" i="5"/>
  <c r="R3804" i="5"/>
  <c r="Q3803" i="5"/>
  <c r="P3803" i="5"/>
  <c r="R3803" i="5"/>
  <c r="Q3802" i="5"/>
  <c r="P3802" i="5"/>
  <c r="R3802" i="5"/>
  <c r="Q3801" i="5"/>
  <c r="P3801" i="5"/>
  <c r="R3801" i="5"/>
  <c r="Q3800" i="5"/>
  <c r="P3800" i="5"/>
  <c r="R3800" i="5"/>
  <c r="Q3799" i="5"/>
  <c r="P3799" i="5"/>
  <c r="R3799" i="5"/>
  <c r="Q3798" i="5"/>
  <c r="P3798" i="5"/>
  <c r="R3798" i="5"/>
  <c r="Q3797" i="5"/>
  <c r="P3797" i="5"/>
  <c r="R3797" i="5"/>
  <c r="Q3796" i="5"/>
  <c r="P3796" i="5"/>
  <c r="R3796" i="5"/>
  <c r="Q3795" i="5"/>
  <c r="P3795" i="5"/>
  <c r="R3795" i="5"/>
  <c r="Q3794" i="5"/>
  <c r="P3794" i="5"/>
  <c r="R3794" i="5"/>
  <c r="Q3793" i="5"/>
  <c r="P3793" i="5"/>
  <c r="R3793" i="5"/>
  <c r="Q3792" i="5"/>
  <c r="P3792" i="5"/>
  <c r="R3792" i="5"/>
  <c r="Q3791" i="5"/>
  <c r="P3791" i="5"/>
  <c r="R3791" i="5"/>
  <c r="Q3790" i="5"/>
  <c r="P3790" i="5"/>
  <c r="R3790" i="5"/>
  <c r="Q3789" i="5"/>
  <c r="P3789" i="5"/>
  <c r="R3789" i="5"/>
  <c r="Q3788" i="5"/>
  <c r="P3788" i="5"/>
  <c r="R3788" i="5"/>
  <c r="Q3787" i="5"/>
  <c r="P3787" i="5"/>
  <c r="R3787" i="5"/>
  <c r="Q3786" i="5"/>
  <c r="P3786" i="5"/>
  <c r="R3786" i="5"/>
  <c r="Q3785" i="5"/>
  <c r="P3785" i="5"/>
  <c r="R3785" i="5"/>
  <c r="Q3784" i="5"/>
  <c r="P3784" i="5"/>
  <c r="R3784" i="5"/>
  <c r="Q3783" i="5"/>
  <c r="P3783" i="5"/>
  <c r="R3783" i="5"/>
  <c r="Q3782" i="5"/>
  <c r="P3782" i="5"/>
  <c r="R3782" i="5"/>
  <c r="Q3781" i="5"/>
  <c r="P3781" i="5"/>
  <c r="R3781" i="5"/>
  <c r="Q3780" i="5"/>
  <c r="P3780" i="5"/>
  <c r="R3780" i="5"/>
  <c r="Q3779" i="5"/>
  <c r="P3779" i="5"/>
  <c r="R3779" i="5"/>
  <c r="Q3778" i="5"/>
  <c r="P3778" i="5"/>
  <c r="R3778" i="5"/>
  <c r="Q3777" i="5"/>
  <c r="P3777" i="5"/>
  <c r="R3777" i="5"/>
  <c r="Q3776" i="5"/>
  <c r="P3776" i="5"/>
  <c r="R3776" i="5"/>
  <c r="Q3775" i="5"/>
  <c r="P3775" i="5"/>
  <c r="R3775" i="5"/>
  <c r="Q3774" i="5"/>
  <c r="P3774" i="5"/>
  <c r="R3774" i="5"/>
  <c r="Q3773" i="5"/>
  <c r="P3773" i="5"/>
  <c r="R3773" i="5"/>
  <c r="Q3772" i="5"/>
  <c r="P3772" i="5"/>
  <c r="R3772" i="5"/>
  <c r="Q3771" i="5"/>
  <c r="P3771" i="5"/>
  <c r="R3771" i="5"/>
  <c r="Q3770" i="5"/>
  <c r="P3770" i="5"/>
  <c r="R3770" i="5"/>
  <c r="Q3769" i="5"/>
  <c r="P3769" i="5"/>
  <c r="R3769" i="5"/>
  <c r="Q3768" i="5"/>
  <c r="P3768" i="5"/>
  <c r="R3768" i="5"/>
  <c r="Q3767" i="5"/>
  <c r="P3767" i="5"/>
  <c r="R3767" i="5"/>
  <c r="Q3766" i="5"/>
  <c r="P3766" i="5"/>
  <c r="R3766" i="5"/>
  <c r="Q3765" i="5"/>
  <c r="P3765" i="5"/>
  <c r="R3765" i="5"/>
  <c r="Q3764" i="5"/>
  <c r="P3764" i="5"/>
  <c r="R3764" i="5"/>
  <c r="Q3763" i="5"/>
  <c r="P3763" i="5"/>
  <c r="R3763" i="5"/>
  <c r="Q3762" i="5"/>
  <c r="P3762" i="5"/>
  <c r="R3762" i="5"/>
  <c r="Q3761" i="5"/>
  <c r="P3761" i="5"/>
  <c r="R3761" i="5"/>
  <c r="Q3760" i="5"/>
  <c r="P3760" i="5"/>
  <c r="R3760" i="5"/>
  <c r="Q3759" i="5"/>
  <c r="P3759" i="5"/>
  <c r="R3759" i="5"/>
  <c r="Q3758" i="5"/>
  <c r="P3758" i="5"/>
  <c r="R3758" i="5"/>
  <c r="Q3757" i="5"/>
  <c r="P3757" i="5"/>
  <c r="R3757" i="5"/>
  <c r="Q3756" i="5"/>
  <c r="P3756" i="5"/>
  <c r="R3756" i="5"/>
  <c r="Q3755" i="5"/>
  <c r="P3755" i="5"/>
  <c r="R3755" i="5"/>
  <c r="Q3754" i="5"/>
  <c r="P3754" i="5"/>
  <c r="R3754" i="5"/>
  <c r="Q3753" i="5"/>
  <c r="P3753" i="5"/>
  <c r="R3753" i="5"/>
  <c r="Q3752" i="5"/>
  <c r="P3752" i="5"/>
  <c r="R3752" i="5"/>
  <c r="Q3751" i="5"/>
  <c r="P3751" i="5"/>
  <c r="R3751" i="5"/>
  <c r="Q3750" i="5"/>
  <c r="P3750" i="5"/>
  <c r="R3750" i="5"/>
  <c r="Q3749" i="5"/>
  <c r="P3749" i="5"/>
  <c r="R3749" i="5"/>
  <c r="Q3748" i="5"/>
  <c r="P3748" i="5"/>
  <c r="R3748" i="5"/>
  <c r="Q3747" i="5"/>
  <c r="P3747" i="5"/>
  <c r="R3747" i="5"/>
  <c r="Q3746" i="5"/>
  <c r="P3746" i="5"/>
  <c r="R3746" i="5"/>
  <c r="Q3745" i="5"/>
  <c r="P3745" i="5"/>
  <c r="R3745" i="5"/>
  <c r="Q3744" i="5"/>
  <c r="P3744" i="5"/>
  <c r="R3744" i="5"/>
  <c r="Q3743" i="5"/>
  <c r="P3743" i="5"/>
  <c r="R3743" i="5"/>
  <c r="Q3742" i="5"/>
  <c r="P3742" i="5"/>
  <c r="R3742" i="5"/>
  <c r="Q3741" i="5"/>
  <c r="P3741" i="5"/>
  <c r="R3741" i="5"/>
  <c r="Q3740" i="5"/>
  <c r="P3740" i="5"/>
  <c r="R3740" i="5"/>
  <c r="Q3739" i="5"/>
  <c r="P3739" i="5"/>
  <c r="R3739" i="5"/>
  <c r="Q3738" i="5"/>
  <c r="P3738" i="5"/>
  <c r="R3738" i="5"/>
  <c r="Q3737" i="5"/>
  <c r="P3737" i="5"/>
  <c r="R3737" i="5"/>
  <c r="Q3736" i="5"/>
  <c r="P3736" i="5"/>
  <c r="R3736" i="5"/>
  <c r="Q3735" i="5"/>
  <c r="P3735" i="5"/>
  <c r="R3735" i="5"/>
  <c r="Q3734" i="5"/>
  <c r="P3734" i="5"/>
  <c r="R3734" i="5"/>
  <c r="Q3733" i="5"/>
  <c r="P3733" i="5"/>
  <c r="R3733" i="5"/>
  <c r="Q3732" i="5"/>
  <c r="P3732" i="5"/>
  <c r="R3732" i="5"/>
  <c r="Q3731" i="5"/>
  <c r="P3731" i="5"/>
  <c r="R3731" i="5"/>
  <c r="Q3730" i="5"/>
  <c r="P3730" i="5"/>
  <c r="R3730" i="5"/>
  <c r="Q3729" i="5"/>
  <c r="P3729" i="5"/>
  <c r="R3729" i="5"/>
  <c r="Q3728" i="5"/>
  <c r="P3728" i="5"/>
  <c r="R3728" i="5"/>
  <c r="Q3727" i="5"/>
  <c r="P3727" i="5"/>
  <c r="R3727" i="5"/>
  <c r="Q3726" i="5"/>
  <c r="P3726" i="5"/>
  <c r="R3726" i="5"/>
  <c r="Q3725" i="5"/>
  <c r="P3725" i="5"/>
  <c r="R3725" i="5"/>
  <c r="Q3724" i="5"/>
  <c r="P3724" i="5"/>
  <c r="R3724" i="5"/>
  <c r="Q3723" i="5"/>
  <c r="P3723" i="5"/>
  <c r="R3723" i="5"/>
  <c r="Q3722" i="5"/>
  <c r="P3722" i="5"/>
  <c r="R3722" i="5"/>
  <c r="Q3721" i="5"/>
  <c r="P3721" i="5"/>
  <c r="R3721" i="5"/>
  <c r="Q3720" i="5"/>
  <c r="P3720" i="5"/>
  <c r="R3720" i="5"/>
  <c r="Q3719" i="5"/>
  <c r="P3719" i="5"/>
  <c r="R3719" i="5"/>
  <c r="Q3718" i="5"/>
  <c r="P3718" i="5"/>
  <c r="R3718" i="5"/>
  <c r="Q3717" i="5"/>
  <c r="P3717" i="5"/>
  <c r="R3717" i="5"/>
  <c r="Q3716" i="5"/>
  <c r="P3716" i="5"/>
  <c r="R3716" i="5"/>
  <c r="Q3715" i="5"/>
  <c r="P3715" i="5"/>
  <c r="R3715" i="5"/>
  <c r="Q3714" i="5"/>
  <c r="P3714" i="5"/>
  <c r="R3714" i="5"/>
  <c r="Q3713" i="5"/>
  <c r="P3713" i="5"/>
  <c r="R3713" i="5"/>
  <c r="Q3712" i="5"/>
  <c r="P3712" i="5"/>
  <c r="R3712" i="5"/>
  <c r="Q3711" i="5"/>
  <c r="P3711" i="5"/>
  <c r="R3711" i="5"/>
  <c r="Q3710" i="5"/>
  <c r="P3710" i="5"/>
  <c r="R3710" i="5"/>
  <c r="Q3709" i="5"/>
  <c r="P3709" i="5"/>
  <c r="R3709" i="5"/>
  <c r="Q3708" i="5"/>
  <c r="P3708" i="5"/>
  <c r="R3708" i="5"/>
  <c r="Q3707" i="5"/>
  <c r="P3707" i="5"/>
  <c r="R3707" i="5"/>
  <c r="Q3706" i="5"/>
  <c r="P3706" i="5"/>
  <c r="R3706" i="5"/>
  <c r="Q3705" i="5"/>
  <c r="P3705" i="5"/>
  <c r="R3705" i="5"/>
  <c r="Q3704" i="5"/>
  <c r="P3704" i="5"/>
  <c r="R3704" i="5"/>
  <c r="Q3703" i="5"/>
  <c r="P3703" i="5"/>
  <c r="R3703" i="5"/>
  <c r="Q3702" i="5"/>
  <c r="P3702" i="5"/>
  <c r="R3702" i="5"/>
  <c r="Q3701" i="5"/>
  <c r="P3701" i="5"/>
  <c r="R3701" i="5"/>
  <c r="Q3700" i="5"/>
  <c r="P3700" i="5"/>
  <c r="R3700" i="5"/>
  <c r="Q3699" i="5"/>
  <c r="P3699" i="5"/>
  <c r="R3699" i="5"/>
  <c r="Q3698" i="5"/>
  <c r="P3698" i="5"/>
  <c r="R3698" i="5"/>
  <c r="Q3697" i="5"/>
  <c r="P3697" i="5"/>
  <c r="R3697" i="5"/>
  <c r="Q3696" i="5"/>
  <c r="P3696" i="5"/>
  <c r="R3696" i="5"/>
  <c r="Q3695" i="5"/>
  <c r="P3695" i="5"/>
  <c r="R3695" i="5"/>
  <c r="Q3694" i="5"/>
  <c r="P3694" i="5"/>
  <c r="R3694" i="5"/>
  <c r="Q3693" i="5"/>
  <c r="P3693" i="5"/>
  <c r="R3693" i="5"/>
  <c r="Q3692" i="5"/>
  <c r="P3692" i="5"/>
  <c r="R3692" i="5"/>
  <c r="Q3691" i="5"/>
  <c r="P3691" i="5"/>
  <c r="R3691" i="5"/>
  <c r="Q3690" i="5"/>
  <c r="P3690" i="5"/>
  <c r="R3690" i="5"/>
  <c r="Q3689" i="5"/>
  <c r="P3689" i="5"/>
  <c r="R3689" i="5"/>
  <c r="Q3688" i="5"/>
  <c r="P3688" i="5"/>
  <c r="R3688" i="5"/>
  <c r="Q3687" i="5"/>
  <c r="P3687" i="5"/>
  <c r="R3687" i="5"/>
  <c r="Q3686" i="5"/>
  <c r="P3686" i="5"/>
  <c r="R3686" i="5"/>
  <c r="Q3685" i="5"/>
  <c r="P3685" i="5"/>
  <c r="R3685" i="5"/>
  <c r="Q3684" i="5"/>
  <c r="P3684" i="5"/>
  <c r="R3684" i="5"/>
  <c r="Q3683" i="5"/>
  <c r="P3683" i="5"/>
  <c r="R3683" i="5"/>
  <c r="Q3682" i="5"/>
  <c r="P3682" i="5"/>
  <c r="R3682" i="5"/>
  <c r="Q3681" i="5"/>
  <c r="P3681" i="5"/>
  <c r="R3681" i="5"/>
  <c r="Q3680" i="5"/>
  <c r="P3680" i="5"/>
  <c r="R3680" i="5"/>
  <c r="Q3679" i="5"/>
  <c r="P3679" i="5"/>
  <c r="R3679" i="5"/>
  <c r="Q3678" i="5"/>
  <c r="P3678" i="5"/>
  <c r="R3678" i="5"/>
  <c r="Q3677" i="5"/>
  <c r="P3677" i="5"/>
  <c r="R3677" i="5"/>
  <c r="Q3676" i="5"/>
  <c r="P3676" i="5"/>
  <c r="R3676" i="5"/>
  <c r="Q3675" i="5"/>
  <c r="P3675" i="5"/>
  <c r="R3675" i="5"/>
  <c r="Q3674" i="5"/>
  <c r="P3674" i="5"/>
  <c r="R3674" i="5"/>
  <c r="Q3673" i="5"/>
  <c r="P3673" i="5"/>
  <c r="R3673" i="5"/>
  <c r="Q3672" i="5"/>
  <c r="P3672" i="5"/>
  <c r="R3672" i="5"/>
  <c r="Q3671" i="5"/>
  <c r="P3671" i="5"/>
  <c r="R3671" i="5"/>
  <c r="Q3670" i="5"/>
  <c r="P3670" i="5"/>
  <c r="R3670" i="5"/>
  <c r="Q3669" i="5"/>
  <c r="P3669" i="5"/>
  <c r="R3669" i="5"/>
  <c r="Q3668" i="5"/>
  <c r="P3668" i="5"/>
  <c r="R3668" i="5"/>
  <c r="Q3667" i="5"/>
  <c r="P3667" i="5"/>
  <c r="R3667" i="5"/>
  <c r="Q3666" i="5"/>
  <c r="P3666" i="5"/>
  <c r="R3666" i="5"/>
  <c r="Q3665" i="5"/>
  <c r="P3665" i="5"/>
  <c r="R3665" i="5"/>
  <c r="Q3664" i="5"/>
  <c r="P3664" i="5"/>
  <c r="R3664" i="5"/>
  <c r="Q3663" i="5"/>
  <c r="P3663" i="5"/>
  <c r="R3663" i="5"/>
  <c r="Q3662" i="5"/>
  <c r="P3662" i="5"/>
  <c r="R3662" i="5"/>
  <c r="Q3661" i="5"/>
  <c r="P3661" i="5"/>
  <c r="R3661" i="5"/>
  <c r="Q3660" i="5"/>
  <c r="P3660" i="5"/>
  <c r="R3660" i="5"/>
  <c r="Q3659" i="5"/>
  <c r="P3659" i="5"/>
  <c r="R3659" i="5"/>
  <c r="Q3658" i="5"/>
  <c r="P3658" i="5"/>
  <c r="R3658" i="5"/>
  <c r="Q3657" i="5"/>
  <c r="P3657" i="5"/>
  <c r="R3657" i="5"/>
  <c r="Q3656" i="5"/>
  <c r="P3656" i="5"/>
  <c r="R3656" i="5"/>
  <c r="Q3655" i="5"/>
  <c r="P3655" i="5"/>
  <c r="R3655" i="5"/>
  <c r="Q3654" i="5"/>
  <c r="P3654" i="5"/>
  <c r="R3654" i="5"/>
  <c r="Q3653" i="5"/>
  <c r="P3653" i="5"/>
  <c r="R3653" i="5"/>
  <c r="Q3652" i="5"/>
  <c r="P3652" i="5"/>
  <c r="R3652" i="5"/>
  <c r="Q3651" i="5"/>
  <c r="P3651" i="5"/>
  <c r="R3651" i="5"/>
  <c r="Q3650" i="5"/>
  <c r="P3650" i="5"/>
  <c r="R3650" i="5"/>
  <c r="Q3649" i="5"/>
  <c r="P3649" i="5"/>
  <c r="R3649" i="5"/>
  <c r="Q3648" i="5"/>
  <c r="P3648" i="5"/>
  <c r="R3648" i="5"/>
  <c r="Q3647" i="5"/>
  <c r="P3647" i="5"/>
  <c r="R3647" i="5"/>
  <c r="Q3646" i="5"/>
  <c r="P3646" i="5"/>
  <c r="R3646" i="5"/>
  <c r="Q3645" i="5"/>
  <c r="P3645" i="5"/>
  <c r="R3645" i="5"/>
  <c r="Q3644" i="5"/>
  <c r="P3644" i="5"/>
  <c r="R3644" i="5"/>
  <c r="Q3643" i="5"/>
  <c r="P3643" i="5"/>
  <c r="R3643" i="5"/>
  <c r="Q3642" i="5"/>
  <c r="P3642" i="5"/>
  <c r="R3642" i="5"/>
  <c r="Q3641" i="5"/>
  <c r="P3641" i="5"/>
  <c r="R3641" i="5"/>
  <c r="Q3640" i="5"/>
  <c r="P3640" i="5"/>
  <c r="R3640" i="5"/>
  <c r="Q3639" i="5"/>
  <c r="P3639" i="5"/>
  <c r="R3639" i="5"/>
  <c r="Q3638" i="5"/>
  <c r="P3638" i="5"/>
  <c r="R3638" i="5"/>
  <c r="Q3637" i="5"/>
  <c r="P3637" i="5"/>
  <c r="R3637" i="5"/>
  <c r="Q3636" i="5"/>
  <c r="P3636" i="5"/>
  <c r="R3636" i="5"/>
  <c r="Q3635" i="5"/>
  <c r="P3635" i="5"/>
  <c r="R3635" i="5"/>
  <c r="Q3634" i="5"/>
  <c r="P3634" i="5"/>
  <c r="R3634" i="5"/>
  <c r="Q3633" i="5"/>
  <c r="P3633" i="5"/>
  <c r="R3633" i="5"/>
  <c r="Q3632" i="5"/>
  <c r="P3632" i="5"/>
  <c r="R3632" i="5"/>
  <c r="Q3631" i="5"/>
  <c r="P3631" i="5"/>
  <c r="R3631" i="5"/>
  <c r="Q3630" i="5"/>
  <c r="P3630" i="5"/>
  <c r="R3630" i="5"/>
  <c r="Q3629" i="5"/>
  <c r="P3629" i="5"/>
  <c r="R3629" i="5"/>
  <c r="Q3628" i="5"/>
  <c r="P3628" i="5"/>
  <c r="R3628" i="5"/>
  <c r="Q3627" i="5"/>
  <c r="P3627" i="5"/>
  <c r="R3627" i="5"/>
  <c r="Q3626" i="5"/>
  <c r="P3626" i="5"/>
  <c r="R3626" i="5"/>
  <c r="Q3625" i="5"/>
  <c r="P3625" i="5"/>
  <c r="R3625" i="5"/>
  <c r="Q3624" i="5"/>
  <c r="P3624" i="5"/>
  <c r="R3624" i="5"/>
  <c r="Q3623" i="5"/>
  <c r="P3623" i="5"/>
  <c r="R3623" i="5"/>
  <c r="Q3622" i="5"/>
  <c r="P3622" i="5"/>
  <c r="R3622" i="5"/>
  <c r="Q3621" i="5"/>
  <c r="P3621" i="5"/>
  <c r="R3621" i="5"/>
  <c r="Q3620" i="5"/>
  <c r="P3620" i="5"/>
  <c r="R3620" i="5"/>
  <c r="Q3619" i="5"/>
  <c r="P3619" i="5"/>
  <c r="R3619" i="5"/>
  <c r="Q3618" i="5"/>
  <c r="P3618" i="5"/>
  <c r="R3618" i="5"/>
  <c r="Q3617" i="5"/>
  <c r="P3617" i="5"/>
  <c r="R3617" i="5"/>
  <c r="Q3616" i="5"/>
  <c r="P3616" i="5"/>
  <c r="R3616" i="5"/>
  <c r="Q3615" i="5"/>
  <c r="P3615" i="5"/>
  <c r="R3615" i="5"/>
  <c r="Q3614" i="5"/>
  <c r="P3614" i="5"/>
  <c r="R3614" i="5"/>
  <c r="Q3613" i="5"/>
  <c r="P3613" i="5"/>
  <c r="R3613" i="5"/>
  <c r="Q3612" i="5"/>
  <c r="P3612" i="5"/>
  <c r="R3612" i="5"/>
  <c r="Q3611" i="5"/>
  <c r="P3611" i="5"/>
  <c r="R3611" i="5"/>
  <c r="Q3610" i="5"/>
  <c r="P3610" i="5"/>
  <c r="R3610" i="5"/>
  <c r="Q3609" i="5"/>
  <c r="P3609" i="5"/>
  <c r="R3609" i="5"/>
  <c r="Q3608" i="5"/>
  <c r="P3608" i="5"/>
  <c r="R3608" i="5"/>
  <c r="Q3607" i="5"/>
  <c r="P3607" i="5"/>
  <c r="R3607" i="5"/>
  <c r="Q3606" i="5"/>
  <c r="P3606" i="5"/>
  <c r="R3606" i="5"/>
  <c r="Q3605" i="5"/>
  <c r="P3605" i="5"/>
  <c r="R3605" i="5"/>
  <c r="Q3604" i="5"/>
  <c r="P3604" i="5"/>
  <c r="R3604" i="5"/>
  <c r="Q3603" i="5"/>
  <c r="P3603" i="5"/>
  <c r="R3603" i="5"/>
  <c r="Q3602" i="5"/>
  <c r="P3602" i="5"/>
  <c r="R3602" i="5"/>
  <c r="Q3601" i="5"/>
  <c r="P3601" i="5"/>
  <c r="R3601" i="5"/>
  <c r="Q3600" i="5"/>
  <c r="P3600" i="5"/>
  <c r="R3600" i="5"/>
  <c r="Q3599" i="5"/>
  <c r="P3599" i="5"/>
  <c r="R3599" i="5"/>
  <c r="Q3598" i="5"/>
  <c r="P3598" i="5"/>
  <c r="R3598" i="5"/>
  <c r="Q3597" i="5"/>
  <c r="P3597" i="5"/>
  <c r="R3597" i="5"/>
  <c r="Q3596" i="5"/>
  <c r="P3596" i="5"/>
  <c r="R3596" i="5"/>
  <c r="Q3595" i="5"/>
  <c r="P3595" i="5"/>
  <c r="R3595" i="5"/>
  <c r="Q3594" i="5"/>
  <c r="P3594" i="5"/>
  <c r="R3594" i="5"/>
  <c r="Q3593" i="5"/>
  <c r="P3593" i="5"/>
  <c r="R3593" i="5"/>
  <c r="Q3592" i="5"/>
  <c r="P3592" i="5"/>
  <c r="R3592" i="5"/>
  <c r="Q3591" i="5"/>
  <c r="P3591" i="5"/>
  <c r="R3591" i="5"/>
  <c r="Q3590" i="5"/>
  <c r="P3590" i="5"/>
  <c r="R3590" i="5"/>
  <c r="Q3589" i="5"/>
  <c r="P3589" i="5"/>
  <c r="R3589" i="5"/>
  <c r="Q3588" i="5"/>
  <c r="P3588" i="5"/>
  <c r="R3588" i="5"/>
  <c r="Q3587" i="5"/>
  <c r="P3587" i="5"/>
  <c r="R3587" i="5"/>
  <c r="Q3586" i="5"/>
  <c r="P3586" i="5"/>
  <c r="R3586" i="5"/>
  <c r="Q3585" i="5"/>
  <c r="P3585" i="5"/>
  <c r="R3585" i="5"/>
  <c r="Q3584" i="5"/>
  <c r="P3584" i="5"/>
  <c r="R3584" i="5"/>
  <c r="Q3583" i="5"/>
  <c r="P3583" i="5"/>
  <c r="R3583" i="5"/>
  <c r="Q3582" i="5"/>
  <c r="P3582" i="5"/>
  <c r="R3582" i="5"/>
  <c r="Q3581" i="5"/>
  <c r="P3581" i="5"/>
  <c r="R3581" i="5"/>
  <c r="Q3580" i="5"/>
  <c r="P3580" i="5"/>
  <c r="R3580" i="5"/>
  <c r="Q3579" i="5"/>
  <c r="P3579" i="5"/>
  <c r="R3579" i="5"/>
  <c r="Q3578" i="5"/>
  <c r="P3578" i="5"/>
  <c r="R3578" i="5"/>
  <c r="Q3577" i="5"/>
  <c r="P3577" i="5"/>
  <c r="R3577" i="5"/>
  <c r="Q3576" i="5"/>
  <c r="P3576" i="5"/>
  <c r="R3576" i="5"/>
  <c r="Q3575" i="5"/>
  <c r="P3575" i="5"/>
  <c r="R3575" i="5"/>
  <c r="Q3574" i="5"/>
  <c r="P3574" i="5"/>
  <c r="R3574" i="5"/>
  <c r="Q3573" i="5"/>
  <c r="P3573" i="5"/>
  <c r="R3573" i="5"/>
  <c r="Q3572" i="5"/>
  <c r="P3572" i="5"/>
  <c r="R3572" i="5"/>
  <c r="Q3571" i="5"/>
  <c r="P3571" i="5"/>
  <c r="R3571" i="5"/>
  <c r="Q3570" i="5"/>
  <c r="P3570" i="5"/>
  <c r="R3570" i="5"/>
  <c r="Q3569" i="5"/>
  <c r="P3569" i="5"/>
  <c r="R3569" i="5"/>
  <c r="Q3568" i="5"/>
  <c r="P3568" i="5"/>
  <c r="R3568" i="5"/>
  <c r="Q3567" i="5"/>
  <c r="P3567" i="5"/>
  <c r="R3567" i="5"/>
  <c r="Q3566" i="5"/>
  <c r="P3566" i="5"/>
  <c r="R3566" i="5"/>
  <c r="Q3565" i="5"/>
  <c r="P3565" i="5"/>
  <c r="R3565" i="5"/>
  <c r="Q3564" i="5"/>
  <c r="P3564" i="5"/>
  <c r="R3564" i="5"/>
  <c r="Q3563" i="5"/>
  <c r="P3563" i="5"/>
  <c r="R3563" i="5"/>
  <c r="Q3562" i="5"/>
  <c r="P3562" i="5"/>
  <c r="R3562" i="5"/>
  <c r="Q3561" i="5"/>
  <c r="P3561" i="5"/>
  <c r="R3561" i="5"/>
  <c r="Q3560" i="5"/>
  <c r="P3560" i="5"/>
  <c r="R3560" i="5"/>
  <c r="Q3559" i="5"/>
  <c r="P3559" i="5"/>
  <c r="R3559" i="5"/>
  <c r="Q3558" i="5"/>
  <c r="P3558" i="5"/>
  <c r="R3558" i="5"/>
  <c r="Q3557" i="5"/>
  <c r="P3557" i="5"/>
  <c r="R3557" i="5"/>
  <c r="Q3556" i="5"/>
  <c r="P3556" i="5"/>
  <c r="R3556" i="5"/>
  <c r="Q3555" i="5"/>
  <c r="P3555" i="5"/>
  <c r="R3555" i="5"/>
  <c r="Q3554" i="5"/>
  <c r="P3554" i="5"/>
  <c r="R3554" i="5"/>
  <c r="Q3553" i="5"/>
  <c r="P3553" i="5"/>
  <c r="R3553" i="5"/>
  <c r="Q3552" i="5"/>
  <c r="P3552" i="5"/>
  <c r="R3552" i="5"/>
  <c r="Q3551" i="5"/>
  <c r="P3551" i="5"/>
  <c r="R3551" i="5"/>
  <c r="Q3550" i="5"/>
  <c r="P3550" i="5"/>
  <c r="R3550" i="5"/>
  <c r="Q3549" i="5"/>
  <c r="P3549" i="5"/>
  <c r="R3549" i="5"/>
  <c r="Q3548" i="5"/>
  <c r="P3548" i="5"/>
  <c r="R3548" i="5"/>
  <c r="Q3547" i="5"/>
  <c r="P3547" i="5"/>
  <c r="R3547" i="5"/>
  <c r="Q3546" i="5"/>
  <c r="P3546" i="5"/>
  <c r="R3546" i="5"/>
  <c r="Q3545" i="5"/>
  <c r="P3545" i="5"/>
  <c r="R3545" i="5"/>
  <c r="Q3544" i="5"/>
  <c r="P3544" i="5"/>
  <c r="R3544" i="5"/>
  <c r="Q3543" i="5"/>
  <c r="P3543" i="5"/>
  <c r="R3543" i="5"/>
  <c r="Q3542" i="5"/>
  <c r="P3542" i="5"/>
  <c r="R3542" i="5"/>
  <c r="Q3541" i="5"/>
  <c r="P3541" i="5"/>
  <c r="R3541" i="5"/>
  <c r="Q3540" i="5"/>
  <c r="P3540" i="5"/>
  <c r="R3540" i="5"/>
  <c r="Q3539" i="5"/>
  <c r="P3539" i="5"/>
  <c r="R3539" i="5"/>
  <c r="Q3538" i="5"/>
  <c r="P3538" i="5"/>
  <c r="R3538" i="5"/>
  <c r="Q3537" i="5"/>
  <c r="P3537" i="5"/>
  <c r="R3537" i="5"/>
  <c r="Q3536" i="5"/>
  <c r="P3536" i="5"/>
  <c r="R3536" i="5"/>
  <c r="Q3535" i="5"/>
  <c r="P3535" i="5"/>
  <c r="R3535" i="5"/>
  <c r="Q3534" i="5"/>
  <c r="P3534" i="5"/>
  <c r="R3534" i="5"/>
  <c r="Q3533" i="5"/>
  <c r="P3533" i="5"/>
  <c r="R3533" i="5"/>
  <c r="Q3532" i="5"/>
  <c r="P3532" i="5"/>
  <c r="R3532" i="5"/>
  <c r="Q3531" i="5"/>
  <c r="P3531" i="5"/>
  <c r="R3531" i="5"/>
  <c r="Q3530" i="5"/>
  <c r="P3530" i="5"/>
  <c r="R3530" i="5"/>
  <c r="Q3529" i="5"/>
  <c r="P3529" i="5"/>
  <c r="R3529" i="5"/>
  <c r="Q3528" i="5"/>
  <c r="P3528" i="5"/>
  <c r="R3528" i="5"/>
  <c r="Q3527" i="5"/>
  <c r="P3527" i="5"/>
  <c r="R3527" i="5"/>
  <c r="Q3526" i="5"/>
  <c r="P3526" i="5"/>
  <c r="R3526" i="5"/>
  <c r="Q3525" i="5"/>
  <c r="P3525" i="5"/>
  <c r="R3525" i="5"/>
  <c r="Q3524" i="5"/>
  <c r="P3524" i="5"/>
  <c r="R3524" i="5"/>
  <c r="Q3523" i="5"/>
  <c r="P3523" i="5"/>
  <c r="R3523" i="5"/>
  <c r="Q3522" i="5"/>
  <c r="P3522" i="5"/>
  <c r="R3522" i="5"/>
  <c r="Q3521" i="5"/>
  <c r="P3521" i="5"/>
  <c r="R3521" i="5"/>
  <c r="Q3520" i="5"/>
  <c r="P3520" i="5"/>
  <c r="R3520" i="5"/>
  <c r="Q3519" i="5"/>
  <c r="P3519" i="5"/>
  <c r="R3519" i="5"/>
  <c r="Q3518" i="5"/>
  <c r="P3518" i="5"/>
  <c r="R3518" i="5"/>
  <c r="Q3517" i="5"/>
  <c r="P3517" i="5"/>
  <c r="R3517" i="5"/>
  <c r="Q3516" i="5"/>
  <c r="P3516" i="5"/>
  <c r="R3516" i="5"/>
  <c r="Q3515" i="5"/>
  <c r="P3515" i="5"/>
  <c r="R3515" i="5"/>
  <c r="Q3514" i="5"/>
  <c r="P3514" i="5"/>
  <c r="R3514" i="5"/>
  <c r="Q3513" i="5"/>
  <c r="P3513" i="5"/>
  <c r="R3513" i="5"/>
  <c r="Q3512" i="5"/>
  <c r="P3512" i="5"/>
  <c r="R3512" i="5"/>
  <c r="Q3511" i="5"/>
  <c r="P3511" i="5"/>
  <c r="R3511" i="5"/>
  <c r="Q3510" i="5"/>
  <c r="P3510" i="5"/>
  <c r="R3510" i="5"/>
  <c r="Q3509" i="5"/>
  <c r="P3509" i="5"/>
  <c r="R3509" i="5"/>
  <c r="Q3508" i="5"/>
  <c r="P3508" i="5"/>
  <c r="R3508" i="5"/>
  <c r="Q3507" i="5"/>
  <c r="P3507" i="5"/>
  <c r="R3507" i="5"/>
  <c r="Q3506" i="5"/>
  <c r="P3506" i="5"/>
  <c r="R3506" i="5"/>
  <c r="Q3505" i="5"/>
  <c r="P3505" i="5"/>
  <c r="R3505" i="5"/>
  <c r="Q3504" i="5"/>
  <c r="P3504" i="5"/>
  <c r="R3504" i="5"/>
  <c r="Q3503" i="5"/>
  <c r="P3503" i="5"/>
  <c r="R3503" i="5"/>
  <c r="Q3502" i="5"/>
  <c r="P3502" i="5"/>
  <c r="R3502" i="5"/>
  <c r="Q3501" i="5"/>
  <c r="P3501" i="5"/>
  <c r="R3501" i="5"/>
  <c r="Q3500" i="5"/>
  <c r="P3500" i="5"/>
  <c r="R3500" i="5"/>
  <c r="Q3499" i="5"/>
  <c r="P3499" i="5"/>
  <c r="R3499" i="5"/>
  <c r="Q3498" i="5"/>
  <c r="P3498" i="5"/>
  <c r="R3498" i="5"/>
  <c r="Q3497" i="5"/>
  <c r="P3497" i="5"/>
  <c r="R3497" i="5"/>
  <c r="Q3496" i="5"/>
  <c r="P3496" i="5"/>
  <c r="R3496" i="5"/>
  <c r="Q3495" i="5"/>
  <c r="P3495" i="5"/>
  <c r="R3495" i="5"/>
  <c r="Q3494" i="5"/>
  <c r="P3494" i="5"/>
  <c r="R3494" i="5"/>
  <c r="Q3493" i="5"/>
  <c r="P3493" i="5"/>
  <c r="R3493" i="5"/>
  <c r="Q3492" i="5"/>
  <c r="P3492" i="5"/>
  <c r="R3492" i="5"/>
  <c r="Q3491" i="5"/>
  <c r="P3491" i="5"/>
  <c r="R3491" i="5"/>
  <c r="Q3490" i="5"/>
  <c r="P3490" i="5"/>
  <c r="R3490" i="5"/>
  <c r="Q3489" i="5"/>
  <c r="P3489" i="5"/>
  <c r="R3489" i="5"/>
  <c r="Q3488" i="5"/>
  <c r="P3488" i="5"/>
  <c r="R3488" i="5"/>
  <c r="Q3487" i="5"/>
  <c r="P3487" i="5"/>
  <c r="R3487" i="5"/>
  <c r="Q3486" i="5"/>
  <c r="P3486" i="5"/>
  <c r="R3486" i="5"/>
  <c r="Q3485" i="5"/>
  <c r="P3485" i="5"/>
  <c r="R3485" i="5"/>
  <c r="Q3484" i="5"/>
  <c r="P3484" i="5"/>
  <c r="R3484" i="5"/>
  <c r="Q3483" i="5"/>
  <c r="P3483" i="5"/>
  <c r="R3483" i="5"/>
  <c r="Q3482" i="5"/>
  <c r="P3482" i="5"/>
  <c r="R3482" i="5"/>
  <c r="Q3481" i="5"/>
  <c r="P3481" i="5"/>
  <c r="R3481" i="5"/>
  <c r="Q3480" i="5"/>
  <c r="P3480" i="5"/>
  <c r="R3480" i="5"/>
  <c r="Q3479" i="5"/>
  <c r="P3479" i="5"/>
  <c r="R3479" i="5"/>
  <c r="Q3478" i="5"/>
  <c r="P3478" i="5"/>
  <c r="R3478" i="5"/>
  <c r="Q3477" i="5"/>
  <c r="P3477" i="5"/>
  <c r="R3477" i="5"/>
  <c r="Q3476" i="5"/>
  <c r="P3476" i="5"/>
  <c r="R3476" i="5"/>
  <c r="Q3475" i="5"/>
  <c r="P3475" i="5"/>
  <c r="R3475" i="5"/>
  <c r="Q3474" i="5"/>
  <c r="P3474" i="5"/>
  <c r="R3474" i="5"/>
  <c r="Q3473" i="5"/>
  <c r="P3473" i="5"/>
  <c r="R3473" i="5"/>
  <c r="Q3472" i="5"/>
  <c r="P3472" i="5"/>
  <c r="R3472" i="5"/>
  <c r="Q3471" i="5"/>
  <c r="P3471" i="5"/>
  <c r="R3471" i="5"/>
  <c r="Q3470" i="5"/>
  <c r="P3470" i="5"/>
  <c r="R3470" i="5"/>
  <c r="Q3469" i="5"/>
  <c r="P3469" i="5"/>
  <c r="R3469" i="5"/>
  <c r="Q3468" i="5"/>
  <c r="P3468" i="5"/>
  <c r="R3468" i="5"/>
  <c r="Q3467" i="5"/>
  <c r="P3467" i="5"/>
  <c r="R3467" i="5"/>
  <c r="Q3466" i="5"/>
  <c r="P3466" i="5"/>
  <c r="R3466" i="5"/>
  <c r="Q3465" i="5"/>
  <c r="P3465" i="5"/>
  <c r="R3465" i="5"/>
  <c r="Q3464" i="5"/>
  <c r="P3464" i="5"/>
  <c r="R3464" i="5"/>
  <c r="Q3463" i="5"/>
  <c r="P3463" i="5"/>
  <c r="R3463" i="5"/>
  <c r="Q3462" i="5"/>
  <c r="P3462" i="5"/>
  <c r="R3462" i="5"/>
  <c r="Q3461" i="5"/>
  <c r="P3461" i="5"/>
  <c r="R3461" i="5"/>
  <c r="Q3460" i="5"/>
  <c r="P3460" i="5"/>
  <c r="R3460" i="5"/>
  <c r="Q3459" i="5"/>
  <c r="P3459" i="5"/>
  <c r="R3459" i="5"/>
  <c r="Q3458" i="5"/>
  <c r="P3458" i="5"/>
  <c r="R3458" i="5"/>
  <c r="Q3457" i="5"/>
  <c r="P3457" i="5"/>
  <c r="R3457" i="5"/>
  <c r="Q3456" i="5"/>
  <c r="P3456" i="5"/>
  <c r="R3456" i="5"/>
  <c r="Q3455" i="5"/>
  <c r="P3455" i="5"/>
  <c r="R3455" i="5"/>
  <c r="Q3454" i="5"/>
  <c r="P3454" i="5"/>
  <c r="R3454" i="5"/>
  <c r="Q3453" i="5"/>
  <c r="P3453" i="5"/>
  <c r="R3453" i="5"/>
  <c r="Q3452" i="5"/>
  <c r="P3452" i="5"/>
  <c r="R3452" i="5"/>
  <c r="Q3451" i="5"/>
  <c r="P3451" i="5"/>
  <c r="R3451" i="5"/>
  <c r="Q3450" i="5"/>
  <c r="P3450" i="5"/>
  <c r="R3450" i="5"/>
  <c r="Q3449" i="5"/>
  <c r="P3449" i="5"/>
  <c r="R3449" i="5"/>
  <c r="Q3448" i="5"/>
  <c r="P3448" i="5"/>
  <c r="R3448" i="5"/>
  <c r="Q3447" i="5"/>
  <c r="P3447" i="5"/>
  <c r="R3447" i="5"/>
  <c r="Q3446" i="5"/>
  <c r="P3446" i="5"/>
  <c r="R3446" i="5"/>
  <c r="Q3445" i="5"/>
  <c r="P3445" i="5"/>
  <c r="R3445" i="5"/>
  <c r="Q3444" i="5"/>
  <c r="P3444" i="5"/>
  <c r="R3444" i="5"/>
  <c r="Q3443" i="5"/>
  <c r="P3443" i="5"/>
  <c r="R3443" i="5"/>
  <c r="Q3442" i="5"/>
  <c r="P3442" i="5"/>
  <c r="R3442" i="5"/>
  <c r="Q3441" i="5"/>
  <c r="P3441" i="5"/>
  <c r="R3441" i="5"/>
  <c r="Q3440" i="5"/>
  <c r="P3440" i="5"/>
  <c r="R3440" i="5"/>
  <c r="Q3439" i="5"/>
  <c r="P3439" i="5"/>
  <c r="R3439" i="5"/>
  <c r="Q3438" i="5"/>
  <c r="P3438" i="5"/>
  <c r="R3438" i="5"/>
  <c r="Q3437" i="5"/>
  <c r="P3437" i="5"/>
  <c r="R3437" i="5"/>
  <c r="Q3436" i="5"/>
  <c r="P3436" i="5"/>
  <c r="R3436" i="5"/>
  <c r="Q3435" i="5"/>
  <c r="P3435" i="5"/>
  <c r="R3435" i="5"/>
  <c r="Q3434" i="5"/>
  <c r="P3434" i="5"/>
  <c r="R3434" i="5"/>
  <c r="Q3433" i="5"/>
  <c r="P3433" i="5"/>
  <c r="R3433" i="5"/>
  <c r="Q3432" i="5"/>
  <c r="P3432" i="5"/>
  <c r="R3432" i="5"/>
  <c r="Q3431" i="5"/>
  <c r="P3431" i="5"/>
  <c r="R3431" i="5"/>
  <c r="Q3430" i="5"/>
  <c r="P3430" i="5"/>
  <c r="R3430" i="5"/>
  <c r="Q3429" i="5"/>
  <c r="P3429" i="5"/>
  <c r="R3429" i="5"/>
  <c r="Q3428" i="5"/>
  <c r="P3428" i="5"/>
  <c r="R3428" i="5"/>
  <c r="Q3427" i="5"/>
  <c r="P3427" i="5"/>
  <c r="R3427" i="5"/>
  <c r="Q3426" i="5"/>
  <c r="P3426" i="5"/>
  <c r="R3426" i="5"/>
  <c r="Q3425" i="5"/>
  <c r="P3425" i="5"/>
  <c r="R3425" i="5"/>
  <c r="Q3424" i="5"/>
  <c r="P3424" i="5"/>
  <c r="R3424" i="5"/>
  <c r="Q3423" i="5"/>
  <c r="P3423" i="5"/>
  <c r="R3423" i="5"/>
  <c r="Q3422" i="5"/>
  <c r="P3422" i="5"/>
  <c r="R3422" i="5"/>
  <c r="Q3421" i="5"/>
  <c r="P3421" i="5"/>
  <c r="R3421" i="5"/>
  <c r="Q3420" i="5"/>
  <c r="P3420" i="5"/>
  <c r="R3420" i="5"/>
  <c r="Q3419" i="5"/>
  <c r="P3419" i="5"/>
  <c r="R3419" i="5"/>
  <c r="Q3418" i="5"/>
  <c r="P3418" i="5"/>
  <c r="R3418" i="5"/>
  <c r="Q3417" i="5"/>
  <c r="P3417" i="5"/>
  <c r="R3417" i="5"/>
  <c r="Q3416" i="5"/>
  <c r="P3416" i="5"/>
  <c r="R3416" i="5"/>
  <c r="Q3415" i="5"/>
  <c r="P3415" i="5"/>
  <c r="R3415" i="5"/>
  <c r="Q3414" i="5"/>
  <c r="P3414" i="5"/>
  <c r="R3414" i="5"/>
  <c r="Q3413" i="5"/>
  <c r="P3413" i="5"/>
  <c r="R3413" i="5"/>
  <c r="Q3412" i="5"/>
  <c r="P3412" i="5"/>
  <c r="R3412" i="5"/>
  <c r="Q3411" i="5"/>
  <c r="P3411" i="5"/>
  <c r="R3411" i="5"/>
  <c r="Q3410" i="5"/>
  <c r="P3410" i="5"/>
  <c r="R3410" i="5"/>
  <c r="Q3409" i="5"/>
  <c r="P3409" i="5"/>
  <c r="R3409" i="5"/>
  <c r="Q3408" i="5"/>
  <c r="P3408" i="5"/>
  <c r="R3408" i="5"/>
  <c r="Q3407" i="5"/>
  <c r="P3407" i="5"/>
  <c r="R3407" i="5"/>
  <c r="Q3406" i="5"/>
  <c r="P3406" i="5"/>
  <c r="R3406" i="5"/>
  <c r="Q3405" i="5"/>
  <c r="P3405" i="5"/>
  <c r="R3405" i="5"/>
  <c r="Q3404" i="5"/>
  <c r="P3404" i="5"/>
  <c r="R3404" i="5"/>
  <c r="Q3403" i="5"/>
  <c r="P3403" i="5"/>
  <c r="R3403" i="5"/>
  <c r="Q3402" i="5"/>
  <c r="P3402" i="5"/>
  <c r="R3402" i="5"/>
  <c r="Q3401" i="5"/>
  <c r="P3401" i="5"/>
  <c r="R3401" i="5"/>
  <c r="Q3400" i="5"/>
  <c r="P3400" i="5"/>
  <c r="R3400" i="5"/>
  <c r="Q3399" i="5"/>
  <c r="P3399" i="5"/>
  <c r="R3399" i="5"/>
  <c r="Q3398" i="5"/>
  <c r="P3398" i="5"/>
  <c r="R3398" i="5"/>
  <c r="Q3397" i="5"/>
  <c r="P3397" i="5"/>
  <c r="R3397" i="5"/>
  <c r="Q3396" i="5"/>
  <c r="P3396" i="5"/>
  <c r="R3396" i="5"/>
  <c r="Q3395" i="5"/>
  <c r="P3395" i="5"/>
  <c r="R3395" i="5"/>
  <c r="Q3394" i="5"/>
  <c r="P3394" i="5"/>
  <c r="R3394" i="5"/>
  <c r="Q3393" i="5"/>
  <c r="P3393" i="5"/>
  <c r="R3393" i="5"/>
  <c r="Q3392" i="5"/>
  <c r="P3392" i="5"/>
  <c r="R3392" i="5"/>
  <c r="Q3391" i="5"/>
  <c r="P3391" i="5"/>
  <c r="R3391" i="5"/>
  <c r="Q3390" i="5"/>
  <c r="P3390" i="5"/>
  <c r="R3390" i="5"/>
  <c r="Q3389" i="5"/>
  <c r="P3389" i="5"/>
  <c r="R3389" i="5"/>
  <c r="Q3388" i="5"/>
  <c r="P3388" i="5"/>
  <c r="R3388" i="5"/>
  <c r="Q3387" i="5"/>
  <c r="P3387" i="5"/>
  <c r="R3387" i="5"/>
  <c r="Q3386" i="5"/>
  <c r="P3386" i="5"/>
  <c r="R3386" i="5"/>
  <c r="Q3385" i="5"/>
  <c r="P3385" i="5"/>
  <c r="R3385" i="5"/>
  <c r="Q3384" i="5"/>
  <c r="P3384" i="5"/>
  <c r="R3384" i="5"/>
  <c r="Q3383" i="5"/>
  <c r="P3383" i="5"/>
  <c r="R3383" i="5"/>
  <c r="Q3382" i="5"/>
  <c r="P3382" i="5"/>
  <c r="R3382" i="5"/>
  <c r="Q3381" i="5"/>
  <c r="P3381" i="5"/>
  <c r="R3381" i="5"/>
  <c r="Q3380" i="5"/>
  <c r="P3380" i="5"/>
  <c r="R3380" i="5"/>
  <c r="Q3379" i="5"/>
  <c r="P3379" i="5"/>
  <c r="R3379" i="5"/>
  <c r="Q3378" i="5"/>
  <c r="P3378" i="5"/>
  <c r="R3378" i="5"/>
  <c r="Q3377" i="5"/>
  <c r="P3377" i="5"/>
  <c r="R3377" i="5"/>
  <c r="Q3376" i="5"/>
  <c r="P3376" i="5"/>
  <c r="R3376" i="5"/>
  <c r="Q3375" i="5"/>
  <c r="P3375" i="5"/>
  <c r="R3375" i="5"/>
  <c r="Q3374" i="5"/>
  <c r="P3374" i="5"/>
  <c r="R3374" i="5"/>
  <c r="Q3373" i="5"/>
  <c r="P3373" i="5"/>
  <c r="R3373" i="5"/>
  <c r="Q3372" i="5"/>
  <c r="P3372" i="5"/>
  <c r="R3372" i="5"/>
  <c r="Q3371" i="5"/>
  <c r="P3371" i="5"/>
  <c r="R3371" i="5"/>
  <c r="Q3370" i="5"/>
  <c r="P3370" i="5"/>
  <c r="R3370" i="5"/>
  <c r="Q3369" i="5"/>
  <c r="P3369" i="5"/>
  <c r="R3369" i="5"/>
  <c r="Q3368" i="5"/>
  <c r="P3368" i="5"/>
  <c r="R3368" i="5"/>
  <c r="Q3367" i="5"/>
  <c r="P3367" i="5"/>
  <c r="R3367" i="5"/>
  <c r="Q3366" i="5"/>
  <c r="P3366" i="5"/>
  <c r="R3366" i="5"/>
  <c r="Q3365" i="5"/>
  <c r="P3365" i="5"/>
  <c r="R3365" i="5"/>
  <c r="Q3364" i="5"/>
  <c r="P3364" i="5"/>
  <c r="R3364" i="5"/>
  <c r="Q3363" i="5"/>
  <c r="P3363" i="5"/>
  <c r="R3363" i="5"/>
  <c r="Q3362" i="5"/>
  <c r="P3362" i="5"/>
  <c r="R3362" i="5"/>
  <c r="Q3361" i="5"/>
  <c r="P3361" i="5"/>
  <c r="R3361" i="5"/>
  <c r="Q3360" i="5"/>
  <c r="P3360" i="5"/>
  <c r="R3360" i="5"/>
  <c r="Q3359" i="5"/>
  <c r="P3359" i="5"/>
  <c r="R3359" i="5"/>
  <c r="Q3358" i="5"/>
  <c r="P3358" i="5"/>
  <c r="R3358" i="5"/>
  <c r="Q3357" i="5"/>
  <c r="P3357" i="5"/>
  <c r="R3357" i="5"/>
  <c r="Q3356" i="5"/>
  <c r="P3356" i="5"/>
  <c r="R3356" i="5"/>
  <c r="Q3355" i="5"/>
  <c r="P3355" i="5"/>
  <c r="R3355" i="5"/>
  <c r="Q3354" i="5"/>
  <c r="P3354" i="5"/>
  <c r="R3354" i="5"/>
  <c r="Q3353" i="5"/>
  <c r="P3353" i="5"/>
  <c r="R3353" i="5"/>
  <c r="Q3352" i="5"/>
  <c r="P3352" i="5"/>
  <c r="R3352" i="5"/>
  <c r="Q3351" i="5"/>
  <c r="P3351" i="5"/>
  <c r="R3351" i="5"/>
  <c r="Q3350" i="5"/>
  <c r="P3350" i="5"/>
  <c r="R3350" i="5"/>
  <c r="Q3349" i="5"/>
  <c r="P3349" i="5"/>
  <c r="R3349" i="5"/>
  <c r="Q3348" i="5"/>
  <c r="P3348" i="5"/>
  <c r="R3348" i="5"/>
  <c r="Q3347" i="5"/>
  <c r="P3347" i="5"/>
  <c r="R3347" i="5"/>
  <c r="Q3346" i="5"/>
  <c r="P3346" i="5"/>
  <c r="R3346" i="5"/>
  <c r="Q3345" i="5"/>
  <c r="P3345" i="5"/>
  <c r="R3345" i="5"/>
  <c r="Q3344" i="5"/>
  <c r="P3344" i="5"/>
  <c r="R3344" i="5"/>
  <c r="Q3343" i="5"/>
  <c r="P3343" i="5"/>
  <c r="R3343" i="5"/>
  <c r="Q3342" i="5"/>
  <c r="P3342" i="5"/>
  <c r="R3342" i="5"/>
  <c r="Q3341" i="5"/>
  <c r="P3341" i="5"/>
  <c r="R3341" i="5"/>
  <c r="Q3340" i="5"/>
  <c r="P3340" i="5"/>
  <c r="R3340" i="5"/>
  <c r="Q3339" i="5"/>
  <c r="P3339" i="5"/>
  <c r="R3339" i="5"/>
  <c r="Q3338" i="5"/>
  <c r="P3338" i="5"/>
  <c r="R3338" i="5"/>
  <c r="Q3337" i="5"/>
  <c r="P3337" i="5"/>
  <c r="R3337" i="5"/>
  <c r="Q3336" i="5"/>
  <c r="P3336" i="5"/>
  <c r="R3336" i="5"/>
  <c r="Q3335" i="5"/>
  <c r="P3335" i="5"/>
  <c r="R3335" i="5"/>
  <c r="Q3334" i="5"/>
  <c r="P3334" i="5"/>
  <c r="R3334" i="5"/>
  <c r="Q3333" i="5"/>
  <c r="P3333" i="5"/>
  <c r="R3333" i="5"/>
  <c r="Q3332" i="5"/>
  <c r="P3332" i="5"/>
  <c r="R3332" i="5"/>
  <c r="Q3331" i="5"/>
  <c r="P3331" i="5"/>
  <c r="R3331" i="5"/>
  <c r="Q3330" i="5"/>
  <c r="P3330" i="5"/>
  <c r="R3330" i="5"/>
  <c r="Q3329" i="5"/>
  <c r="P3329" i="5"/>
  <c r="R3329" i="5"/>
  <c r="Q3328" i="5"/>
  <c r="P3328" i="5"/>
  <c r="R3328" i="5"/>
  <c r="Q3327" i="5"/>
  <c r="P3327" i="5"/>
  <c r="R3327" i="5"/>
  <c r="Q3326" i="5"/>
  <c r="P3326" i="5"/>
  <c r="R3326" i="5"/>
  <c r="Q3325" i="5"/>
  <c r="P3325" i="5"/>
  <c r="R3325" i="5"/>
  <c r="Q3324" i="5"/>
  <c r="P3324" i="5"/>
  <c r="R3324" i="5"/>
  <c r="Q3323" i="5"/>
  <c r="P3323" i="5"/>
  <c r="R3323" i="5"/>
  <c r="Q3322" i="5"/>
  <c r="P3322" i="5"/>
  <c r="R3322" i="5"/>
  <c r="Q3321" i="5"/>
  <c r="P3321" i="5"/>
  <c r="R3321" i="5"/>
  <c r="Q3320" i="5"/>
  <c r="P3320" i="5"/>
  <c r="R3320" i="5"/>
  <c r="Q3319" i="5"/>
  <c r="P3319" i="5"/>
  <c r="R3319" i="5"/>
  <c r="Q3318" i="5"/>
  <c r="P3318" i="5"/>
  <c r="R3318" i="5"/>
  <c r="Q3317" i="5"/>
  <c r="P3317" i="5"/>
  <c r="R3317" i="5"/>
  <c r="Q3316" i="5"/>
  <c r="P3316" i="5"/>
  <c r="R3316" i="5"/>
  <c r="Q3315" i="5"/>
  <c r="P3315" i="5"/>
  <c r="R3315" i="5"/>
  <c r="Q3314" i="5"/>
  <c r="P3314" i="5"/>
  <c r="R3314" i="5"/>
  <c r="Q3313" i="5"/>
  <c r="P3313" i="5"/>
  <c r="R3313" i="5"/>
  <c r="Q3312" i="5"/>
  <c r="P3312" i="5"/>
  <c r="R3312" i="5"/>
  <c r="Q3311" i="5"/>
  <c r="P3311" i="5"/>
  <c r="R3311" i="5"/>
  <c r="Q3310" i="5"/>
  <c r="P3310" i="5"/>
  <c r="R3310" i="5"/>
  <c r="Q3309" i="5"/>
  <c r="P3309" i="5"/>
  <c r="R3309" i="5"/>
  <c r="Q3308" i="5"/>
  <c r="P3308" i="5"/>
  <c r="R3308" i="5"/>
  <c r="Q3307" i="5"/>
  <c r="P3307" i="5"/>
  <c r="R3307" i="5"/>
  <c r="Q3306" i="5"/>
  <c r="P3306" i="5"/>
  <c r="R3306" i="5"/>
  <c r="Q3305" i="5"/>
  <c r="P3305" i="5"/>
  <c r="R3305" i="5"/>
  <c r="Q3304" i="5"/>
  <c r="P3304" i="5"/>
  <c r="R3304" i="5"/>
  <c r="Q3303" i="5"/>
  <c r="P3303" i="5"/>
  <c r="R3303" i="5"/>
  <c r="Q3302" i="5"/>
  <c r="P3302" i="5"/>
  <c r="R3302" i="5"/>
  <c r="Q3301" i="5"/>
  <c r="P3301" i="5"/>
  <c r="R3301" i="5"/>
  <c r="Q3300" i="5"/>
  <c r="P3300" i="5"/>
  <c r="R3300" i="5"/>
  <c r="Q3299" i="5"/>
  <c r="P3299" i="5"/>
  <c r="R3299" i="5"/>
  <c r="Q3298" i="5"/>
  <c r="P3298" i="5"/>
  <c r="R3298" i="5"/>
  <c r="Q3297" i="5"/>
  <c r="P3297" i="5"/>
  <c r="R3297" i="5"/>
  <c r="Q3296" i="5"/>
  <c r="P3296" i="5"/>
  <c r="R3296" i="5"/>
  <c r="Q3295" i="5"/>
  <c r="P3295" i="5"/>
  <c r="R3295" i="5"/>
  <c r="Q3294" i="5"/>
  <c r="P3294" i="5"/>
  <c r="R3294" i="5"/>
  <c r="Q3293" i="5"/>
  <c r="P3293" i="5"/>
  <c r="R3293" i="5"/>
  <c r="Q3292" i="5"/>
  <c r="P3292" i="5"/>
  <c r="R3292" i="5"/>
  <c r="Q3291" i="5"/>
  <c r="P3291" i="5"/>
  <c r="R3291" i="5"/>
  <c r="Q3290" i="5"/>
  <c r="P3290" i="5"/>
  <c r="R3290" i="5"/>
  <c r="Q3289" i="5"/>
  <c r="P3289" i="5"/>
  <c r="R3289" i="5"/>
  <c r="Q3288" i="5"/>
  <c r="P3288" i="5"/>
  <c r="R3288" i="5"/>
  <c r="Q3287" i="5"/>
  <c r="P3287" i="5"/>
  <c r="R3287" i="5"/>
  <c r="Q3286" i="5"/>
  <c r="P3286" i="5"/>
  <c r="R3286" i="5"/>
  <c r="Q3285" i="5"/>
  <c r="P3285" i="5"/>
  <c r="R3285" i="5"/>
  <c r="Q3284" i="5"/>
  <c r="P3284" i="5"/>
  <c r="R3284" i="5"/>
  <c r="Q3283" i="5"/>
  <c r="P3283" i="5"/>
  <c r="R3283" i="5"/>
  <c r="Q3282" i="5"/>
  <c r="P3282" i="5"/>
  <c r="R3282" i="5"/>
  <c r="Q3281" i="5"/>
  <c r="P3281" i="5"/>
  <c r="R3281" i="5"/>
  <c r="Q3280" i="5"/>
  <c r="P3280" i="5"/>
  <c r="R3280" i="5"/>
  <c r="Q3279" i="5"/>
  <c r="P3279" i="5"/>
  <c r="R3279" i="5"/>
  <c r="Q3278" i="5"/>
  <c r="P3278" i="5"/>
  <c r="R3278" i="5"/>
  <c r="Q3277" i="5"/>
  <c r="P3277" i="5"/>
  <c r="R3277" i="5"/>
  <c r="Q3276" i="5"/>
  <c r="P3276" i="5"/>
  <c r="R3276" i="5"/>
  <c r="Q3275" i="5"/>
  <c r="P3275" i="5"/>
  <c r="R3275" i="5"/>
  <c r="Q3274" i="5"/>
  <c r="P3274" i="5"/>
  <c r="R3274" i="5"/>
  <c r="Q3273" i="5"/>
  <c r="P3273" i="5"/>
  <c r="R3273" i="5"/>
  <c r="Q3272" i="5"/>
  <c r="P3272" i="5"/>
  <c r="R3272" i="5"/>
  <c r="Q3271" i="5"/>
  <c r="P3271" i="5"/>
  <c r="R3271" i="5"/>
  <c r="Q3270" i="5"/>
  <c r="P3270" i="5"/>
  <c r="R3270" i="5"/>
  <c r="Q3269" i="5"/>
  <c r="P3269" i="5"/>
  <c r="R3269" i="5"/>
  <c r="Q3268" i="5"/>
  <c r="P3268" i="5"/>
  <c r="R3268" i="5"/>
  <c r="Q3267" i="5"/>
  <c r="P3267" i="5"/>
  <c r="R3267" i="5"/>
  <c r="Q3266" i="5"/>
  <c r="P3266" i="5"/>
  <c r="R3266" i="5"/>
  <c r="Q3265" i="5"/>
  <c r="P3265" i="5"/>
  <c r="R3265" i="5"/>
  <c r="Q3264" i="5"/>
  <c r="P3264" i="5"/>
  <c r="R3264" i="5"/>
  <c r="Q3263" i="5"/>
  <c r="P3263" i="5"/>
  <c r="R3263" i="5"/>
  <c r="Q3262" i="5"/>
  <c r="P3262" i="5"/>
  <c r="R3262" i="5"/>
  <c r="Q3261" i="5"/>
  <c r="P3261" i="5"/>
  <c r="R3261" i="5"/>
  <c r="Q3260" i="5"/>
  <c r="P3260" i="5"/>
  <c r="R3260" i="5"/>
  <c r="Q3259" i="5"/>
  <c r="P3259" i="5"/>
  <c r="R3259" i="5"/>
  <c r="Q3258" i="5"/>
  <c r="P3258" i="5"/>
  <c r="R3258" i="5"/>
  <c r="Q3257" i="5"/>
  <c r="P3257" i="5"/>
  <c r="R3257" i="5"/>
  <c r="Q3256" i="5"/>
  <c r="P3256" i="5"/>
  <c r="R3256" i="5"/>
  <c r="Q3255" i="5"/>
  <c r="P3255" i="5"/>
  <c r="R3255" i="5"/>
  <c r="Q3254" i="5"/>
  <c r="P3254" i="5"/>
  <c r="R3254" i="5"/>
  <c r="Q3253" i="5"/>
  <c r="P3253" i="5"/>
  <c r="R3253" i="5"/>
  <c r="Q3252" i="5"/>
  <c r="P3252" i="5"/>
  <c r="R3252" i="5"/>
  <c r="Q3251" i="5"/>
  <c r="P3251" i="5"/>
  <c r="R3251" i="5"/>
  <c r="Q3250" i="5"/>
  <c r="P3250" i="5"/>
  <c r="R3250" i="5"/>
  <c r="Q3249" i="5"/>
  <c r="P3249" i="5"/>
  <c r="R3249" i="5"/>
  <c r="Q3248" i="5"/>
  <c r="P3248" i="5"/>
  <c r="R3248" i="5"/>
  <c r="Q3247" i="5"/>
  <c r="P3247" i="5"/>
  <c r="R3247" i="5"/>
  <c r="Q3246" i="5"/>
  <c r="P3246" i="5"/>
  <c r="R3246" i="5"/>
  <c r="Q3245" i="5"/>
  <c r="P3245" i="5"/>
  <c r="R3245" i="5"/>
  <c r="Q3244" i="5"/>
  <c r="P3244" i="5"/>
  <c r="R3244" i="5"/>
  <c r="Q3243" i="5"/>
  <c r="P3243" i="5"/>
  <c r="R3243" i="5"/>
  <c r="Q3242" i="5"/>
  <c r="P3242" i="5"/>
  <c r="R3242" i="5"/>
  <c r="Q3241" i="5"/>
  <c r="P3241" i="5"/>
  <c r="R3241" i="5"/>
  <c r="Q3240" i="5"/>
  <c r="P3240" i="5"/>
  <c r="R3240" i="5"/>
  <c r="Q3239" i="5"/>
  <c r="P3239" i="5"/>
  <c r="R3239" i="5"/>
  <c r="Q3238" i="5"/>
  <c r="P3238" i="5"/>
  <c r="R3238" i="5"/>
  <c r="Q3237" i="5"/>
  <c r="P3237" i="5"/>
  <c r="R3237" i="5"/>
  <c r="Q3236" i="5"/>
  <c r="P3236" i="5"/>
  <c r="R3236" i="5"/>
  <c r="Q3235" i="5"/>
  <c r="P3235" i="5"/>
  <c r="R3235" i="5"/>
  <c r="Q3234" i="5"/>
  <c r="P3234" i="5"/>
  <c r="R3234" i="5"/>
  <c r="Q3233" i="5"/>
  <c r="P3233" i="5"/>
  <c r="R3233" i="5"/>
  <c r="Q3232" i="5"/>
  <c r="P3232" i="5"/>
  <c r="R3232" i="5"/>
  <c r="Q3231" i="5"/>
  <c r="P3231" i="5"/>
  <c r="R3231" i="5"/>
  <c r="Q3230" i="5"/>
  <c r="P3230" i="5"/>
  <c r="R3230" i="5"/>
  <c r="Q3229" i="5"/>
  <c r="P3229" i="5"/>
  <c r="R3229" i="5"/>
  <c r="Q3228" i="5"/>
  <c r="P3228" i="5"/>
  <c r="R3228" i="5"/>
  <c r="Q3227" i="5"/>
  <c r="P3227" i="5"/>
  <c r="R3227" i="5"/>
  <c r="Q3226" i="5"/>
  <c r="P3226" i="5"/>
  <c r="R3226" i="5"/>
  <c r="Q3225" i="5"/>
  <c r="P3225" i="5"/>
  <c r="R3225" i="5"/>
  <c r="Q3224" i="5"/>
  <c r="P3224" i="5"/>
  <c r="R3224" i="5"/>
  <c r="Q3223" i="5"/>
  <c r="P3223" i="5"/>
  <c r="R3223" i="5"/>
  <c r="Q3222" i="5"/>
  <c r="P3222" i="5"/>
  <c r="R3222" i="5"/>
  <c r="Q3221" i="5"/>
  <c r="P3221" i="5"/>
  <c r="R3221" i="5"/>
  <c r="Q3220" i="5"/>
  <c r="P3220" i="5"/>
  <c r="R3220" i="5"/>
  <c r="Q3219" i="5"/>
  <c r="P3219" i="5"/>
  <c r="R3219" i="5"/>
  <c r="Q3218" i="5"/>
  <c r="P3218" i="5"/>
  <c r="R3218" i="5"/>
  <c r="Q3217" i="5"/>
  <c r="P3217" i="5"/>
  <c r="R3217" i="5"/>
  <c r="Q3216" i="5"/>
  <c r="P3216" i="5"/>
  <c r="R3216" i="5"/>
  <c r="Q3215" i="5"/>
  <c r="P3215" i="5"/>
  <c r="R3215" i="5"/>
  <c r="Q3214" i="5"/>
  <c r="P3214" i="5"/>
  <c r="R3214" i="5"/>
  <c r="Q3213" i="5"/>
  <c r="P3213" i="5"/>
  <c r="R3213" i="5"/>
  <c r="Q3212" i="5"/>
  <c r="P3212" i="5"/>
  <c r="R3212" i="5"/>
  <c r="Q3211" i="5"/>
  <c r="P3211" i="5"/>
  <c r="R3211" i="5"/>
  <c r="Q3210" i="5"/>
  <c r="P3210" i="5"/>
  <c r="R3210" i="5"/>
  <c r="Q3209" i="5"/>
  <c r="P3209" i="5"/>
  <c r="R3209" i="5"/>
  <c r="Q3208" i="5"/>
  <c r="P3208" i="5"/>
  <c r="R3208" i="5"/>
  <c r="Q3207" i="5"/>
  <c r="P3207" i="5"/>
  <c r="R3207" i="5"/>
  <c r="Q3206" i="5"/>
  <c r="P3206" i="5"/>
  <c r="R3206" i="5"/>
  <c r="Q3205" i="5"/>
  <c r="P3205" i="5"/>
  <c r="R3205" i="5"/>
  <c r="Q3204" i="5"/>
  <c r="P3204" i="5"/>
  <c r="R3204" i="5"/>
  <c r="Q3203" i="5"/>
  <c r="P3203" i="5"/>
  <c r="R3203" i="5"/>
  <c r="Q3202" i="5"/>
  <c r="P3202" i="5"/>
  <c r="R3202" i="5"/>
  <c r="Q3201" i="5"/>
  <c r="P3201" i="5"/>
  <c r="R3201" i="5"/>
  <c r="Q3200" i="5"/>
  <c r="P3200" i="5"/>
  <c r="R3200" i="5"/>
  <c r="Q3199" i="5"/>
  <c r="P3199" i="5"/>
  <c r="R3199" i="5"/>
  <c r="Q3198" i="5"/>
  <c r="P3198" i="5"/>
  <c r="R3198" i="5"/>
  <c r="Q3197" i="5"/>
  <c r="P3197" i="5"/>
  <c r="R3197" i="5"/>
  <c r="Q3196" i="5"/>
  <c r="P3196" i="5"/>
  <c r="R3196" i="5"/>
  <c r="Q3195" i="5"/>
  <c r="P3195" i="5"/>
  <c r="R3195" i="5"/>
  <c r="Q3194" i="5"/>
  <c r="P3194" i="5"/>
  <c r="R3194" i="5"/>
  <c r="Q3193" i="5"/>
  <c r="P3193" i="5"/>
  <c r="R3193" i="5"/>
  <c r="Q3192" i="5"/>
  <c r="P3192" i="5"/>
  <c r="R3192" i="5"/>
  <c r="Q3191" i="5"/>
  <c r="P3191" i="5"/>
  <c r="R3191" i="5"/>
  <c r="Q3190" i="5"/>
  <c r="P3190" i="5"/>
  <c r="R3190" i="5"/>
  <c r="Q3189" i="5"/>
  <c r="P3189" i="5"/>
  <c r="R3189" i="5"/>
  <c r="Q3188" i="5"/>
  <c r="P3188" i="5"/>
  <c r="R3188" i="5"/>
  <c r="Q3187" i="5"/>
  <c r="P3187" i="5"/>
  <c r="R3187" i="5"/>
  <c r="Q3186" i="5"/>
  <c r="P3186" i="5"/>
  <c r="R3186" i="5"/>
  <c r="Q3185" i="5"/>
  <c r="P3185" i="5"/>
  <c r="R3185" i="5"/>
  <c r="Q3184" i="5"/>
  <c r="P3184" i="5"/>
  <c r="R3184" i="5"/>
  <c r="Q3183" i="5"/>
  <c r="P3183" i="5"/>
  <c r="R3183" i="5"/>
  <c r="Q3182" i="5"/>
  <c r="P3182" i="5"/>
  <c r="R3182" i="5"/>
  <c r="Q3181" i="5"/>
  <c r="P3181" i="5"/>
  <c r="R3181" i="5"/>
  <c r="Q3180" i="5"/>
  <c r="P3180" i="5"/>
  <c r="R3180" i="5"/>
  <c r="Q3179" i="5"/>
  <c r="P3179" i="5"/>
  <c r="R3179" i="5"/>
  <c r="Q3178" i="5"/>
  <c r="P3178" i="5"/>
  <c r="R3178" i="5"/>
  <c r="Q3177" i="5"/>
  <c r="P3177" i="5"/>
  <c r="R3177" i="5"/>
  <c r="Q3176" i="5"/>
  <c r="P3176" i="5"/>
  <c r="R3176" i="5"/>
  <c r="Q3175" i="5"/>
  <c r="P3175" i="5"/>
  <c r="R3175" i="5"/>
  <c r="Q3174" i="5"/>
  <c r="P3174" i="5"/>
  <c r="R3174" i="5"/>
  <c r="Q3173" i="5"/>
  <c r="P3173" i="5"/>
  <c r="R3173" i="5"/>
  <c r="Q3172" i="5"/>
  <c r="P3172" i="5"/>
  <c r="R3172" i="5"/>
  <c r="Q3171" i="5"/>
  <c r="P3171" i="5"/>
  <c r="R3171" i="5"/>
  <c r="Q3170" i="5"/>
  <c r="P3170" i="5"/>
  <c r="R3170" i="5"/>
  <c r="Q3169" i="5"/>
  <c r="P3169" i="5"/>
  <c r="R3169" i="5"/>
  <c r="Q3168" i="5"/>
  <c r="P3168" i="5"/>
  <c r="R3168" i="5"/>
  <c r="Q3167" i="5"/>
  <c r="P3167" i="5"/>
  <c r="R3167" i="5"/>
  <c r="Q3166" i="5"/>
  <c r="P3166" i="5"/>
  <c r="R3166" i="5"/>
  <c r="Q3165" i="5"/>
  <c r="P3165" i="5"/>
  <c r="R3165" i="5"/>
  <c r="Q3164" i="5"/>
  <c r="P3164" i="5"/>
  <c r="R3164" i="5"/>
  <c r="Q3163" i="5"/>
  <c r="P3163" i="5"/>
  <c r="R3163" i="5"/>
  <c r="Q3162" i="5"/>
  <c r="P3162" i="5"/>
  <c r="R3162" i="5"/>
  <c r="Q3161" i="5"/>
  <c r="P3161" i="5"/>
  <c r="R3161" i="5"/>
  <c r="Q3160" i="5"/>
  <c r="P3160" i="5"/>
  <c r="R3160" i="5"/>
  <c r="Q3159" i="5"/>
  <c r="P3159" i="5"/>
  <c r="R3159" i="5"/>
  <c r="Q3158" i="5"/>
  <c r="P3158" i="5"/>
  <c r="R3158" i="5"/>
  <c r="Q3157" i="5"/>
  <c r="P3157" i="5"/>
  <c r="R3157" i="5"/>
  <c r="Q3156" i="5"/>
  <c r="P3156" i="5"/>
  <c r="R3156" i="5"/>
  <c r="Q3155" i="5"/>
  <c r="P3155" i="5"/>
  <c r="R3155" i="5"/>
  <c r="Q3154" i="5"/>
  <c r="P3154" i="5"/>
  <c r="R3154" i="5"/>
  <c r="Q3153" i="5"/>
  <c r="P3153" i="5"/>
  <c r="R3153" i="5"/>
  <c r="Q3152" i="5"/>
  <c r="P3152" i="5"/>
  <c r="R3152" i="5"/>
  <c r="Q3151" i="5"/>
  <c r="P3151" i="5"/>
  <c r="R3151" i="5"/>
  <c r="Q3150" i="5"/>
  <c r="P3150" i="5"/>
  <c r="R3150" i="5"/>
  <c r="Q3149" i="5"/>
  <c r="P3149" i="5"/>
  <c r="R3149" i="5"/>
  <c r="Q3148" i="5"/>
  <c r="P3148" i="5"/>
  <c r="R3148" i="5"/>
  <c r="Q3147" i="5"/>
  <c r="P3147" i="5"/>
  <c r="R3147" i="5"/>
  <c r="Q3146" i="5"/>
  <c r="P3146" i="5"/>
  <c r="R3146" i="5"/>
  <c r="Q3145" i="5"/>
  <c r="P3145" i="5"/>
  <c r="R3145" i="5"/>
  <c r="Q3144" i="5"/>
  <c r="P3144" i="5"/>
  <c r="R3144" i="5"/>
  <c r="Q3143" i="5"/>
  <c r="P3143" i="5"/>
  <c r="R3143" i="5"/>
  <c r="Q3142" i="5"/>
  <c r="P3142" i="5"/>
  <c r="R3142" i="5"/>
  <c r="Q3141" i="5"/>
  <c r="P3141" i="5"/>
  <c r="R3141" i="5"/>
  <c r="Q3140" i="5"/>
  <c r="P3140" i="5"/>
  <c r="R3140" i="5"/>
  <c r="Q3139" i="5"/>
  <c r="P3139" i="5"/>
  <c r="R3139" i="5"/>
  <c r="Q3138" i="5"/>
  <c r="P3138" i="5"/>
  <c r="R3138" i="5"/>
  <c r="Q3137" i="5"/>
  <c r="P3137" i="5"/>
  <c r="R3137" i="5"/>
  <c r="Q3136" i="5"/>
  <c r="P3136" i="5"/>
  <c r="R3136" i="5"/>
  <c r="Q3135" i="5"/>
  <c r="P3135" i="5"/>
  <c r="R3135" i="5"/>
  <c r="Q3134" i="5"/>
  <c r="P3134" i="5"/>
  <c r="R3134" i="5"/>
  <c r="Q3133" i="5"/>
  <c r="P3133" i="5"/>
  <c r="R3133" i="5"/>
  <c r="Q3132" i="5"/>
  <c r="P3132" i="5"/>
  <c r="R3132" i="5"/>
  <c r="Q3131" i="5"/>
  <c r="P3131" i="5"/>
  <c r="R3131" i="5"/>
  <c r="Q3130" i="5"/>
  <c r="P3130" i="5"/>
  <c r="R3130" i="5"/>
  <c r="Q3129" i="5"/>
  <c r="P3129" i="5"/>
  <c r="R3129" i="5"/>
  <c r="Q3128" i="5"/>
  <c r="P3128" i="5"/>
  <c r="R3128" i="5"/>
  <c r="Q3127" i="5"/>
  <c r="P3127" i="5"/>
  <c r="R3127" i="5"/>
  <c r="Q3126" i="5"/>
  <c r="P3126" i="5"/>
  <c r="R3126" i="5"/>
  <c r="Q3125" i="5"/>
  <c r="P3125" i="5"/>
  <c r="R3125" i="5"/>
  <c r="Q3124" i="5"/>
  <c r="P3124" i="5"/>
  <c r="R3124" i="5"/>
  <c r="Q3123" i="5"/>
  <c r="P3123" i="5"/>
  <c r="R3123" i="5"/>
  <c r="Q3122" i="5"/>
  <c r="P3122" i="5"/>
  <c r="R3122" i="5"/>
  <c r="Q3121" i="5"/>
  <c r="P3121" i="5"/>
  <c r="R3121" i="5"/>
  <c r="Q3120" i="5"/>
  <c r="P3120" i="5"/>
  <c r="R3120" i="5"/>
  <c r="Q3119" i="5"/>
  <c r="P3119" i="5"/>
  <c r="R3119" i="5"/>
  <c r="Q3118" i="5"/>
  <c r="P3118" i="5"/>
  <c r="R3118" i="5"/>
  <c r="Q3117" i="5"/>
  <c r="P3117" i="5"/>
  <c r="R3117" i="5"/>
  <c r="Q3116" i="5"/>
  <c r="P3116" i="5"/>
  <c r="R3116" i="5"/>
  <c r="Q3115" i="5"/>
  <c r="P3115" i="5"/>
  <c r="R3115" i="5"/>
  <c r="Q3114" i="5"/>
  <c r="P3114" i="5"/>
  <c r="R3114" i="5"/>
  <c r="Q3113" i="5"/>
  <c r="P3113" i="5"/>
  <c r="R3113" i="5"/>
  <c r="Q3112" i="5"/>
  <c r="P3112" i="5"/>
  <c r="R3112" i="5"/>
  <c r="Q3111" i="5"/>
  <c r="P3111" i="5"/>
  <c r="R3111" i="5"/>
  <c r="Q3110" i="5"/>
  <c r="P3110" i="5"/>
  <c r="R3110" i="5"/>
  <c r="Q3109" i="5"/>
  <c r="P3109" i="5"/>
  <c r="R3109" i="5"/>
  <c r="Q3108" i="5"/>
  <c r="P3108" i="5"/>
  <c r="R3108" i="5"/>
  <c r="Q3107" i="5"/>
  <c r="P3107" i="5"/>
  <c r="R3107" i="5"/>
  <c r="Q3106" i="5"/>
  <c r="P3106" i="5"/>
  <c r="R3106" i="5"/>
  <c r="Q3105" i="5"/>
  <c r="P3105" i="5"/>
  <c r="R3105" i="5"/>
  <c r="Q3104" i="5"/>
  <c r="P3104" i="5"/>
  <c r="R3104" i="5"/>
  <c r="Q3103" i="5"/>
  <c r="P3103" i="5"/>
  <c r="R3103" i="5"/>
  <c r="Q3102" i="5"/>
  <c r="P3102" i="5"/>
  <c r="R3102" i="5"/>
  <c r="Q3101" i="5"/>
  <c r="P3101" i="5"/>
  <c r="R3101" i="5"/>
  <c r="Q3100" i="5"/>
  <c r="P3100" i="5"/>
  <c r="R3100" i="5"/>
  <c r="Q3099" i="5"/>
  <c r="P3099" i="5"/>
  <c r="R3099" i="5"/>
  <c r="Q3098" i="5"/>
  <c r="P3098" i="5"/>
  <c r="R3098" i="5"/>
  <c r="Q3097" i="5"/>
  <c r="P3097" i="5"/>
  <c r="R3097" i="5"/>
  <c r="Q3096" i="5"/>
  <c r="P3096" i="5"/>
  <c r="R3096" i="5"/>
  <c r="Q3095" i="5"/>
  <c r="P3095" i="5"/>
  <c r="R3095" i="5"/>
  <c r="Q3094" i="5"/>
  <c r="P3094" i="5"/>
  <c r="R3094" i="5"/>
  <c r="Q3093" i="5"/>
  <c r="P3093" i="5"/>
  <c r="R3093" i="5"/>
  <c r="Q3092" i="5"/>
  <c r="P3092" i="5"/>
  <c r="R3092" i="5"/>
  <c r="Q3091" i="5"/>
  <c r="P3091" i="5"/>
  <c r="R3091" i="5"/>
  <c r="Q3090" i="5"/>
  <c r="P3090" i="5"/>
  <c r="R3090" i="5"/>
  <c r="Q3089" i="5"/>
  <c r="P3089" i="5"/>
  <c r="R3089" i="5"/>
  <c r="Q3088" i="5"/>
  <c r="P3088" i="5"/>
  <c r="R3088" i="5"/>
  <c r="Q3087" i="5"/>
  <c r="P3087" i="5"/>
  <c r="R3087" i="5"/>
  <c r="Q3086" i="5"/>
  <c r="P3086" i="5"/>
  <c r="R3086" i="5"/>
  <c r="Q3085" i="5"/>
  <c r="P3085" i="5"/>
  <c r="R3085" i="5"/>
  <c r="Q3084" i="5"/>
  <c r="P3084" i="5"/>
  <c r="R3084" i="5"/>
  <c r="Q3083" i="5"/>
  <c r="P3083" i="5"/>
  <c r="R3083" i="5"/>
  <c r="Q3082" i="5"/>
  <c r="P3082" i="5"/>
  <c r="R3082" i="5"/>
  <c r="Q3081" i="5"/>
  <c r="P3081" i="5"/>
  <c r="R3081" i="5"/>
  <c r="Q3080" i="5"/>
  <c r="P3080" i="5"/>
  <c r="R3080" i="5"/>
  <c r="Q3079" i="5"/>
  <c r="P3079" i="5"/>
  <c r="R3079" i="5"/>
  <c r="Q3078" i="5"/>
  <c r="P3078" i="5"/>
  <c r="R3078" i="5"/>
  <c r="Q3077" i="5"/>
  <c r="P3077" i="5"/>
  <c r="R3077" i="5"/>
  <c r="Q3076" i="5"/>
  <c r="P3076" i="5"/>
  <c r="R3076" i="5"/>
  <c r="Q3075" i="5"/>
  <c r="P3075" i="5"/>
  <c r="R3075" i="5"/>
  <c r="Q3074" i="5"/>
  <c r="P3074" i="5"/>
  <c r="R3074" i="5"/>
  <c r="Q3073" i="5"/>
  <c r="P3073" i="5"/>
  <c r="R3073" i="5"/>
  <c r="Q3072" i="5"/>
  <c r="P3072" i="5"/>
  <c r="R3072" i="5"/>
  <c r="Q3071" i="5"/>
  <c r="P3071" i="5"/>
  <c r="R3071" i="5"/>
  <c r="Q3070" i="5"/>
  <c r="P3070" i="5"/>
  <c r="R3070" i="5"/>
  <c r="Q3069" i="5"/>
  <c r="P3069" i="5"/>
  <c r="R3069" i="5"/>
  <c r="Q3068" i="5"/>
  <c r="P3068" i="5"/>
  <c r="R3068" i="5"/>
  <c r="Q3067" i="5"/>
  <c r="P3067" i="5"/>
  <c r="R3067" i="5"/>
  <c r="Q3066" i="5"/>
  <c r="P3066" i="5"/>
  <c r="R3066" i="5"/>
  <c r="Q3065" i="5"/>
  <c r="P3065" i="5"/>
  <c r="R3065" i="5"/>
  <c r="Q3064" i="5"/>
  <c r="P3064" i="5"/>
  <c r="R3064" i="5"/>
  <c r="Q3063" i="5"/>
  <c r="P3063" i="5"/>
  <c r="R3063" i="5"/>
  <c r="Q3062" i="5"/>
  <c r="P3062" i="5"/>
  <c r="R3062" i="5"/>
  <c r="Q3061" i="5"/>
  <c r="P3061" i="5"/>
  <c r="R3061" i="5"/>
  <c r="Q3060" i="5"/>
  <c r="P3060" i="5"/>
  <c r="R3060" i="5"/>
  <c r="Q3059" i="5"/>
  <c r="P3059" i="5"/>
  <c r="R3059" i="5"/>
  <c r="Q3058" i="5"/>
  <c r="P3058" i="5"/>
  <c r="R3058" i="5"/>
  <c r="Q3057" i="5"/>
  <c r="P3057" i="5"/>
  <c r="R3057" i="5"/>
  <c r="Q3056" i="5"/>
  <c r="P3056" i="5"/>
  <c r="R3056" i="5"/>
  <c r="Q3055" i="5"/>
  <c r="P3055" i="5"/>
  <c r="R3055" i="5"/>
  <c r="Q3054" i="5"/>
  <c r="P3054" i="5"/>
  <c r="R3054" i="5"/>
  <c r="Q3053" i="5"/>
  <c r="P3053" i="5"/>
  <c r="R3053" i="5"/>
  <c r="Q3052" i="5"/>
  <c r="P3052" i="5"/>
  <c r="R3052" i="5"/>
  <c r="Q3051" i="5"/>
  <c r="P3051" i="5"/>
  <c r="R3051" i="5"/>
  <c r="Q3050" i="5"/>
  <c r="P3050" i="5"/>
  <c r="R3050" i="5"/>
  <c r="Q3049" i="5"/>
  <c r="P3049" i="5"/>
  <c r="R3049" i="5"/>
  <c r="Q3048" i="5"/>
  <c r="P3048" i="5"/>
  <c r="R3048" i="5"/>
  <c r="Q3047" i="5"/>
  <c r="P3047" i="5"/>
  <c r="R3047" i="5"/>
  <c r="Q3046" i="5"/>
  <c r="P3046" i="5"/>
  <c r="R3046" i="5"/>
  <c r="Q3045" i="5"/>
  <c r="P3045" i="5"/>
  <c r="R3045" i="5"/>
  <c r="Q3044" i="5"/>
  <c r="P3044" i="5"/>
  <c r="R3044" i="5"/>
  <c r="Q3043" i="5"/>
  <c r="P3043" i="5"/>
  <c r="R3043" i="5"/>
  <c r="Q3042" i="5"/>
  <c r="P3042" i="5"/>
  <c r="R3042" i="5"/>
  <c r="Q3041" i="5"/>
  <c r="P3041" i="5"/>
  <c r="R3041" i="5"/>
  <c r="Q3040" i="5"/>
  <c r="P3040" i="5"/>
  <c r="R3040" i="5"/>
  <c r="Q3039" i="5"/>
  <c r="P3039" i="5"/>
  <c r="R3039" i="5"/>
  <c r="Q3038" i="5"/>
  <c r="P3038" i="5"/>
  <c r="R3038" i="5"/>
  <c r="Q3037" i="5"/>
  <c r="P3037" i="5"/>
  <c r="R3037" i="5"/>
  <c r="Q3036" i="5"/>
  <c r="P3036" i="5"/>
  <c r="R3036" i="5"/>
  <c r="Q3035" i="5"/>
  <c r="P3035" i="5"/>
  <c r="R3035" i="5"/>
  <c r="Q3034" i="5"/>
  <c r="P3034" i="5"/>
  <c r="R3034" i="5"/>
  <c r="Q3033" i="5"/>
  <c r="P3033" i="5"/>
  <c r="R3033" i="5"/>
  <c r="Q3032" i="5"/>
  <c r="P3032" i="5"/>
  <c r="R3032" i="5"/>
  <c r="Q3031" i="5"/>
  <c r="P3031" i="5"/>
  <c r="R3031" i="5"/>
  <c r="Q3030" i="5"/>
  <c r="P3030" i="5"/>
  <c r="R3030" i="5"/>
  <c r="Q3029" i="5"/>
  <c r="P3029" i="5"/>
  <c r="R3029" i="5"/>
  <c r="Q3028" i="5"/>
  <c r="P3028" i="5"/>
  <c r="R3028" i="5"/>
  <c r="Q3027" i="5"/>
  <c r="P3027" i="5"/>
  <c r="R3027" i="5"/>
  <c r="Q3026" i="5"/>
  <c r="P3026" i="5"/>
  <c r="R3026" i="5"/>
  <c r="Q3025" i="5"/>
  <c r="P3025" i="5"/>
  <c r="R3025" i="5"/>
  <c r="Q3024" i="5"/>
  <c r="P3024" i="5"/>
  <c r="R3024" i="5"/>
  <c r="Q3023" i="5"/>
  <c r="P3023" i="5"/>
  <c r="R3023" i="5"/>
  <c r="Q3022" i="5"/>
  <c r="P3022" i="5"/>
  <c r="R3022" i="5"/>
  <c r="Q3021" i="5"/>
  <c r="P3021" i="5"/>
  <c r="R3021" i="5"/>
  <c r="Q3020" i="5"/>
  <c r="P3020" i="5"/>
  <c r="R3020" i="5"/>
  <c r="Q3019" i="5"/>
  <c r="P3019" i="5"/>
  <c r="R3019" i="5"/>
  <c r="Q3018" i="5"/>
  <c r="P3018" i="5"/>
  <c r="R3018" i="5"/>
  <c r="Q3017" i="5"/>
  <c r="P3017" i="5"/>
  <c r="R3017" i="5"/>
  <c r="Q3016" i="5"/>
  <c r="P3016" i="5"/>
  <c r="R3016" i="5"/>
  <c r="Q3015" i="5"/>
  <c r="P3015" i="5"/>
  <c r="R3015" i="5"/>
  <c r="Q3014" i="5"/>
  <c r="P3014" i="5"/>
  <c r="R3014" i="5"/>
  <c r="Q3013" i="5"/>
  <c r="P3013" i="5"/>
  <c r="R3013" i="5"/>
  <c r="Q3012" i="5"/>
  <c r="P3012" i="5"/>
  <c r="R3012" i="5"/>
  <c r="Q3011" i="5"/>
  <c r="P3011" i="5"/>
  <c r="R3011" i="5"/>
  <c r="Q3010" i="5"/>
  <c r="P3010" i="5"/>
  <c r="R3010" i="5"/>
  <c r="Q3009" i="5"/>
  <c r="P3009" i="5"/>
  <c r="R3009" i="5"/>
  <c r="Q3008" i="5"/>
  <c r="P3008" i="5"/>
  <c r="R3008" i="5"/>
  <c r="Q3007" i="5"/>
  <c r="P3007" i="5"/>
  <c r="R3007" i="5"/>
  <c r="Q3006" i="5"/>
  <c r="P3006" i="5"/>
  <c r="R3006" i="5"/>
  <c r="Q3005" i="5"/>
  <c r="P3005" i="5"/>
  <c r="R3005" i="5"/>
  <c r="Q3004" i="5"/>
  <c r="P3004" i="5"/>
  <c r="R3004" i="5"/>
  <c r="Q3003" i="5"/>
  <c r="P3003" i="5"/>
  <c r="R3003" i="5"/>
  <c r="Q3002" i="5"/>
  <c r="P3002" i="5"/>
  <c r="R3002" i="5"/>
  <c r="Q3001" i="5"/>
  <c r="P3001" i="5"/>
  <c r="R3001" i="5"/>
  <c r="Q3000" i="5"/>
  <c r="P3000" i="5"/>
  <c r="R3000" i="5"/>
  <c r="Q2999" i="5"/>
  <c r="P2999" i="5"/>
  <c r="R2999" i="5"/>
  <c r="Q2998" i="5"/>
  <c r="P2998" i="5"/>
  <c r="R2998" i="5"/>
  <c r="Q2997" i="5"/>
  <c r="P2997" i="5"/>
  <c r="R2997" i="5"/>
  <c r="Q2996" i="5"/>
  <c r="P2996" i="5"/>
  <c r="R2996" i="5"/>
  <c r="Q2995" i="5"/>
  <c r="P2995" i="5"/>
  <c r="R2995" i="5"/>
  <c r="Q2994" i="5"/>
  <c r="P2994" i="5"/>
  <c r="R2994" i="5"/>
  <c r="Q2993" i="5"/>
  <c r="P2993" i="5"/>
  <c r="R2993" i="5"/>
  <c r="Q2992" i="5"/>
  <c r="P2992" i="5"/>
  <c r="R2992" i="5"/>
  <c r="Q2991" i="5"/>
  <c r="P2991" i="5"/>
  <c r="R2991" i="5"/>
  <c r="Q2990" i="5"/>
  <c r="P2990" i="5"/>
  <c r="R2990" i="5"/>
  <c r="Q2989" i="5"/>
  <c r="P2989" i="5"/>
  <c r="R2989" i="5"/>
  <c r="Q2988" i="5"/>
  <c r="P2988" i="5"/>
  <c r="R2988" i="5"/>
  <c r="Q2987" i="5"/>
  <c r="P2987" i="5"/>
  <c r="R2987" i="5"/>
  <c r="Q2986" i="5"/>
  <c r="P2986" i="5"/>
  <c r="R2986" i="5"/>
  <c r="Q2985" i="5"/>
  <c r="P2985" i="5"/>
  <c r="R2985" i="5"/>
  <c r="Q2984" i="5"/>
  <c r="P2984" i="5"/>
  <c r="R2984" i="5"/>
  <c r="Q2983" i="5"/>
  <c r="P2983" i="5"/>
  <c r="R2983" i="5"/>
  <c r="Q2982" i="5"/>
  <c r="P2982" i="5"/>
  <c r="R2982" i="5"/>
  <c r="Q2981" i="5"/>
  <c r="P2981" i="5"/>
  <c r="R2981" i="5"/>
  <c r="Q2980" i="5"/>
  <c r="P2980" i="5"/>
  <c r="R2980" i="5"/>
  <c r="Q2979" i="5"/>
  <c r="P2979" i="5"/>
  <c r="R2979" i="5"/>
  <c r="Q2978" i="5"/>
  <c r="P2978" i="5"/>
  <c r="R2978" i="5"/>
  <c r="Q2977" i="5"/>
  <c r="P2977" i="5"/>
  <c r="R2977" i="5"/>
  <c r="Q2976" i="5"/>
  <c r="P2976" i="5"/>
  <c r="R2976" i="5"/>
  <c r="Q2975" i="5"/>
  <c r="P2975" i="5"/>
  <c r="R2975" i="5"/>
  <c r="Q2974" i="5"/>
  <c r="P2974" i="5"/>
  <c r="R2974" i="5"/>
  <c r="Q2973" i="5"/>
  <c r="P2973" i="5"/>
  <c r="R2973" i="5"/>
  <c r="Q2972" i="5"/>
  <c r="P2972" i="5"/>
  <c r="R2972" i="5"/>
  <c r="Q2971" i="5"/>
  <c r="P2971" i="5"/>
  <c r="R2971" i="5"/>
  <c r="Q2970" i="5"/>
  <c r="P2970" i="5"/>
  <c r="R2970" i="5"/>
  <c r="Q2969" i="5"/>
  <c r="P2969" i="5"/>
  <c r="R2969" i="5"/>
  <c r="Q2968" i="5"/>
  <c r="P2968" i="5"/>
  <c r="R2968" i="5"/>
  <c r="Q2967" i="5"/>
  <c r="P2967" i="5"/>
  <c r="R2967" i="5"/>
  <c r="Q2966" i="5"/>
  <c r="P2966" i="5"/>
  <c r="R2966" i="5"/>
  <c r="Q2965" i="5"/>
  <c r="P2965" i="5"/>
  <c r="R2965" i="5"/>
  <c r="Q2964" i="5"/>
  <c r="P2964" i="5"/>
  <c r="R2964" i="5"/>
  <c r="Q2963" i="5"/>
  <c r="P2963" i="5"/>
  <c r="R2963" i="5"/>
  <c r="Q2962" i="5"/>
  <c r="P2962" i="5"/>
  <c r="R2962" i="5"/>
  <c r="Q2961" i="5"/>
  <c r="P2961" i="5"/>
  <c r="R2961" i="5"/>
  <c r="Q2960" i="5"/>
  <c r="P2960" i="5"/>
  <c r="R2960" i="5"/>
  <c r="Q2959" i="5"/>
  <c r="P2959" i="5"/>
  <c r="R2959" i="5"/>
  <c r="Q2958" i="5"/>
  <c r="P2958" i="5"/>
  <c r="R2958" i="5"/>
  <c r="Q2957" i="5"/>
  <c r="P2957" i="5"/>
  <c r="R2957" i="5"/>
  <c r="Q2956" i="5"/>
  <c r="P2956" i="5"/>
  <c r="R2956" i="5"/>
  <c r="Q2955" i="5"/>
  <c r="P2955" i="5"/>
  <c r="R2955" i="5"/>
  <c r="Q2954" i="5"/>
  <c r="P2954" i="5"/>
  <c r="R2954" i="5"/>
  <c r="Q2953" i="5"/>
  <c r="P2953" i="5"/>
  <c r="R2953" i="5"/>
  <c r="Q2952" i="5"/>
  <c r="P2952" i="5"/>
  <c r="R2952" i="5"/>
  <c r="Q2951" i="5"/>
  <c r="P2951" i="5"/>
  <c r="R2951" i="5"/>
  <c r="Q2950" i="5"/>
  <c r="P2950" i="5"/>
  <c r="R2950" i="5"/>
  <c r="Q2949" i="5"/>
  <c r="P2949" i="5"/>
  <c r="R2949" i="5"/>
  <c r="Q2948" i="5"/>
  <c r="P2948" i="5"/>
  <c r="R2948" i="5"/>
  <c r="Q2947" i="5"/>
  <c r="P2947" i="5"/>
  <c r="R2947" i="5"/>
  <c r="Q2946" i="5"/>
  <c r="P2946" i="5"/>
  <c r="R2946" i="5"/>
  <c r="Q2945" i="5"/>
  <c r="P2945" i="5"/>
  <c r="R2945" i="5"/>
  <c r="Q2944" i="5"/>
  <c r="P2944" i="5"/>
  <c r="R2944" i="5"/>
  <c r="Q2943" i="5"/>
  <c r="P2943" i="5"/>
  <c r="R2943" i="5"/>
  <c r="Q2942" i="5"/>
  <c r="P2942" i="5"/>
  <c r="R2942" i="5"/>
  <c r="Q2941" i="5"/>
  <c r="P2941" i="5"/>
  <c r="R2941" i="5"/>
  <c r="Q2940" i="5"/>
  <c r="P2940" i="5"/>
  <c r="R2940" i="5"/>
  <c r="Q2939" i="5"/>
  <c r="P2939" i="5"/>
  <c r="R2939" i="5"/>
  <c r="Q2938" i="5"/>
  <c r="P2938" i="5"/>
  <c r="R2938" i="5"/>
  <c r="Q2937" i="5"/>
  <c r="P2937" i="5"/>
  <c r="R2937" i="5"/>
  <c r="Q2936" i="5"/>
  <c r="P2936" i="5"/>
  <c r="R2936" i="5"/>
  <c r="Q2935" i="5"/>
  <c r="P2935" i="5"/>
  <c r="R2935" i="5"/>
  <c r="Q2934" i="5"/>
  <c r="P2934" i="5"/>
  <c r="R2934" i="5"/>
  <c r="Q2933" i="5"/>
  <c r="P2933" i="5"/>
  <c r="R2933" i="5"/>
  <c r="Q2932" i="5"/>
  <c r="P2932" i="5"/>
  <c r="R2932" i="5"/>
  <c r="Q2931" i="5"/>
  <c r="P2931" i="5"/>
  <c r="R2931" i="5"/>
  <c r="Q2930" i="5"/>
  <c r="P2930" i="5"/>
  <c r="R2930" i="5"/>
  <c r="Q2929" i="5"/>
  <c r="P2929" i="5"/>
  <c r="R2929" i="5"/>
  <c r="Q2928" i="5"/>
  <c r="P2928" i="5"/>
  <c r="R2928" i="5"/>
  <c r="Q2927" i="5"/>
  <c r="P2927" i="5"/>
  <c r="R2927" i="5"/>
  <c r="Q2926" i="5"/>
  <c r="P2926" i="5"/>
  <c r="R2926" i="5"/>
  <c r="Q2925" i="5"/>
  <c r="P2925" i="5"/>
  <c r="R2925" i="5"/>
  <c r="Q2924" i="5"/>
  <c r="P2924" i="5"/>
  <c r="R2924" i="5"/>
  <c r="Q2923" i="5"/>
  <c r="P2923" i="5"/>
  <c r="R2923" i="5"/>
  <c r="Q2922" i="5"/>
  <c r="P2922" i="5"/>
  <c r="R2922" i="5"/>
  <c r="Q2921" i="5"/>
  <c r="P2921" i="5"/>
  <c r="R2921" i="5"/>
  <c r="Q2920" i="5"/>
  <c r="P2920" i="5"/>
  <c r="R2920" i="5"/>
  <c r="Q2919" i="5"/>
  <c r="P2919" i="5"/>
  <c r="R2919" i="5"/>
  <c r="Q2918" i="5"/>
  <c r="P2918" i="5"/>
  <c r="R2918" i="5"/>
  <c r="Q2917" i="5"/>
  <c r="P2917" i="5"/>
  <c r="R2917" i="5"/>
  <c r="Q2916" i="5"/>
  <c r="P2916" i="5"/>
  <c r="R2916" i="5"/>
  <c r="Q2915" i="5"/>
  <c r="P2915" i="5"/>
  <c r="R2915" i="5"/>
  <c r="Q2914" i="5"/>
  <c r="P2914" i="5"/>
  <c r="R2914" i="5"/>
  <c r="Q2913" i="5"/>
  <c r="P2913" i="5"/>
  <c r="R2913" i="5"/>
  <c r="Q2912" i="5"/>
  <c r="P2912" i="5"/>
  <c r="R2912" i="5"/>
  <c r="Q2911" i="5"/>
  <c r="P2911" i="5"/>
  <c r="R2911" i="5"/>
  <c r="Q2910" i="5"/>
  <c r="P2910" i="5"/>
  <c r="R2910" i="5"/>
  <c r="Q2909" i="5"/>
  <c r="P2909" i="5"/>
  <c r="R2909" i="5"/>
  <c r="Q2908" i="5"/>
  <c r="P2908" i="5"/>
  <c r="R2908" i="5"/>
  <c r="Q2907" i="5"/>
  <c r="P2907" i="5"/>
  <c r="R2907" i="5"/>
  <c r="Q2906" i="5"/>
  <c r="P2906" i="5"/>
  <c r="R2906" i="5"/>
  <c r="Q2905" i="5"/>
  <c r="P2905" i="5"/>
  <c r="R2905" i="5"/>
  <c r="Q2904" i="5"/>
  <c r="P2904" i="5"/>
  <c r="R2904" i="5"/>
  <c r="Q2903" i="5"/>
  <c r="P2903" i="5"/>
  <c r="R2903" i="5"/>
  <c r="Q2902" i="5"/>
  <c r="P2902" i="5"/>
  <c r="R2902" i="5"/>
  <c r="Q2901" i="5"/>
  <c r="P2901" i="5"/>
  <c r="R2901" i="5"/>
  <c r="Q2900" i="5"/>
  <c r="P2900" i="5"/>
  <c r="R2900" i="5"/>
  <c r="Q2899" i="5"/>
  <c r="P2899" i="5"/>
  <c r="R2899" i="5"/>
  <c r="Q2898" i="5"/>
  <c r="P2898" i="5"/>
  <c r="R2898" i="5"/>
  <c r="Q2897" i="5"/>
  <c r="P2897" i="5"/>
  <c r="R2897" i="5"/>
  <c r="Q2896" i="5"/>
  <c r="P2896" i="5"/>
  <c r="R2896" i="5"/>
  <c r="Q2895" i="5"/>
  <c r="P2895" i="5"/>
  <c r="R2895" i="5"/>
  <c r="Q2894" i="5"/>
  <c r="P2894" i="5"/>
  <c r="R2894" i="5"/>
  <c r="Q2893" i="5"/>
  <c r="P2893" i="5"/>
  <c r="R2893" i="5"/>
  <c r="Q2892" i="5"/>
  <c r="P2892" i="5"/>
  <c r="R2892" i="5"/>
  <c r="Q2891" i="5"/>
  <c r="P2891" i="5"/>
  <c r="R2891" i="5"/>
  <c r="Q2890" i="5"/>
  <c r="P2890" i="5"/>
  <c r="R2890" i="5"/>
  <c r="Q2889" i="5"/>
  <c r="P2889" i="5"/>
  <c r="R2889" i="5"/>
  <c r="Q2888" i="5"/>
  <c r="P2888" i="5"/>
  <c r="R2888" i="5"/>
  <c r="Q2887" i="5"/>
  <c r="P2887" i="5"/>
  <c r="R2887" i="5"/>
  <c r="Q2886" i="5"/>
  <c r="P2886" i="5"/>
  <c r="R2886" i="5"/>
  <c r="Q2885" i="5"/>
  <c r="P2885" i="5"/>
  <c r="R2885" i="5"/>
  <c r="Q2884" i="5"/>
  <c r="P2884" i="5"/>
  <c r="R2884" i="5"/>
  <c r="Q2883" i="5"/>
  <c r="P2883" i="5"/>
  <c r="R2883" i="5"/>
  <c r="Q2882" i="5"/>
  <c r="P2882" i="5"/>
  <c r="R2882" i="5"/>
  <c r="Q2881" i="5"/>
  <c r="P2881" i="5"/>
  <c r="R2881" i="5"/>
  <c r="Q2880" i="5"/>
  <c r="P2880" i="5"/>
  <c r="R2880" i="5"/>
  <c r="Q2879" i="5"/>
  <c r="P2879" i="5"/>
  <c r="R2879" i="5"/>
  <c r="Q2878" i="5"/>
  <c r="P2878" i="5"/>
  <c r="R2878" i="5"/>
  <c r="Q2877" i="5"/>
  <c r="P2877" i="5"/>
  <c r="R2877" i="5"/>
  <c r="Q2876" i="5"/>
  <c r="P2876" i="5"/>
  <c r="R2876" i="5"/>
  <c r="Q2875" i="5"/>
  <c r="P2875" i="5"/>
  <c r="R2875" i="5"/>
  <c r="Q2874" i="5"/>
  <c r="P2874" i="5"/>
  <c r="R2874" i="5"/>
  <c r="Q2873" i="5"/>
  <c r="P2873" i="5"/>
  <c r="R2873" i="5"/>
  <c r="Q2872" i="5"/>
  <c r="P2872" i="5"/>
  <c r="R2872" i="5"/>
  <c r="Q2871" i="5"/>
  <c r="P2871" i="5"/>
  <c r="R2871" i="5"/>
  <c r="Q2870" i="5"/>
  <c r="P2870" i="5"/>
  <c r="R2870" i="5"/>
  <c r="Q2869" i="5"/>
  <c r="P2869" i="5"/>
  <c r="R2869" i="5"/>
  <c r="Q2868" i="5"/>
  <c r="P2868" i="5"/>
  <c r="R2868" i="5"/>
  <c r="Q2867" i="5"/>
  <c r="P2867" i="5"/>
  <c r="R2867" i="5"/>
  <c r="Q2866" i="5"/>
  <c r="P2866" i="5"/>
  <c r="R2866" i="5"/>
  <c r="Q2865" i="5"/>
  <c r="P2865" i="5"/>
  <c r="R2865" i="5"/>
  <c r="Q2864" i="5"/>
  <c r="P2864" i="5"/>
  <c r="R2864" i="5"/>
  <c r="Q2863" i="5"/>
  <c r="P2863" i="5"/>
  <c r="R2863" i="5"/>
  <c r="Q2862" i="5"/>
  <c r="P2862" i="5"/>
  <c r="R2862" i="5"/>
  <c r="Q2861" i="5"/>
  <c r="P2861" i="5"/>
  <c r="R2861" i="5"/>
  <c r="Q2860" i="5"/>
  <c r="P2860" i="5"/>
  <c r="R2860" i="5"/>
  <c r="Q2859" i="5"/>
  <c r="P2859" i="5"/>
  <c r="R2859" i="5"/>
  <c r="Q2858" i="5"/>
  <c r="P2858" i="5"/>
  <c r="R2858" i="5"/>
  <c r="Q2857" i="5"/>
  <c r="P2857" i="5"/>
  <c r="R2857" i="5"/>
  <c r="Q2856" i="5"/>
  <c r="P2856" i="5"/>
  <c r="R2856" i="5"/>
  <c r="Q2855" i="5"/>
  <c r="P2855" i="5"/>
  <c r="R2855" i="5"/>
  <c r="Q2854" i="5"/>
  <c r="P2854" i="5"/>
  <c r="R2854" i="5"/>
  <c r="Q2853" i="5"/>
  <c r="P2853" i="5"/>
  <c r="R2853" i="5"/>
  <c r="Q2852" i="5"/>
  <c r="P2852" i="5"/>
  <c r="R2852" i="5"/>
  <c r="Q2851" i="5"/>
  <c r="P2851" i="5"/>
  <c r="R2851" i="5"/>
  <c r="Q2850" i="5"/>
  <c r="P2850" i="5"/>
  <c r="R2850" i="5"/>
  <c r="Q2849" i="5"/>
  <c r="P2849" i="5"/>
  <c r="R2849" i="5"/>
  <c r="Q2848" i="5"/>
  <c r="P2848" i="5"/>
  <c r="R2848" i="5"/>
  <c r="Q2847" i="5"/>
  <c r="P2847" i="5"/>
  <c r="R2847" i="5"/>
  <c r="Q2846" i="5"/>
  <c r="P2846" i="5"/>
  <c r="R2846" i="5"/>
  <c r="Q2845" i="5"/>
  <c r="P2845" i="5"/>
  <c r="R2845" i="5"/>
  <c r="Q2844" i="5"/>
  <c r="P2844" i="5"/>
  <c r="R2844" i="5"/>
  <c r="Q2843" i="5"/>
  <c r="P2843" i="5"/>
  <c r="R2843" i="5"/>
  <c r="Q2842" i="5"/>
  <c r="P2842" i="5"/>
  <c r="R2842" i="5"/>
  <c r="Q2841" i="5"/>
  <c r="P2841" i="5"/>
  <c r="R2841" i="5"/>
  <c r="Q2840" i="5"/>
  <c r="P2840" i="5"/>
  <c r="R2840" i="5"/>
  <c r="Q2839" i="5"/>
  <c r="P2839" i="5"/>
  <c r="R2839" i="5"/>
  <c r="Q2838" i="5"/>
  <c r="P2838" i="5"/>
  <c r="R2838" i="5"/>
  <c r="Q2837" i="5"/>
  <c r="P2837" i="5"/>
  <c r="R2837" i="5"/>
  <c r="Q2836" i="5"/>
  <c r="P2836" i="5"/>
  <c r="R2836" i="5"/>
  <c r="Q2835" i="5"/>
  <c r="P2835" i="5"/>
  <c r="R2835" i="5"/>
  <c r="Q2834" i="5"/>
  <c r="P2834" i="5"/>
  <c r="R2834" i="5"/>
  <c r="Q2833" i="5"/>
  <c r="P2833" i="5"/>
  <c r="R2833" i="5"/>
  <c r="Q2832" i="5"/>
  <c r="P2832" i="5"/>
  <c r="R2832" i="5"/>
  <c r="Q2831" i="5"/>
  <c r="P2831" i="5"/>
  <c r="R2831" i="5"/>
  <c r="Q2830" i="5"/>
  <c r="P2830" i="5"/>
  <c r="R2830" i="5"/>
  <c r="Q2829" i="5"/>
  <c r="P2829" i="5"/>
  <c r="R2829" i="5"/>
  <c r="Q2828" i="5"/>
  <c r="P2828" i="5"/>
  <c r="R2828" i="5"/>
  <c r="Q2827" i="5"/>
  <c r="P2827" i="5"/>
  <c r="R2827" i="5"/>
  <c r="Q2826" i="5"/>
  <c r="P2826" i="5"/>
  <c r="R2826" i="5"/>
  <c r="Q2825" i="5"/>
  <c r="P2825" i="5"/>
  <c r="R2825" i="5"/>
  <c r="Q2824" i="5"/>
  <c r="P2824" i="5"/>
  <c r="R2824" i="5"/>
  <c r="Q2823" i="5"/>
  <c r="P2823" i="5"/>
  <c r="R2823" i="5"/>
  <c r="Q2822" i="5"/>
  <c r="P2822" i="5"/>
  <c r="R2822" i="5"/>
  <c r="Q2821" i="5"/>
  <c r="P2821" i="5"/>
  <c r="R2821" i="5"/>
  <c r="Q2820" i="5"/>
  <c r="P2820" i="5"/>
  <c r="R2820" i="5"/>
  <c r="Q2819" i="5"/>
  <c r="P2819" i="5"/>
  <c r="R2819" i="5"/>
  <c r="Q2818" i="5"/>
  <c r="P2818" i="5"/>
  <c r="R2818" i="5"/>
  <c r="Q2817" i="5"/>
  <c r="P2817" i="5"/>
  <c r="R2817" i="5"/>
  <c r="Q2816" i="5"/>
  <c r="P2816" i="5"/>
  <c r="R2816" i="5"/>
  <c r="Q2815" i="5"/>
  <c r="P2815" i="5"/>
  <c r="R2815" i="5"/>
  <c r="Q2814" i="5"/>
  <c r="P2814" i="5"/>
  <c r="R2814" i="5"/>
  <c r="Q2813" i="5"/>
  <c r="P2813" i="5"/>
  <c r="R2813" i="5"/>
  <c r="Q2812" i="5"/>
  <c r="P2812" i="5"/>
  <c r="R2812" i="5"/>
  <c r="Q2811" i="5"/>
  <c r="P2811" i="5"/>
  <c r="R2811" i="5"/>
  <c r="Q2810" i="5"/>
  <c r="P2810" i="5"/>
  <c r="R2810" i="5"/>
  <c r="Q2809" i="5"/>
  <c r="P2809" i="5"/>
  <c r="R2809" i="5"/>
  <c r="Q2808" i="5"/>
  <c r="P2808" i="5"/>
  <c r="R2808" i="5"/>
  <c r="Q2807" i="5"/>
  <c r="P2807" i="5"/>
  <c r="R2807" i="5"/>
  <c r="Q2806" i="5"/>
  <c r="P2806" i="5"/>
  <c r="R2806" i="5"/>
  <c r="Q2805" i="5"/>
  <c r="P2805" i="5"/>
  <c r="R2805" i="5"/>
  <c r="Q2804" i="5"/>
  <c r="P2804" i="5"/>
  <c r="R2804" i="5"/>
  <c r="Q2803" i="5"/>
  <c r="P2803" i="5"/>
  <c r="R2803" i="5"/>
  <c r="Q2802" i="5"/>
  <c r="P2802" i="5"/>
  <c r="R2802" i="5"/>
  <c r="Q2801" i="5"/>
  <c r="P2801" i="5"/>
  <c r="R2801" i="5"/>
  <c r="Q2800" i="5"/>
  <c r="P2800" i="5"/>
  <c r="R2800" i="5"/>
  <c r="Q2799" i="5"/>
  <c r="P2799" i="5"/>
  <c r="R2799" i="5"/>
  <c r="Q2798" i="5"/>
  <c r="P2798" i="5"/>
  <c r="R2798" i="5"/>
  <c r="Q2797" i="5"/>
  <c r="P2797" i="5"/>
  <c r="R2797" i="5"/>
  <c r="Q2796" i="5"/>
  <c r="P2796" i="5"/>
  <c r="R2796" i="5"/>
  <c r="Q2795" i="5"/>
  <c r="P2795" i="5"/>
  <c r="R2795" i="5"/>
  <c r="Q2794" i="5"/>
  <c r="P2794" i="5"/>
  <c r="R2794" i="5"/>
  <c r="Q2793" i="5"/>
  <c r="P2793" i="5"/>
  <c r="R2793" i="5"/>
  <c r="Q2792" i="5"/>
  <c r="P2792" i="5"/>
  <c r="R2792" i="5"/>
  <c r="Q2791" i="5"/>
  <c r="P2791" i="5"/>
  <c r="R2791" i="5"/>
  <c r="Q2790" i="5"/>
  <c r="P2790" i="5"/>
  <c r="R2790" i="5"/>
  <c r="Q2789" i="5"/>
  <c r="P2789" i="5"/>
  <c r="R2789" i="5"/>
  <c r="Q2788" i="5"/>
  <c r="P2788" i="5"/>
  <c r="R2788" i="5"/>
  <c r="Q2787" i="5"/>
  <c r="P2787" i="5"/>
  <c r="R2787" i="5"/>
  <c r="Q2786" i="5"/>
  <c r="P2786" i="5"/>
  <c r="R2786" i="5"/>
  <c r="Q2785" i="5"/>
  <c r="P2785" i="5"/>
  <c r="R2785" i="5"/>
  <c r="Q2784" i="5"/>
  <c r="P2784" i="5"/>
  <c r="R2784" i="5"/>
  <c r="Q2783" i="5"/>
  <c r="P2783" i="5"/>
  <c r="R2783" i="5"/>
  <c r="Q2782" i="5"/>
  <c r="P2782" i="5"/>
  <c r="R2782" i="5"/>
  <c r="Q2781" i="5"/>
  <c r="P2781" i="5"/>
  <c r="R2781" i="5"/>
  <c r="Q2780" i="5"/>
  <c r="P2780" i="5"/>
  <c r="R2780" i="5"/>
  <c r="Q2779" i="5"/>
  <c r="P2779" i="5"/>
  <c r="R2779" i="5"/>
  <c r="Q2778" i="5"/>
  <c r="P2778" i="5"/>
  <c r="R2778" i="5"/>
  <c r="Q2777" i="5"/>
  <c r="P2777" i="5"/>
  <c r="R2777" i="5"/>
  <c r="Q2776" i="5"/>
  <c r="P2776" i="5"/>
  <c r="R2776" i="5"/>
  <c r="Q2775" i="5"/>
  <c r="P2775" i="5"/>
  <c r="R2775" i="5"/>
  <c r="Q2774" i="5"/>
  <c r="P2774" i="5"/>
  <c r="R2774" i="5"/>
  <c r="Q2773" i="5"/>
  <c r="P2773" i="5"/>
  <c r="R2773" i="5"/>
  <c r="Q2772" i="5"/>
  <c r="P2772" i="5"/>
  <c r="R2772" i="5"/>
  <c r="Q2771" i="5"/>
  <c r="P2771" i="5"/>
  <c r="R2771" i="5"/>
  <c r="Q2770" i="5"/>
  <c r="P2770" i="5"/>
  <c r="R2770" i="5"/>
  <c r="Q2769" i="5"/>
  <c r="P2769" i="5"/>
  <c r="R2769" i="5"/>
  <c r="Q2768" i="5"/>
  <c r="P2768" i="5"/>
  <c r="R2768" i="5"/>
  <c r="Q2767" i="5"/>
  <c r="P2767" i="5"/>
  <c r="R2767" i="5"/>
  <c r="Q2766" i="5"/>
  <c r="P2766" i="5"/>
  <c r="R2766" i="5"/>
  <c r="Q2765" i="5"/>
  <c r="P2765" i="5"/>
  <c r="R2765" i="5"/>
  <c r="Q2764" i="5"/>
  <c r="P2764" i="5"/>
  <c r="R2764" i="5"/>
  <c r="Q2763" i="5"/>
  <c r="P2763" i="5"/>
  <c r="R2763" i="5"/>
  <c r="Q2762" i="5"/>
  <c r="P2762" i="5"/>
  <c r="R2762" i="5"/>
  <c r="Q2761" i="5"/>
  <c r="P2761" i="5"/>
  <c r="R2761" i="5"/>
  <c r="Q2760" i="5"/>
  <c r="P2760" i="5"/>
  <c r="R2760" i="5"/>
  <c r="Q2759" i="5"/>
  <c r="P2759" i="5"/>
  <c r="R2759" i="5"/>
  <c r="Q2758" i="5"/>
  <c r="P2758" i="5"/>
  <c r="R2758" i="5"/>
  <c r="Q2757" i="5"/>
  <c r="P2757" i="5"/>
  <c r="R2757" i="5"/>
  <c r="Q2756" i="5"/>
  <c r="P2756" i="5"/>
  <c r="R2756" i="5"/>
  <c r="Q2755" i="5"/>
  <c r="P2755" i="5"/>
  <c r="R2755" i="5"/>
  <c r="Q2754" i="5"/>
  <c r="P2754" i="5"/>
  <c r="R2754" i="5"/>
  <c r="Q2753" i="5"/>
  <c r="P2753" i="5"/>
  <c r="R2753" i="5"/>
  <c r="Q2752" i="5"/>
  <c r="P2752" i="5"/>
  <c r="R2752" i="5"/>
  <c r="Q2751" i="5"/>
  <c r="P2751" i="5"/>
  <c r="R2751" i="5"/>
  <c r="Q2750" i="5"/>
  <c r="P2750" i="5"/>
  <c r="R2750" i="5"/>
  <c r="Q2749" i="5"/>
  <c r="P2749" i="5"/>
  <c r="R2749" i="5"/>
  <c r="Q2748" i="5"/>
  <c r="P2748" i="5"/>
  <c r="R2748" i="5"/>
  <c r="Q2747" i="5"/>
  <c r="P2747" i="5"/>
  <c r="R2747" i="5"/>
  <c r="Q2746" i="5"/>
  <c r="P2746" i="5"/>
  <c r="R2746" i="5"/>
  <c r="Q2745" i="5"/>
  <c r="P2745" i="5"/>
  <c r="R2745" i="5"/>
  <c r="Q2744" i="5"/>
  <c r="P2744" i="5"/>
  <c r="R2744" i="5"/>
  <c r="Q2743" i="5"/>
  <c r="P2743" i="5"/>
  <c r="R2743" i="5"/>
  <c r="Q2742" i="5"/>
  <c r="P2742" i="5"/>
  <c r="R2742" i="5"/>
  <c r="Q2741" i="5"/>
  <c r="P2741" i="5"/>
  <c r="R2741" i="5"/>
  <c r="Q2740" i="5"/>
  <c r="P2740" i="5"/>
  <c r="R2740" i="5"/>
  <c r="Q2739" i="5"/>
  <c r="P2739" i="5"/>
  <c r="R2739" i="5"/>
  <c r="Q2738" i="5"/>
  <c r="P2738" i="5"/>
  <c r="R2738" i="5"/>
  <c r="Q2737" i="5"/>
  <c r="P2737" i="5"/>
  <c r="R2737" i="5"/>
  <c r="Q2736" i="5"/>
  <c r="P2736" i="5"/>
  <c r="R2736" i="5"/>
  <c r="Q2735" i="5"/>
  <c r="P2735" i="5"/>
  <c r="R2735" i="5"/>
  <c r="Q2734" i="5"/>
  <c r="P2734" i="5"/>
  <c r="R2734" i="5"/>
  <c r="Q2733" i="5"/>
  <c r="P2733" i="5"/>
  <c r="R2733" i="5"/>
  <c r="Q2732" i="5"/>
  <c r="P2732" i="5"/>
  <c r="R2732" i="5"/>
  <c r="Q2731" i="5"/>
  <c r="P2731" i="5"/>
  <c r="R2731" i="5"/>
  <c r="Q2730" i="5"/>
  <c r="P2730" i="5"/>
  <c r="R2730" i="5"/>
  <c r="Q2729" i="5"/>
  <c r="P2729" i="5"/>
  <c r="R2729" i="5"/>
  <c r="Q2728" i="5"/>
  <c r="P2728" i="5"/>
  <c r="R2728" i="5"/>
  <c r="Q2727" i="5"/>
  <c r="P2727" i="5"/>
  <c r="R2727" i="5"/>
  <c r="Q2726" i="5"/>
  <c r="P2726" i="5"/>
  <c r="R2726" i="5"/>
  <c r="Q2725" i="5"/>
  <c r="P2725" i="5"/>
  <c r="R2725" i="5"/>
  <c r="Q2724" i="5"/>
  <c r="P2724" i="5"/>
  <c r="R2724" i="5"/>
  <c r="Q2723" i="5"/>
  <c r="P2723" i="5"/>
  <c r="R2723" i="5"/>
  <c r="Q2722" i="5"/>
  <c r="P2722" i="5"/>
  <c r="R2722" i="5"/>
  <c r="Q2721" i="5"/>
  <c r="P2721" i="5"/>
  <c r="R2721" i="5"/>
  <c r="Q2720" i="5"/>
  <c r="P2720" i="5"/>
  <c r="R2720" i="5"/>
  <c r="Q2719" i="5"/>
  <c r="P2719" i="5"/>
  <c r="R2719" i="5"/>
  <c r="Q2718" i="5"/>
  <c r="P2718" i="5"/>
  <c r="R2718" i="5"/>
  <c r="Q2717" i="5"/>
  <c r="P2717" i="5"/>
  <c r="R2717" i="5"/>
  <c r="Q2716" i="5"/>
  <c r="P2716" i="5"/>
  <c r="R2716" i="5"/>
  <c r="Q2715" i="5"/>
  <c r="P2715" i="5"/>
  <c r="R2715" i="5"/>
  <c r="Q2714" i="5"/>
  <c r="P2714" i="5"/>
  <c r="R2714" i="5"/>
  <c r="Q2713" i="5"/>
  <c r="P2713" i="5"/>
  <c r="R2713" i="5"/>
  <c r="Q2712" i="5"/>
  <c r="P2712" i="5"/>
  <c r="R2712" i="5"/>
  <c r="Q2711" i="5"/>
  <c r="P2711" i="5"/>
  <c r="R2711" i="5"/>
  <c r="Q2710" i="5"/>
  <c r="P2710" i="5"/>
  <c r="R2710" i="5"/>
  <c r="Q2709" i="5"/>
  <c r="P2709" i="5"/>
  <c r="R2709" i="5"/>
  <c r="Q2708" i="5"/>
  <c r="P2708" i="5"/>
  <c r="R2708" i="5"/>
  <c r="Q2707" i="5"/>
  <c r="P2707" i="5"/>
  <c r="R2707" i="5"/>
  <c r="Q2706" i="5"/>
  <c r="P2706" i="5"/>
  <c r="R2706" i="5"/>
  <c r="Q2705" i="5"/>
  <c r="P2705" i="5"/>
  <c r="R2705" i="5"/>
  <c r="Q2704" i="5"/>
  <c r="P2704" i="5"/>
  <c r="R2704" i="5"/>
  <c r="Q2703" i="5"/>
  <c r="P2703" i="5"/>
  <c r="R2703" i="5"/>
  <c r="Q2702" i="5"/>
  <c r="P2702" i="5"/>
  <c r="R2702" i="5"/>
  <c r="Q2701" i="5"/>
  <c r="P2701" i="5"/>
  <c r="R2701" i="5"/>
  <c r="Q2700" i="5"/>
  <c r="P2700" i="5"/>
  <c r="R2700" i="5"/>
  <c r="Q2699" i="5"/>
  <c r="P2699" i="5"/>
  <c r="R2699" i="5"/>
  <c r="Q2698" i="5"/>
  <c r="P2698" i="5"/>
  <c r="R2698" i="5"/>
  <c r="Q2697" i="5"/>
  <c r="P2697" i="5"/>
  <c r="R2697" i="5"/>
  <c r="Q2696" i="5"/>
  <c r="P2696" i="5"/>
  <c r="R2696" i="5"/>
  <c r="Q2695" i="5"/>
  <c r="P2695" i="5"/>
  <c r="R2695" i="5"/>
  <c r="Q2694" i="5"/>
  <c r="P2694" i="5"/>
  <c r="R2694" i="5"/>
  <c r="Q2693" i="5"/>
  <c r="P2693" i="5"/>
  <c r="R2693" i="5"/>
  <c r="Q2692" i="5"/>
  <c r="P2692" i="5"/>
  <c r="R2692" i="5"/>
  <c r="Q2691" i="5"/>
  <c r="P2691" i="5"/>
  <c r="R2691" i="5"/>
  <c r="Q2690" i="5"/>
  <c r="P2690" i="5"/>
  <c r="R2690" i="5"/>
  <c r="Q2689" i="5"/>
  <c r="P2689" i="5"/>
  <c r="R2689" i="5"/>
  <c r="Q2688" i="5"/>
  <c r="P2688" i="5"/>
  <c r="R2688" i="5"/>
  <c r="Q2687" i="5"/>
  <c r="P2687" i="5"/>
  <c r="R2687" i="5"/>
  <c r="Q2686" i="5"/>
  <c r="P2686" i="5"/>
  <c r="R2686" i="5"/>
  <c r="Q2685" i="5"/>
  <c r="P2685" i="5"/>
  <c r="R2685" i="5"/>
  <c r="Q2684" i="5"/>
  <c r="P2684" i="5"/>
  <c r="R2684" i="5"/>
  <c r="Q2683" i="5"/>
  <c r="P2683" i="5"/>
  <c r="R2683" i="5"/>
  <c r="Q2682" i="5"/>
  <c r="P2682" i="5"/>
  <c r="R2682" i="5"/>
  <c r="Q2681" i="5"/>
  <c r="P2681" i="5"/>
  <c r="R2681" i="5"/>
  <c r="Q2680" i="5"/>
  <c r="P2680" i="5"/>
  <c r="R2680" i="5"/>
  <c r="Q2679" i="5"/>
  <c r="P2679" i="5"/>
  <c r="R2679" i="5"/>
  <c r="Q2678" i="5"/>
  <c r="P2678" i="5"/>
  <c r="R2678" i="5"/>
  <c r="Q2677" i="5"/>
  <c r="P2677" i="5"/>
  <c r="R2677" i="5"/>
  <c r="Q2676" i="5"/>
  <c r="P2676" i="5"/>
  <c r="R2676" i="5"/>
  <c r="Q2675" i="5"/>
  <c r="P2675" i="5"/>
  <c r="R2675" i="5"/>
  <c r="Q2674" i="5"/>
  <c r="P2674" i="5"/>
  <c r="R2674" i="5"/>
  <c r="Q2673" i="5"/>
  <c r="P2673" i="5"/>
  <c r="R2673" i="5"/>
  <c r="Q2672" i="5"/>
  <c r="P2672" i="5"/>
  <c r="R2672" i="5"/>
  <c r="Q2671" i="5"/>
  <c r="P2671" i="5"/>
  <c r="R2671" i="5"/>
  <c r="Q2670" i="5"/>
  <c r="P2670" i="5"/>
  <c r="R2670" i="5"/>
  <c r="Q2669" i="5"/>
  <c r="P2669" i="5"/>
  <c r="R2669" i="5"/>
  <c r="Q2668" i="5"/>
  <c r="P2668" i="5"/>
  <c r="R2668" i="5"/>
  <c r="Q2667" i="5"/>
  <c r="P2667" i="5"/>
  <c r="R2667" i="5"/>
  <c r="Q2666" i="5"/>
  <c r="P2666" i="5"/>
  <c r="R2666" i="5"/>
  <c r="Q2665" i="5"/>
  <c r="P2665" i="5"/>
  <c r="R2665" i="5"/>
  <c r="Q2664" i="5"/>
  <c r="P2664" i="5"/>
  <c r="R2664" i="5"/>
  <c r="Q2663" i="5"/>
  <c r="P2663" i="5"/>
  <c r="R2663" i="5"/>
  <c r="Q2662" i="5"/>
  <c r="P2662" i="5"/>
  <c r="R2662" i="5"/>
  <c r="Q2661" i="5"/>
  <c r="P2661" i="5"/>
  <c r="R2661" i="5"/>
  <c r="Q2660" i="5"/>
  <c r="P2660" i="5"/>
  <c r="R2660" i="5"/>
  <c r="Q2659" i="5"/>
  <c r="P2659" i="5"/>
  <c r="R2659" i="5"/>
  <c r="Q2658" i="5"/>
  <c r="P2658" i="5"/>
  <c r="R2658" i="5"/>
  <c r="Q2657" i="5"/>
  <c r="P2657" i="5"/>
  <c r="R2657" i="5"/>
  <c r="Q2656" i="5"/>
  <c r="P2656" i="5"/>
  <c r="R2656" i="5"/>
  <c r="Q2655" i="5"/>
  <c r="P2655" i="5"/>
  <c r="R2655" i="5"/>
  <c r="Q2654" i="5"/>
  <c r="P2654" i="5"/>
  <c r="R2654" i="5"/>
  <c r="Q2653" i="5"/>
  <c r="P2653" i="5"/>
  <c r="R2653" i="5"/>
  <c r="Q2652" i="5"/>
  <c r="P2652" i="5"/>
  <c r="R2652" i="5"/>
  <c r="Q2651" i="5"/>
  <c r="P2651" i="5"/>
  <c r="R2651" i="5"/>
  <c r="Q2650" i="5"/>
  <c r="P2650" i="5"/>
  <c r="R2650" i="5"/>
  <c r="Q2649" i="5"/>
  <c r="P2649" i="5"/>
  <c r="R2649" i="5"/>
  <c r="Q2648" i="5"/>
  <c r="P2648" i="5"/>
  <c r="R2648" i="5"/>
  <c r="Q2647" i="5"/>
  <c r="P2647" i="5"/>
  <c r="R2647" i="5"/>
  <c r="Q2646" i="5"/>
  <c r="P2646" i="5"/>
  <c r="R2646" i="5"/>
  <c r="Q2645" i="5"/>
  <c r="P2645" i="5"/>
  <c r="R2645" i="5"/>
  <c r="Q2644" i="5"/>
  <c r="P2644" i="5"/>
  <c r="R2644" i="5"/>
  <c r="Q2643" i="5"/>
  <c r="P2643" i="5"/>
  <c r="R2643" i="5"/>
  <c r="Q2642" i="5"/>
  <c r="P2642" i="5"/>
  <c r="R2642" i="5"/>
  <c r="Q2641" i="5"/>
  <c r="P2641" i="5"/>
  <c r="R2641" i="5"/>
  <c r="Q2640" i="5"/>
  <c r="P2640" i="5"/>
  <c r="R2640" i="5"/>
  <c r="Q2639" i="5"/>
  <c r="P2639" i="5"/>
  <c r="R2639" i="5"/>
  <c r="Q2638" i="5"/>
  <c r="P2638" i="5"/>
  <c r="R2638" i="5"/>
  <c r="Q2637" i="5"/>
  <c r="P2637" i="5"/>
  <c r="R2637" i="5"/>
  <c r="Q2636" i="5"/>
  <c r="P2636" i="5"/>
  <c r="R2636" i="5"/>
  <c r="Q2635" i="5"/>
  <c r="P2635" i="5"/>
  <c r="R2635" i="5"/>
  <c r="Q2634" i="5"/>
  <c r="P2634" i="5"/>
  <c r="R2634" i="5"/>
  <c r="Q2633" i="5"/>
  <c r="P2633" i="5"/>
  <c r="R2633" i="5"/>
  <c r="Q2632" i="5"/>
  <c r="P2632" i="5"/>
  <c r="R2632" i="5"/>
  <c r="Q2631" i="5"/>
  <c r="P2631" i="5"/>
  <c r="R2631" i="5"/>
  <c r="Q2630" i="5"/>
  <c r="P2630" i="5"/>
  <c r="R2630" i="5"/>
  <c r="Q2629" i="5"/>
  <c r="P2629" i="5"/>
  <c r="R2629" i="5"/>
  <c r="Q2628" i="5"/>
  <c r="P2628" i="5"/>
  <c r="R2628" i="5"/>
  <c r="Q2627" i="5"/>
  <c r="P2627" i="5"/>
  <c r="R2627" i="5"/>
  <c r="Q2626" i="5"/>
  <c r="P2626" i="5"/>
  <c r="R2626" i="5"/>
  <c r="Q2625" i="5"/>
  <c r="P2625" i="5"/>
  <c r="R2625" i="5"/>
  <c r="Q2624" i="5"/>
  <c r="P2624" i="5"/>
  <c r="R2624" i="5"/>
  <c r="Q2623" i="5"/>
  <c r="P2623" i="5"/>
  <c r="R2623" i="5"/>
  <c r="Q2622" i="5"/>
  <c r="P2622" i="5"/>
  <c r="R2622" i="5"/>
  <c r="Q2621" i="5"/>
  <c r="P2621" i="5"/>
  <c r="R2621" i="5"/>
  <c r="Q2620" i="5"/>
  <c r="P2620" i="5"/>
  <c r="R2620" i="5"/>
  <c r="Q2619" i="5"/>
  <c r="P2619" i="5"/>
  <c r="R2619" i="5"/>
  <c r="Q2618" i="5"/>
  <c r="P2618" i="5"/>
  <c r="R2618" i="5"/>
  <c r="Q2617" i="5"/>
  <c r="P2617" i="5"/>
  <c r="R2617" i="5"/>
  <c r="Q2616" i="5"/>
  <c r="P2616" i="5"/>
  <c r="R2616" i="5"/>
  <c r="Q2615" i="5"/>
  <c r="P2615" i="5"/>
  <c r="R2615" i="5"/>
  <c r="Q2614" i="5"/>
  <c r="P2614" i="5"/>
  <c r="R2614" i="5"/>
  <c r="Q2613" i="5"/>
  <c r="P2613" i="5"/>
  <c r="R2613" i="5"/>
  <c r="Q2612" i="5"/>
  <c r="P2612" i="5"/>
  <c r="R2612" i="5"/>
  <c r="Q2611" i="5"/>
  <c r="P2611" i="5"/>
  <c r="R2611" i="5"/>
  <c r="Q2610" i="5"/>
  <c r="P2610" i="5"/>
  <c r="R2610" i="5"/>
  <c r="Q2609" i="5"/>
  <c r="P2609" i="5"/>
  <c r="R2609" i="5"/>
  <c r="Q2608" i="5"/>
  <c r="P2608" i="5"/>
  <c r="R2608" i="5"/>
  <c r="Q2607" i="5"/>
  <c r="P2607" i="5"/>
  <c r="R2607" i="5"/>
  <c r="Q2606" i="5"/>
  <c r="P2606" i="5"/>
  <c r="R2606" i="5"/>
  <c r="Q2605" i="5"/>
  <c r="P2605" i="5"/>
  <c r="R2605" i="5"/>
  <c r="Q2604" i="5"/>
  <c r="P2604" i="5"/>
  <c r="R2604" i="5"/>
  <c r="Q2603" i="5"/>
  <c r="P2603" i="5"/>
  <c r="R2603" i="5"/>
  <c r="Q2602" i="5"/>
  <c r="P2602" i="5"/>
  <c r="R2602" i="5"/>
  <c r="Q2601" i="5"/>
  <c r="P2601" i="5"/>
  <c r="R2601" i="5"/>
  <c r="Q2600" i="5"/>
  <c r="P2600" i="5"/>
  <c r="R2600" i="5"/>
  <c r="Q2599" i="5"/>
  <c r="P2599" i="5"/>
  <c r="R2599" i="5"/>
  <c r="Q2598" i="5"/>
  <c r="P2598" i="5"/>
  <c r="R2598" i="5"/>
  <c r="Q2597" i="5"/>
  <c r="P2597" i="5"/>
  <c r="R2597" i="5"/>
  <c r="Q2596" i="5"/>
  <c r="P2596" i="5"/>
  <c r="R2596" i="5"/>
  <c r="Q2595" i="5"/>
  <c r="P2595" i="5"/>
  <c r="R2595" i="5"/>
  <c r="Q2594" i="5"/>
  <c r="P2594" i="5"/>
  <c r="R2594" i="5"/>
  <c r="Q2593" i="5"/>
  <c r="P2593" i="5"/>
  <c r="R2593" i="5"/>
  <c r="Q2592" i="5"/>
  <c r="P2592" i="5"/>
  <c r="R2592" i="5"/>
  <c r="Q2591" i="5"/>
  <c r="P2591" i="5"/>
  <c r="R2591" i="5"/>
  <c r="Q2590" i="5"/>
  <c r="P2590" i="5"/>
  <c r="R2590" i="5"/>
  <c r="Q2589" i="5"/>
  <c r="P2589" i="5"/>
  <c r="R2589" i="5"/>
  <c r="Q2588" i="5"/>
  <c r="P2588" i="5"/>
  <c r="R2588" i="5"/>
  <c r="Q2587" i="5"/>
  <c r="P2587" i="5"/>
  <c r="R2587" i="5"/>
  <c r="Q2586" i="5"/>
  <c r="P2586" i="5"/>
  <c r="R2586" i="5"/>
  <c r="Q2585" i="5"/>
  <c r="P2585" i="5"/>
  <c r="R2585" i="5"/>
  <c r="Q2584" i="5"/>
  <c r="P2584" i="5"/>
  <c r="R2584" i="5"/>
  <c r="Q2583" i="5"/>
  <c r="P2583" i="5"/>
  <c r="R2583" i="5"/>
  <c r="Q2582" i="5"/>
  <c r="P2582" i="5"/>
  <c r="R2582" i="5"/>
  <c r="Q2581" i="5"/>
  <c r="P2581" i="5"/>
  <c r="R2581" i="5"/>
  <c r="Q2580" i="5"/>
  <c r="P2580" i="5"/>
  <c r="R2580" i="5"/>
  <c r="Q2579" i="5"/>
  <c r="P2579" i="5"/>
  <c r="R2579" i="5"/>
  <c r="Q2578" i="5"/>
  <c r="P2578" i="5"/>
  <c r="R2578" i="5"/>
  <c r="Q2577" i="5"/>
  <c r="P2577" i="5"/>
  <c r="R2577" i="5"/>
  <c r="Q2576" i="5"/>
  <c r="P2576" i="5"/>
  <c r="R2576" i="5"/>
  <c r="Q2575" i="5"/>
  <c r="P2575" i="5"/>
  <c r="R2575" i="5"/>
  <c r="Q2574" i="5"/>
  <c r="P2574" i="5"/>
  <c r="R2574" i="5"/>
  <c r="Q2573" i="5"/>
  <c r="P2573" i="5"/>
  <c r="R2573" i="5"/>
  <c r="Q2572" i="5"/>
  <c r="P2572" i="5"/>
  <c r="R2572" i="5"/>
  <c r="Q2571" i="5"/>
  <c r="P2571" i="5"/>
  <c r="R2571" i="5"/>
  <c r="Q2570" i="5"/>
  <c r="P2570" i="5"/>
  <c r="R2570" i="5"/>
  <c r="Q2569" i="5"/>
  <c r="P2569" i="5"/>
  <c r="R2569" i="5"/>
  <c r="Q2568" i="5"/>
  <c r="P2568" i="5"/>
  <c r="R2568" i="5"/>
  <c r="Q2567" i="5"/>
  <c r="P2567" i="5"/>
  <c r="R2567" i="5"/>
  <c r="Q2566" i="5"/>
  <c r="P2566" i="5"/>
  <c r="R2566" i="5"/>
  <c r="Q2565" i="5"/>
  <c r="P2565" i="5"/>
  <c r="R2565" i="5"/>
  <c r="Q2564" i="5"/>
  <c r="P2564" i="5"/>
  <c r="R2564" i="5"/>
  <c r="Q2563" i="5"/>
  <c r="P2563" i="5"/>
  <c r="R2563" i="5"/>
  <c r="Q2562" i="5"/>
  <c r="P2562" i="5"/>
  <c r="R2562" i="5"/>
  <c r="Q2561" i="5"/>
  <c r="P2561" i="5"/>
  <c r="R2561" i="5"/>
  <c r="Q2560" i="5"/>
  <c r="P2560" i="5"/>
  <c r="R2560" i="5"/>
  <c r="Q2559" i="5"/>
  <c r="P2559" i="5"/>
  <c r="R2559" i="5"/>
  <c r="Q2558" i="5"/>
  <c r="P2558" i="5"/>
  <c r="R2558" i="5"/>
  <c r="Q2557" i="5"/>
  <c r="P2557" i="5"/>
  <c r="R2557" i="5"/>
  <c r="Q2556" i="5"/>
  <c r="P2556" i="5"/>
  <c r="R2556" i="5"/>
  <c r="Q2555" i="5"/>
  <c r="P2555" i="5"/>
  <c r="R2555" i="5"/>
  <c r="Q2554" i="5"/>
  <c r="P2554" i="5"/>
  <c r="R2554" i="5"/>
  <c r="Q2553" i="5"/>
  <c r="P2553" i="5"/>
  <c r="R2553" i="5"/>
  <c r="Q2552" i="5"/>
  <c r="P2552" i="5"/>
  <c r="R2552" i="5"/>
  <c r="Q2551" i="5"/>
  <c r="P2551" i="5"/>
  <c r="R2551" i="5"/>
  <c r="Q2550" i="5"/>
  <c r="P2550" i="5"/>
  <c r="R2550" i="5"/>
  <c r="Q2549" i="5"/>
  <c r="P2549" i="5"/>
  <c r="R2549" i="5"/>
  <c r="Q2548" i="5"/>
  <c r="P2548" i="5"/>
  <c r="R2548" i="5"/>
  <c r="Q2547" i="5"/>
  <c r="P2547" i="5"/>
  <c r="R2547" i="5"/>
  <c r="Q2546" i="5"/>
  <c r="P2546" i="5"/>
  <c r="R2546" i="5"/>
  <c r="Q2545" i="5"/>
  <c r="P2545" i="5"/>
  <c r="R2545" i="5"/>
  <c r="Q2544" i="5"/>
  <c r="P2544" i="5"/>
  <c r="R2544" i="5"/>
  <c r="Q2543" i="5"/>
  <c r="P2543" i="5"/>
  <c r="R2543" i="5"/>
  <c r="Q2542" i="5"/>
  <c r="P2542" i="5"/>
  <c r="R2542" i="5"/>
  <c r="Q2541" i="5"/>
  <c r="P2541" i="5"/>
  <c r="R2541" i="5"/>
  <c r="Q2540" i="5"/>
  <c r="P2540" i="5"/>
  <c r="R2540" i="5"/>
  <c r="Q2539" i="5"/>
  <c r="P2539" i="5"/>
  <c r="R2539" i="5"/>
  <c r="Q2538" i="5"/>
  <c r="P2538" i="5"/>
  <c r="R2538" i="5"/>
  <c r="Q2537" i="5"/>
  <c r="P2537" i="5"/>
  <c r="R2537" i="5"/>
  <c r="Q2536" i="5"/>
  <c r="P2536" i="5"/>
  <c r="R2536" i="5"/>
  <c r="Q2535" i="5"/>
  <c r="P2535" i="5"/>
  <c r="R2535" i="5"/>
  <c r="Q2534" i="5"/>
  <c r="P2534" i="5"/>
  <c r="R2534" i="5"/>
  <c r="Q2533" i="5"/>
  <c r="P2533" i="5"/>
  <c r="R2533" i="5"/>
  <c r="Q2532" i="5"/>
  <c r="P2532" i="5"/>
  <c r="R2532" i="5"/>
  <c r="Q2531" i="5"/>
  <c r="P2531" i="5"/>
  <c r="R2531" i="5"/>
  <c r="Q2530" i="5"/>
  <c r="P2530" i="5"/>
  <c r="R2530" i="5"/>
  <c r="Q2529" i="5"/>
  <c r="P2529" i="5"/>
  <c r="R2529" i="5"/>
  <c r="Q2528" i="5"/>
  <c r="P2528" i="5"/>
  <c r="R2528" i="5"/>
  <c r="Q2527" i="5"/>
  <c r="P2527" i="5"/>
  <c r="R2527" i="5"/>
  <c r="Q2526" i="5"/>
  <c r="P2526" i="5"/>
  <c r="R2526" i="5"/>
  <c r="Q2525" i="5"/>
  <c r="P2525" i="5"/>
  <c r="R2525" i="5"/>
  <c r="Q2524" i="5"/>
  <c r="P2524" i="5"/>
  <c r="R2524" i="5"/>
  <c r="Q2523" i="5"/>
  <c r="P2523" i="5"/>
  <c r="R2523" i="5"/>
  <c r="Q2522" i="5"/>
  <c r="P2522" i="5"/>
  <c r="R2522" i="5"/>
  <c r="Q2521" i="5"/>
  <c r="P2521" i="5"/>
  <c r="R2521" i="5"/>
  <c r="Q2520" i="5"/>
  <c r="P2520" i="5"/>
  <c r="R2520" i="5"/>
  <c r="Q2519" i="5"/>
  <c r="P2519" i="5"/>
  <c r="R2519" i="5"/>
  <c r="Q2518" i="5"/>
  <c r="P2518" i="5"/>
  <c r="R2518" i="5"/>
  <c r="Q2517" i="5"/>
  <c r="P2517" i="5"/>
  <c r="R2517" i="5"/>
  <c r="Q2516" i="5"/>
  <c r="P2516" i="5"/>
  <c r="R2516" i="5"/>
  <c r="Q2515" i="5"/>
  <c r="P2515" i="5"/>
  <c r="R2515" i="5"/>
  <c r="Q2514" i="5"/>
  <c r="P2514" i="5"/>
  <c r="R2514" i="5"/>
  <c r="Q2513" i="5"/>
  <c r="P2513" i="5"/>
  <c r="R2513" i="5"/>
  <c r="Q2512" i="5"/>
  <c r="P2512" i="5"/>
  <c r="R2512" i="5"/>
  <c r="Q2511" i="5"/>
  <c r="P2511" i="5"/>
  <c r="R2511" i="5"/>
  <c r="Q2510" i="5"/>
  <c r="P2510" i="5"/>
  <c r="R2510" i="5"/>
  <c r="Q2509" i="5"/>
  <c r="P2509" i="5"/>
  <c r="R2509" i="5"/>
  <c r="Q2508" i="5"/>
  <c r="P2508" i="5"/>
  <c r="R2508" i="5"/>
  <c r="Q2507" i="5"/>
  <c r="P2507" i="5"/>
  <c r="R2507" i="5"/>
  <c r="Q2506" i="5"/>
  <c r="P2506" i="5"/>
  <c r="R2506" i="5"/>
  <c r="Q2505" i="5"/>
  <c r="P2505" i="5"/>
  <c r="R2505" i="5"/>
  <c r="Q2504" i="5"/>
  <c r="P2504" i="5"/>
  <c r="R2504" i="5"/>
  <c r="Q2503" i="5"/>
  <c r="P2503" i="5"/>
  <c r="R2503" i="5"/>
  <c r="Q2502" i="5"/>
  <c r="P2502" i="5"/>
  <c r="R2502" i="5"/>
  <c r="Q2501" i="5"/>
  <c r="P2501" i="5"/>
  <c r="R2501" i="5"/>
  <c r="Q2500" i="5"/>
  <c r="P2500" i="5"/>
  <c r="R2500" i="5"/>
  <c r="Q2499" i="5"/>
  <c r="P2499" i="5"/>
  <c r="R2499" i="5"/>
  <c r="Q2498" i="5"/>
  <c r="P2498" i="5"/>
  <c r="R2498" i="5"/>
  <c r="Q2497" i="5"/>
  <c r="P2497" i="5"/>
  <c r="R2497" i="5"/>
  <c r="Q2496" i="5"/>
  <c r="P2496" i="5"/>
  <c r="R2496" i="5"/>
  <c r="Q2495" i="5"/>
  <c r="P2495" i="5"/>
  <c r="R2495" i="5"/>
  <c r="Q2494" i="5"/>
  <c r="P2494" i="5"/>
  <c r="R2494" i="5"/>
  <c r="Q2493" i="5"/>
  <c r="P2493" i="5"/>
  <c r="R2493" i="5"/>
  <c r="Q2492" i="5"/>
  <c r="P2492" i="5"/>
  <c r="R2492" i="5"/>
  <c r="Q2491" i="5"/>
  <c r="P2491" i="5"/>
  <c r="R2491" i="5"/>
  <c r="Q2490" i="5"/>
  <c r="P2490" i="5"/>
  <c r="R2490" i="5"/>
  <c r="Q2489" i="5"/>
  <c r="P2489" i="5"/>
  <c r="R2489" i="5"/>
  <c r="Q2488" i="5"/>
  <c r="P2488" i="5"/>
  <c r="R2488" i="5"/>
  <c r="Q2487" i="5"/>
  <c r="P2487" i="5"/>
  <c r="R2487" i="5"/>
  <c r="Q2486" i="5"/>
  <c r="P2486" i="5"/>
  <c r="R2486" i="5"/>
  <c r="Q2485" i="5"/>
  <c r="P2485" i="5"/>
  <c r="R2485" i="5"/>
  <c r="Q2484" i="5"/>
  <c r="P2484" i="5"/>
  <c r="R2484" i="5"/>
  <c r="Q2483" i="5"/>
  <c r="P2483" i="5"/>
  <c r="R2483" i="5"/>
  <c r="Q2482" i="5"/>
  <c r="P2482" i="5"/>
  <c r="R2482" i="5"/>
  <c r="Q2481" i="5"/>
  <c r="P2481" i="5"/>
  <c r="R2481" i="5"/>
  <c r="Q2480" i="5"/>
  <c r="P2480" i="5"/>
  <c r="R2480" i="5"/>
  <c r="Q2479" i="5"/>
  <c r="P2479" i="5"/>
  <c r="R2479" i="5"/>
  <c r="Q2478" i="5"/>
  <c r="P2478" i="5"/>
  <c r="R2478" i="5"/>
  <c r="Q2477" i="5"/>
  <c r="P2477" i="5"/>
  <c r="R2477" i="5"/>
  <c r="Q2476" i="5"/>
  <c r="P2476" i="5"/>
  <c r="R2476" i="5"/>
  <c r="Q2475" i="5"/>
  <c r="P2475" i="5"/>
  <c r="R2475" i="5"/>
  <c r="Q2474" i="5"/>
  <c r="P2474" i="5"/>
  <c r="R2474" i="5"/>
  <c r="Q2473" i="5"/>
  <c r="P2473" i="5"/>
  <c r="R2473" i="5"/>
  <c r="Q2472" i="5"/>
  <c r="P2472" i="5"/>
  <c r="R2472" i="5"/>
  <c r="Q2471" i="5"/>
  <c r="P2471" i="5"/>
  <c r="R2471" i="5"/>
  <c r="Q2470" i="5"/>
  <c r="P2470" i="5"/>
  <c r="R2470" i="5"/>
  <c r="Q2469" i="5"/>
  <c r="P2469" i="5"/>
  <c r="R2469" i="5"/>
  <c r="Q2468" i="5"/>
  <c r="P2468" i="5"/>
  <c r="R2468" i="5"/>
  <c r="Q2467" i="5"/>
  <c r="P2467" i="5"/>
  <c r="R2467" i="5"/>
  <c r="Q2466" i="5"/>
  <c r="P2466" i="5"/>
  <c r="R2466" i="5"/>
  <c r="Q2465" i="5"/>
  <c r="P2465" i="5"/>
  <c r="R2465" i="5"/>
  <c r="Q2464" i="5"/>
  <c r="P2464" i="5"/>
  <c r="R2464" i="5"/>
  <c r="Q2463" i="5"/>
  <c r="P2463" i="5"/>
  <c r="R2463" i="5"/>
  <c r="Q2462" i="5"/>
  <c r="P2462" i="5"/>
  <c r="R2462" i="5"/>
  <c r="Q2461" i="5"/>
  <c r="P2461" i="5"/>
  <c r="R2461" i="5"/>
  <c r="Q2460" i="5"/>
  <c r="P2460" i="5"/>
  <c r="R2460" i="5"/>
  <c r="Q2459" i="5"/>
  <c r="P2459" i="5"/>
  <c r="R2459" i="5"/>
  <c r="Q2458" i="5"/>
  <c r="P2458" i="5"/>
  <c r="R2458" i="5"/>
  <c r="Q2457" i="5"/>
  <c r="P2457" i="5"/>
  <c r="R2457" i="5"/>
  <c r="Q2456" i="5"/>
  <c r="P2456" i="5"/>
  <c r="R2456" i="5"/>
  <c r="Q2455" i="5"/>
  <c r="P2455" i="5"/>
  <c r="R2455" i="5"/>
  <c r="Q2454" i="5"/>
  <c r="P2454" i="5"/>
  <c r="R2454" i="5"/>
  <c r="Q2453" i="5"/>
  <c r="P2453" i="5"/>
  <c r="R2453" i="5"/>
  <c r="Q2452" i="5"/>
  <c r="P2452" i="5"/>
  <c r="R2452" i="5"/>
  <c r="Q2451" i="5"/>
  <c r="P2451" i="5"/>
  <c r="R2451" i="5"/>
  <c r="Q2450" i="5"/>
  <c r="P2450" i="5"/>
  <c r="R2450" i="5"/>
  <c r="Q2449" i="5"/>
  <c r="P2449" i="5"/>
  <c r="R2449" i="5"/>
  <c r="Q2448" i="5"/>
  <c r="P2448" i="5"/>
  <c r="R2448" i="5"/>
  <c r="Q2447" i="5"/>
  <c r="P2447" i="5"/>
  <c r="R2447" i="5"/>
  <c r="Q2446" i="5"/>
  <c r="P2446" i="5"/>
  <c r="R2446" i="5"/>
  <c r="Q2445" i="5"/>
  <c r="P2445" i="5"/>
  <c r="R2445" i="5"/>
  <c r="Q2444" i="5"/>
  <c r="P2444" i="5"/>
  <c r="R2444" i="5"/>
  <c r="Q2443" i="5"/>
  <c r="P2443" i="5"/>
  <c r="R2443" i="5"/>
  <c r="Q2442" i="5"/>
  <c r="P2442" i="5"/>
  <c r="R2442" i="5"/>
  <c r="Q2441" i="5"/>
  <c r="P2441" i="5"/>
  <c r="R2441" i="5"/>
  <c r="Q2440" i="5"/>
  <c r="P2440" i="5"/>
  <c r="R2440" i="5"/>
  <c r="Q2439" i="5"/>
  <c r="P2439" i="5"/>
  <c r="R2439" i="5"/>
  <c r="Q2438" i="5"/>
  <c r="P2438" i="5"/>
  <c r="R2438" i="5"/>
  <c r="Q2437" i="5"/>
  <c r="P2437" i="5"/>
  <c r="R2437" i="5"/>
  <c r="Q2436" i="5"/>
  <c r="P2436" i="5"/>
  <c r="R2436" i="5"/>
  <c r="Q2435" i="5"/>
  <c r="P2435" i="5"/>
  <c r="R2435" i="5"/>
  <c r="Q2434" i="5"/>
  <c r="P2434" i="5"/>
  <c r="R2434" i="5"/>
  <c r="Q2433" i="5"/>
  <c r="P2433" i="5"/>
  <c r="R2433" i="5"/>
  <c r="Q2432" i="5"/>
  <c r="P2432" i="5"/>
  <c r="R2432" i="5"/>
  <c r="Q2431" i="5"/>
  <c r="P2431" i="5"/>
  <c r="R2431" i="5"/>
  <c r="Q2430" i="5"/>
  <c r="P2430" i="5"/>
  <c r="R2430" i="5"/>
  <c r="Q2429" i="5"/>
  <c r="P2429" i="5"/>
  <c r="R2429" i="5"/>
  <c r="Q2428" i="5"/>
  <c r="P2428" i="5"/>
  <c r="R2428" i="5"/>
  <c r="Q2427" i="5"/>
  <c r="P2427" i="5"/>
  <c r="R2427" i="5"/>
  <c r="Q2426" i="5"/>
  <c r="P2426" i="5"/>
  <c r="R2426" i="5"/>
  <c r="Q2425" i="5"/>
  <c r="P2425" i="5"/>
  <c r="R2425" i="5"/>
  <c r="Q2424" i="5"/>
  <c r="P2424" i="5"/>
  <c r="R2424" i="5"/>
  <c r="Q2423" i="5"/>
  <c r="P2423" i="5"/>
  <c r="R2423" i="5"/>
  <c r="Q2422" i="5"/>
  <c r="P2422" i="5"/>
  <c r="R2422" i="5"/>
  <c r="Q2421" i="5"/>
  <c r="P2421" i="5"/>
  <c r="R2421" i="5"/>
  <c r="Q2420" i="5"/>
  <c r="P2420" i="5"/>
  <c r="R2420" i="5"/>
  <c r="Q2419" i="5"/>
  <c r="P2419" i="5"/>
  <c r="R2419" i="5"/>
  <c r="Q2418" i="5"/>
  <c r="P2418" i="5"/>
  <c r="R2418" i="5"/>
  <c r="Q2417" i="5"/>
  <c r="P2417" i="5"/>
  <c r="R2417" i="5"/>
  <c r="Q2416" i="5"/>
  <c r="P2416" i="5"/>
  <c r="R2416" i="5"/>
  <c r="Q2415" i="5"/>
  <c r="P2415" i="5"/>
  <c r="R2415" i="5"/>
  <c r="Q2414" i="5"/>
  <c r="P2414" i="5"/>
  <c r="R2414" i="5"/>
  <c r="Q2413" i="5"/>
  <c r="P2413" i="5"/>
  <c r="R2413" i="5"/>
  <c r="Q2412" i="5"/>
  <c r="P2412" i="5"/>
  <c r="R2412" i="5"/>
  <c r="Q2411" i="5"/>
  <c r="P2411" i="5"/>
  <c r="R2411" i="5"/>
  <c r="Q2410" i="5"/>
  <c r="P2410" i="5"/>
  <c r="R2410" i="5"/>
  <c r="Q2409" i="5"/>
  <c r="P2409" i="5"/>
  <c r="R2409" i="5"/>
  <c r="Q2408" i="5"/>
  <c r="P2408" i="5"/>
  <c r="R2408" i="5"/>
  <c r="Q2407" i="5"/>
  <c r="P2407" i="5"/>
  <c r="R2407" i="5"/>
  <c r="Q2406" i="5"/>
  <c r="P2406" i="5"/>
  <c r="R2406" i="5"/>
  <c r="Q2405" i="5"/>
  <c r="P2405" i="5"/>
  <c r="R2405" i="5"/>
  <c r="Q2404" i="5"/>
  <c r="P2404" i="5"/>
  <c r="R2404" i="5"/>
  <c r="Q2403" i="5"/>
  <c r="P2403" i="5"/>
  <c r="R2403" i="5"/>
  <c r="Q2402" i="5"/>
  <c r="P2402" i="5"/>
  <c r="R2402" i="5"/>
  <c r="Q2401" i="5"/>
  <c r="P2401" i="5"/>
  <c r="R2401" i="5"/>
  <c r="Q2400" i="5"/>
  <c r="P2400" i="5"/>
  <c r="R2400" i="5"/>
  <c r="Q2399" i="5"/>
  <c r="P2399" i="5"/>
  <c r="R2399" i="5"/>
  <c r="Q2398" i="5"/>
  <c r="P2398" i="5"/>
  <c r="R2398" i="5"/>
  <c r="Q2397" i="5"/>
  <c r="P2397" i="5"/>
  <c r="R2397" i="5"/>
  <c r="Q2396" i="5"/>
  <c r="P2396" i="5"/>
  <c r="R2396" i="5"/>
  <c r="Q2395" i="5"/>
  <c r="P2395" i="5"/>
  <c r="R2395" i="5"/>
  <c r="Q2394" i="5"/>
  <c r="P2394" i="5"/>
  <c r="R2394" i="5"/>
  <c r="Q2393" i="5"/>
  <c r="P2393" i="5"/>
  <c r="R2393" i="5"/>
  <c r="Q2392" i="5"/>
  <c r="P2392" i="5"/>
  <c r="R2392" i="5"/>
  <c r="Q2391" i="5"/>
  <c r="P2391" i="5"/>
  <c r="R2391" i="5"/>
  <c r="Q2390" i="5"/>
  <c r="P2390" i="5"/>
  <c r="R2390" i="5"/>
  <c r="Q2389" i="5"/>
  <c r="P2389" i="5"/>
  <c r="R2389" i="5"/>
  <c r="Q2388" i="5"/>
  <c r="P2388" i="5"/>
  <c r="R2388" i="5"/>
  <c r="Q2387" i="5"/>
  <c r="P2387" i="5"/>
  <c r="R2387" i="5"/>
  <c r="Q2386" i="5"/>
  <c r="P2386" i="5"/>
  <c r="R2386" i="5"/>
  <c r="Q2385" i="5"/>
  <c r="P2385" i="5"/>
  <c r="R2385" i="5"/>
  <c r="Q2384" i="5"/>
  <c r="P2384" i="5"/>
  <c r="R2384" i="5"/>
  <c r="Q2383" i="5"/>
  <c r="P2383" i="5"/>
  <c r="R2383" i="5"/>
  <c r="Q2382" i="5"/>
  <c r="P2382" i="5"/>
  <c r="R2382" i="5"/>
  <c r="Q2381" i="5"/>
  <c r="P2381" i="5"/>
  <c r="R2381" i="5"/>
  <c r="Q2380" i="5"/>
  <c r="P2380" i="5"/>
  <c r="R2380" i="5"/>
  <c r="Q2379" i="5"/>
  <c r="P2379" i="5"/>
  <c r="R2379" i="5"/>
  <c r="Q2378" i="5"/>
  <c r="P2378" i="5"/>
  <c r="R2378" i="5"/>
  <c r="Q2377" i="5"/>
  <c r="P2377" i="5"/>
  <c r="R2377" i="5"/>
  <c r="Q2376" i="5"/>
  <c r="P2376" i="5"/>
  <c r="R2376" i="5"/>
  <c r="Q2375" i="5"/>
  <c r="P2375" i="5"/>
  <c r="R2375" i="5"/>
  <c r="Q2374" i="5"/>
  <c r="P2374" i="5"/>
  <c r="R2374" i="5"/>
  <c r="Q2373" i="5"/>
  <c r="P2373" i="5"/>
  <c r="R2373" i="5"/>
  <c r="Q2372" i="5"/>
  <c r="P2372" i="5"/>
  <c r="R2372" i="5"/>
  <c r="Q2371" i="5"/>
  <c r="P2371" i="5"/>
  <c r="R2371" i="5"/>
  <c r="Q2370" i="5"/>
  <c r="P2370" i="5"/>
  <c r="R2370" i="5"/>
  <c r="Q2369" i="5"/>
  <c r="P2369" i="5"/>
  <c r="R2369" i="5"/>
  <c r="Q2368" i="5"/>
  <c r="P2368" i="5"/>
  <c r="R2368" i="5"/>
  <c r="Q2367" i="5"/>
  <c r="P2367" i="5"/>
  <c r="R2367" i="5"/>
  <c r="Q2366" i="5"/>
  <c r="P2366" i="5"/>
  <c r="R2366" i="5"/>
  <c r="Q2365" i="5"/>
  <c r="P2365" i="5"/>
  <c r="R2365" i="5"/>
  <c r="Q2364" i="5"/>
  <c r="P2364" i="5"/>
  <c r="R2364" i="5"/>
  <c r="Q2363" i="5"/>
  <c r="P2363" i="5"/>
  <c r="R2363" i="5"/>
  <c r="Q2362" i="5"/>
  <c r="P2362" i="5"/>
  <c r="R2362" i="5"/>
  <c r="Q2361" i="5"/>
  <c r="P2361" i="5"/>
  <c r="R2361" i="5"/>
  <c r="Q2360" i="5"/>
  <c r="P2360" i="5"/>
  <c r="R2360" i="5"/>
  <c r="Q2359" i="5"/>
  <c r="P2359" i="5"/>
  <c r="R2359" i="5"/>
  <c r="Q2358" i="5"/>
  <c r="P2358" i="5"/>
  <c r="R2358" i="5"/>
  <c r="Q2357" i="5"/>
  <c r="P2357" i="5"/>
  <c r="R2357" i="5"/>
  <c r="Q2356" i="5"/>
  <c r="P2356" i="5"/>
  <c r="R2356" i="5"/>
  <c r="Q2355" i="5"/>
  <c r="P2355" i="5"/>
  <c r="R2355" i="5"/>
  <c r="Q2354" i="5"/>
  <c r="P2354" i="5"/>
  <c r="R2354" i="5"/>
  <c r="Q2353" i="5"/>
  <c r="P2353" i="5"/>
  <c r="R2353" i="5"/>
  <c r="Q2352" i="5"/>
  <c r="P2352" i="5"/>
  <c r="R2352" i="5"/>
  <c r="Q2351" i="5"/>
  <c r="P2351" i="5"/>
  <c r="R2351" i="5"/>
  <c r="Q2350" i="5"/>
  <c r="P2350" i="5"/>
  <c r="R2350" i="5"/>
  <c r="Q2349" i="5"/>
  <c r="P2349" i="5"/>
  <c r="R2349" i="5"/>
  <c r="Q2348" i="5"/>
  <c r="P2348" i="5"/>
  <c r="R2348" i="5"/>
  <c r="Q2347" i="5"/>
  <c r="P2347" i="5"/>
  <c r="R2347" i="5"/>
  <c r="Q2346" i="5"/>
  <c r="P2346" i="5"/>
  <c r="R2346" i="5"/>
  <c r="Q2345" i="5"/>
  <c r="P2345" i="5"/>
  <c r="R2345" i="5"/>
  <c r="Q2344" i="5"/>
  <c r="P2344" i="5"/>
  <c r="R2344" i="5"/>
  <c r="Q2343" i="5"/>
  <c r="P2343" i="5"/>
  <c r="R2343" i="5"/>
  <c r="Q2342" i="5"/>
  <c r="P2342" i="5"/>
  <c r="R2342" i="5"/>
  <c r="Q2341" i="5"/>
  <c r="P2341" i="5"/>
  <c r="R2341" i="5"/>
  <c r="Q2340" i="5"/>
  <c r="P2340" i="5"/>
  <c r="R2340" i="5"/>
  <c r="Q2339" i="5"/>
  <c r="P2339" i="5"/>
  <c r="R2339" i="5"/>
  <c r="Q2338" i="5"/>
  <c r="P2338" i="5"/>
  <c r="R2338" i="5"/>
  <c r="Q2337" i="5"/>
  <c r="P2337" i="5"/>
  <c r="R2337" i="5"/>
  <c r="Q2336" i="5"/>
  <c r="P2336" i="5"/>
  <c r="R2336" i="5"/>
  <c r="Q2335" i="5"/>
  <c r="P2335" i="5"/>
  <c r="R2335" i="5"/>
  <c r="Q2334" i="5"/>
  <c r="P2334" i="5"/>
  <c r="R2334" i="5"/>
  <c r="Q2333" i="5"/>
  <c r="P2333" i="5"/>
  <c r="R2333" i="5"/>
  <c r="Q2332" i="5"/>
  <c r="P2332" i="5"/>
  <c r="R2332" i="5"/>
  <c r="Q2331" i="5"/>
  <c r="P2331" i="5"/>
  <c r="R2331" i="5"/>
  <c r="Q2330" i="5"/>
  <c r="P2330" i="5"/>
  <c r="R2330" i="5"/>
  <c r="Q2329" i="5"/>
  <c r="P2329" i="5"/>
  <c r="R2329" i="5"/>
  <c r="Q2328" i="5"/>
  <c r="P2328" i="5"/>
  <c r="R2328" i="5"/>
  <c r="Q2327" i="5"/>
  <c r="P2327" i="5"/>
  <c r="R2327" i="5"/>
  <c r="Q2326" i="5"/>
  <c r="P2326" i="5"/>
  <c r="R2326" i="5"/>
  <c r="Q2325" i="5"/>
  <c r="P2325" i="5"/>
  <c r="R2325" i="5"/>
  <c r="Q2324" i="5"/>
  <c r="P2324" i="5"/>
  <c r="R2324" i="5"/>
  <c r="Q2323" i="5"/>
  <c r="P2323" i="5"/>
  <c r="R2323" i="5"/>
  <c r="Q2322" i="5"/>
  <c r="P2322" i="5"/>
  <c r="R2322" i="5"/>
  <c r="Q2321" i="5"/>
  <c r="P2321" i="5"/>
  <c r="R2321" i="5"/>
  <c r="Q2320" i="5"/>
  <c r="P2320" i="5"/>
  <c r="R2320" i="5"/>
  <c r="Q2319" i="5"/>
  <c r="P2319" i="5"/>
  <c r="R2319" i="5"/>
  <c r="Q2318" i="5"/>
  <c r="P2318" i="5"/>
  <c r="R2318" i="5"/>
  <c r="Q2317" i="5"/>
  <c r="P2317" i="5"/>
  <c r="R2317" i="5"/>
  <c r="Q2316" i="5"/>
  <c r="P2316" i="5"/>
  <c r="R2316" i="5"/>
  <c r="Q2315" i="5"/>
  <c r="P2315" i="5"/>
  <c r="R2315" i="5"/>
  <c r="Q2314" i="5"/>
  <c r="P2314" i="5"/>
  <c r="R2314" i="5"/>
  <c r="Q2313" i="5"/>
  <c r="P2313" i="5"/>
  <c r="R2313" i="5"/>
  <c r="Q2312" i="5"/>
  <c r="P2312" i="5"/>
  <c r="R2312" i="5"/>
  <c r="Q2311" i="5"/>
  <c r="P2311" i="5"/>
  <c r="R2311" i="5"/>
  <c r="Q2310" i="5"/>
  <c r="P2310" i="5"/>
  <c r="R2310" i="5"/>
  <c r="Q2309" i="5"/>
  <c r="P2309" i="5"/>
  <c r="R2309" i="5"/>
  <c r="Q2308" i="5"/>
  <c r="P2308" i="5"/>
  <c r="R2308" i="5"/>
  <c r="Q2307" i="5"/>
  <c r="P2307" i="5"/>
  <c r="R2307" i="5"/>
  <c r="Q2306" i="5"/>
  <c r="P2306" i="5"/>
  <c r="R2306" i="5"/>
  <c r="Q2305" i="5"/>
  <c r="P2305" i="5"/>
  <c r="R2305" i="5"/>
  <c r="Q2304" i="5"/>
  <c r="P2304" i="5"/>
  <c r="R2304" i="5"/>
  <c r="Q2303" i="5"/>
  <c r="P2303" i="5"/>
  <c r="R2303" i="5"/>
  <c r="Q2302" i="5"/>
  <c r="P2302" i="5"/>
  <c r="R2302" i="5"/>
  <c r="Q2301" i="5"/>
  <c r="P2301" i="5"/>
  <c r="R2301" i="5"/>
  <c r="Q2300" i="5"/>
  <c r="P2300" i="5"/>
  <c r="R2300" i="5"/>
  <c r="Q2299" i="5"/>
  <c r="P2299" i="5"/>
  <c r="R2299" i="5"/>
  <c r="Q2298" i="5"/>
  <c r="P2298" i="5"/>
  <c r="R2298" i="5"/>
  <c r="Q2297" i="5"/>
  <c r="P2297" i="5"/>
  <c r="R2297" i="5"/>
  <c r="Q2296" i="5"/>
  <c r="P2296" i="5"/>
  <c r="R2296" i="5"/>
  <c r="Q2295" i="5"/>
  <c r="P2295" i="5"/>
  <c r="R2295" i="5"/>
  <c r="Q2294" i="5"/>
  <c r="P2294" i="5"/>
  <c r="R2294" i="5"/>
  <c r="Q2293" i="5"/>
  <c r="P2293" i="5"/>
  <c r="R2293" i="5"/>
  <c r="Q2292" i="5"/>
  <c r="P2292" i="5"/>
  <c r="R2292" i="5"/>
  <c r="Q2291" i="5"/>
  <c r="P2291" i="5"/>
  <c r="R2291" i="5"/>
  <c r="Q2290" i="5"/>
  <c r="P2290" i="5"/>
  <c r="R2290" i="5"/>
  <c r="Q2289" i="5"/>
  <c r="P2289" i="5"/>
  <c r="R2289" i="5"/>
  <c r="Q2288" i="5"/>
  <c r="P2288" i="5"/>
  <c r="R2288" i="5"/>
  <c r="Q2287" i="5"/>
  <c r="P2287" i="5"/>
  <c r="R2287" i="5"/>
  <c r="Q2286" i="5"/>
  <c r="P2286" i="5"/>
  <c r="R2286" i="5"/>
  <c r="Q2285" i="5"/>
  <c r="P2285" i="5"/>
  <c r="R2285" i="5"/>
  <c r="Q2284" i="5"/>
  <c r="P2284" i="5"/>
  <c r="R2284" i="5"/>
  <c r="Q2283" i="5"/>
  <c r="P2283" i="5"/>
  <c r="R2283" i="5"/>
  <c r="Q2282" i="5"/>
  <c r="P2282" i="5"/>
  <c r="R2282" i="5"/>
  <c r="Q2281" i="5"/>
  <c r="P2281" i="5"/>
  <c r="R2281" i="5"/>
  <c r="Q2280" i="5"/>
  <c r="P2280" i="5"/>
  <c r="R2280" i="5"/>
  <c r="Q2279" i="5"/>
  <c r="P2279" i="5"/>
  <c r="R2279" i="5"/>
  <c r="Q2278" i="5"/>
  <c r="P2278" i="5"/>
  <c r="R2278" i="5"/>
  <c r="Q2277" i="5"/>
  <c r="P2277" i="5"/>
  <c r="R2277" i="5"/>
  <c r="Q2276" i="5"/>
  <c r="P2276" i="5"/>
  <c r="R2276" i="5"/>
  <c r="Q2275" i="5"/>
  <c r="P2275" i="5"/>
  <c r="R2275" i="5"/>
  <c r="Q2274" i="5"/>
  <c r="P2274" i="5"/>
  <c r="R2274" i="5"/>
  <c r="Q2273" i="5"/>
  <c r="P2273" i="5"/>
  <c r="R2273" i="5"/>
  <c r="Q2272" i="5"/>
  <c r="P2272" i="5"/>
  <c r="R2272" i="5"/>
  <c r="Q2271" i="5"/>
  <c r="P2271" i="5"/>
  <c r="R2271" i="5"/>
  <c r="Q2270" i="5"/>
  <c r="P2270" i="5"/>
  <c r="R2270" i="5"/>
  <c r="Q2269" i="5"/>
  <c r="P2269" i="5"/>
  <c r="R2269" i="5"/>
  <c r="Q2268" i="5"/>
  <c r="P2268" i="5"/>
  <c r="R2268" i="5"/>
  <c r="Q2267" i="5"/>
  <c r="P2267" i="5"/>
  <c r="R2267" i="5"/>
  <c r="Q2266" i="5"/>
  <c r="P2266" i="5"/>
  <c r="R2266" i="5"/>
  <c r="Q2265" i="5"/>
  <c r="P2265" i="5"/>
  <c r="R2265" i="5"/>
  <c r="Q2264" i="5"/>
  <c r="P2264" i="5"/>
  <c r="R2264" i="5"/>
  <c r="Q2263" i="5"/>
  <c r="P2263" i="5"/>
  <c r="R2263" i="5"/>
  <c r="Q2262" i="5"/>
  <c r="P2262" i="5"/>
  <c r="R2262" i="5"/>
  <c r="Q2261" i="5"/>
  <c r="P2261" i="5"/>
  <c r="R2261" i="5"/>
  <c r="Q2260" i="5"/>
  <c r="P2260" i="5"/>
  <c r="R2260" i="5"/>
  <c r="Q2259" i="5"/>
  <c r="P2259" i="5"/>
  <c r="R2259" i="5"/>
  <c r="Q2258" i="5"/>
  <c r="P2258" i="5"/>
  <c r="R2258" i="5"/>
  <c r="Q2257" i="5"/>
  <c r="P2257" i="5"/>
  <c r="R2257" i="5"/>
  <c r="Q2256" i="5"/>
  <c r="P2256" i="5"/>
  <c r="R2256" i="5"/>
  <c r="Q2255" i="5"/>
  <c r="P2255" i="5"/>
  <c r="R2255" i="5"/>
  <c r="Q2254" i="5"/>
  <c r="P2254" i="5"/>
  <c r="R2254" i="5"/>
  <c r="Q2253" i="5"/>
  <c r="P2253" i="5"/>
  <c r="R2253" i="5"/>
  <c r="Q2252" i="5"/>
  <c r="P2252" i="5"/>
  <c r="R2252" i="5"/>
  <c r="Q2251" i="5"/>
  <c r="P2251" i="5"/>
  <c r="R2251" i="5"/>
  <c r="Q2250" i="5"/>
  <c r="P2250" i="5"/>
  <c r="R2250" i="5"/>
  <c r="Q2249" i="5"/>
  <c r="P2249" i="5"/>
  <c r="R2249" i="5"/>
  <c r="Q2248" i="5"/>
  <c r="P2248" i="5"/>
  <c r="R2248" i="5"/>
  <c r="Q2247" i="5"/>
  <c r="P2247" i="5"/>
  <c r="R2247" i="5"/>
  <c r="Q2246" i="5"/>
  <c r="P2246" i="5"/>
  <c r="R2246" i="5"/>
  <c r="Q2245" i="5"/>
  <c r="P2245" i="5"/>
  <c r="R2245" i="5"/>
  <c r="Q2244" i="5"/>
  <c r="P2244" i="5"/>
  <c r="R2244" i="5"/>
  <c r="Q2243" i="5"/>
  <c r="P2243" i="5"/>
  <c r="R2243" i="5"/>
  <c r="Q2242" i="5"/>
  <c r="P2242" i="5"/>
  <c r="R2242" i="5"/>
  <c r="Q2241" i="5"/>
  <c r="P2241" i="5"/>
  <c r="R2241" i="5"/>
  <c r="Q2240" i="5"/>
  <c r="P2240" i="5"/>
  <c r="R2240" i="5"/>
  <c r="Q2239" i="5"/>
  <c r="P2239" i="5"/>
  <c r="R2239" i="5"/>
  <c r="Q2238" i="5"/>
  <c r="P2238" i="5"/>
  <c r="R2238" i="5"/>
  <c r="Q2237" i="5"/>
  <c r="P2237" i="5"/>
  <c r="R2237" i="5"/>
  <c r="Q2236" i="5"/>
  <c r="P2236" i="5"/>
  <c r="R2236" i="5"/>
  <c r="Q2235" i="5"/>
  <c r="P2235" i="5"/>
  <c r="R2235" i="5"/>
  <c r="Q2234" i="5"/>
  <c r="P2234" i="5"/>
  <c r="R2234" i="5"/>
  <c r="Q2233" i="5"/>
  <c r="P2233" i="5"/>
  <c r="R2233" i="5"/>
  <c r="Q2232" i="5"/>
  <c r="P2232" i="5"/>
  <c r="R2232" i="5"/>
  <c r="Q2231" i="5"/>
  <c r="P2231" i="5"/>
  <c r="R2231" i="5"/>
  <c r="Q2230" i="5"/>
  <c r="P2230" i="5"/>
  <c r="R2230" i="5"/>
  <c r="Q2229" i="5"/>
  <c r="P2229" i="5"/>
  <c r="R2229" i="5"/>
  <c r="Q2228" i="5"/>
  <c r="P2228" i="5"/>
  <c r="R2228" i="5"/>
  <c r="Q2227" i="5"/>
  <c r="P2227" i="5"/>
  <c r="R2227" i="5"/>
  <c r="Q2226" i="5"/>
  <c r="P2226" i="5"/>
  <c r="R2226" i="5"/>
  <c r="Q2225" i="5"/>
  <c r="P2225" i="5"/>
  <c r="R2225" i="5"/>
  <c r="Q2224" i="5"/>
  <c r="P2224" i="5"/>
  <c r="R2224" i="5"/>
  <c r="Q2223" i="5"/>
  <c r="P2223" i="5"/>
  <c r="R2223" i="5"/>
  <c r="Q2222" i="5"/>
  <c r="P2222" i="5"/>
  <c r="R2222" i="5"/>
  <c r="Q2221" i="5"/>
  <c r="P2221" i="5"/>
  <c r="R2221" i="5"/>
  <c r="Q2220" i="5"/>
  <c r="P2220" i="5"/>
  <c r="R2220" i="5"/>
  <c r="Q2219" i="5"/>
  <c r="P2219" i="5"/>
  <c r="R2219" i="5"/>
  <c r="Q2218" i="5"/>
  <c r="P2218" i="5"/>
  <c r="R2218" i="5"/>
  <c r="Q2217" i="5"/>
  <c r="P2217" i="5"/>
  <c r="R2217" i="5"/>
  <c r="Q2216" i="5"/>
  <c r="P2216" i="5"/>
  <c r="R2216" i="5"/>
  <c r="Q2215" i="5"/>
  <c r="P2215" i="5"/>
  <c r="R2215" i="5"/>
  <c r="Q2214" i="5"/>
  <c r="P2214" i="5"/>
  <c r="R2214" i="5"/>
  <c r="Q2213" i="5"/>
  <c r="P2213" i="5"/>
  <c r="R2213" i="5"/>
  <c r="Q2212" i="5"/>
  <c r="P2212" i="5"/>
  <c r="R2212" i="5"/>
  <c r="Q2211" i="5"/>
  <c r="P2211" i="5"/>
  <c r="R2211" i="5"/>
  <c r="Q2210" i="5"/>
  <c r="P2210" i="5"/>
  <c r="R2210" i="5"/>
  <c r="Q2209" i="5"/>
  <c r="P2209" i="5"/>
  <c r="R2209" i="5"/>
  <c r="Q2208" i="5"/>
  <c r="P2208" i="5"/>
  <c r="R2208" i="5"/>
  <c r="Q2207" i="5"/>
  <c r="P2207" i="5"/>
  <c r="R2207" i="5"/>
  <c r="Q2206" i="5"/>
  <c r="P2206" i="5"/>
  <c r="R2206" i="5"/>
  <c r="Q2205" i="5"/>
  <c r="P2205" i="5"/>
  <c r="R2205" i="5"/>
  <c r="Q2204" i="5"/>
  <c r="P2204" i="5"/>
  <c r="R2204" i="5"/>
  <c r="Q2203" i="5"/>
  <c r="P2203" i="5"/>
  <c r="R2203" i="5"/>
  <c r="Q2202" i="5"/>
  <c r="P2202" i="5"/>
  <c r="R2202" i="5"/>
  <c r="Q2201" i="5"/>
  <c r="P2201" i="5"/>
  <c r="R2201" i="5"/>
  <c r="Q2200" i="5"/>
  <c r="P2200" i="5"/>
  <c r="R2200" i="5"/>
  <c r="Q2199" i="5"/>
  <c r="P2199" i="5"/>
  <c r="R2199" i="5"/>
  <c r="Q2198" i="5"/>
  <c r="P2198" i="5"/>
  <c r="R2198" i="5"/>
  <c r="Q2197" i="5"/>
  <c r="P2197" i="5"/>
  <c r="R2197" i="5"/>
  <c r="Q2196" i="5"/>
  <c r="P2196" i="5"/>
  <c r="R2196" i="5"/>
  <c r="Q2195" i="5"/>
  <c r="P2195" i="5"/>
  <c r="R2195" i="5"/>
  <c r="Q2194" i="5"/>
  <c r="P2194" i="5"/>
  <c r="R2194" i="5"/>
  <c r="Q2193" i="5"/>
  <c r="P2193" i="5"/>
  <c r="R2193" i="5"/>
  <c r="Q2192" i="5"/>
  <c r="P2192" i="5"/>
  <c r="R2192" i="5"/>
  <c r="Q2191" i="5"/>
  <c r="P2191" i="5"/>
  <c r="R2191" i="5"/>
  <c r="Q2190" i="5"/>
  <c r="P2190" i="5"/>
  <c r="R2190" i="5"/>
  <c r="Q2189" i="5"/>
  <c r="P2189" i="5"/>
  <c r="R2189" i="5"/>
  <c r="Q2188" i="5"/>
  <c r="P2188" i="5"/>
  <c r="R2188" i="5"/>
  <c r="Q2187" i="5"/>
  <c r="P2187" i="5"/>
  <c r="R2187" i="5"/>
  <c r="Q2186" i="5"/>
  <c r="P2186" i="5"/>
  <c r="R2186" i="5"/>
  <c r="Q2185" i="5"/>
  <c r="P2185" i="5"/>
  <c r="R2185" i="5"/>
  <c r="Q2184" i="5"/>
  <c r="P2184" i="5"/>
  <c r="R2184" i="5"/>
  <c r="Q2183" i="5"/>
  <c r="P2183" i="5"/>
  <c r="R2183" i="5"/>
  <c r="Q2182" i="5"/>
  <c r="P2182" i="5"/>
  <c r="R2182" i="5"/>
  <c r="Q2181" i="5"/>
  <c r="P2181" i="5"/>
  <c r="R2181" i="5"/>
  <c r="Q2180" i="5"/>
  <c r="P2180" i="5"/>
  <c r="R2180" i="5"/>
  <c r="Q2179" i="5"/>
  <c r="P2179" i="5"/>
  <c r="R2179" i="5"/>
  <c r="Q2178" i="5"/>
  <c r="P2178" i="5"/>
  <c r="R2178" i="5"/>
  <c r="Q2177" i="5"/>
  <c r="P2177" i="5"/>
  <c r="R2177" i="5"/>
  <c r="Q2176" i="5"/>
  <c r="P2176" i="5"/>
  <c r="R2176" i="5"/>
  <c r="Q2175" i="5"/>
  <c r="P2175" i="5"/>
  <c r="R2175" i="5"/>
  <c r="Q2174" i="5"/>
  <c r="P2174" i="5"/>
  <c r="R2174" i="5"/>
  <c r="Q2173" i="5"/>
  <c r="P2173" i="5"/>
  <c r="R2173" i="5"/>
  <c r="Q2172" i="5"/>
  <c r="P2172" i="5"/>
  <c r="R2172" i="5"/>
  <c r="Q2171" i="5"/>
  <c r="P2171" i="5"/>
  <c r="R2171" i="5"/>
  <c r="Q2170" i="5"/>
  <c r="P2170" i="5"/>
  <c r="R2170" i="5"/>
  <c r="Q2169" i="5"/>
  <c r="P2169" i="5"/>
  <c r="R2169" i="5"/>
  <c r="Q2168" i="5"/>
  <c r="P2168" i="5"/>
  <c r="R2168" i="5"/>
  <c r="Q2167" i="5"/>
  <c r="P2167" i="5"/>
  <c r="R2167" i="5"/>
  <c r="Q2166" i="5"/>
  <c r="P2166" i="5"/>
  <c r="R2166" i="5"/>
  <c r="Q2165" i="5"/>
  <c r="P2165" i="5"/>
  <c r="R2165" i="5"/>
  <c r="Q2164" i="5"/>
  <c r="P2164" i="5"/>
  <c r="R2164" i="5"/>
  <c r="Q2163" i="5"/>
  <c r="P2163" i="5"/>
  <c r="R2163" i="5"/>
  <c r="Q2162" i="5"/>
  <c r="P2162" i="5"/>
  <c r="R2162" i="5"/>
  <c r="Q2161" i="5"/>
  <c r="P2161" i="5"/>
  <c r="R2161" i="5"/>
  <c r="Q2160" i="5"/>
  <c r="P2160" i="5"/>
  <c r="R2160" i="5"/>
  <c r="Q2159" i="5"/>
  <c r="P2159" i="5"/>
  <c r="R2159" i="5"/>
  <c r="Q2158" i="5"/>
  <c r="P2158" i="5"/>
  <c r="R2158" i="5"/>
  <c r="Q2157" i="5"/>
  <c r="P2157" i="5"/>
  <c r="R2157" i="5"/>
  <c r="Q2156" i="5"/>
  <c r="P2156" i="5"/>
  <c r="R2156" i="5"/>
  <c r="Q2155" i="5"/>
  <c r="P2155" i="5"/>
  <c r="R2155" i="5"/>
  <c r="Q2154" i="5"/>
  <c r="P2154" i="5"/>
  <c r="R2154" i="5"/>
  <c r="Q2153" i="5"/>
  <c r="P2153" i="5"/>
  <c r="R2153" i="5"/>
  <c r="Q2152" i="5"/>
  <c r="P2152" i="5"/>
  <c r="R2152" i="5"/>
  <c r="Q2151" i="5"/>
  <c r="P2151" i="5"/>
  <c r="R2151" i="5"/>
  <c r="Q2150" i="5"/>
  <c r="P2150" i="5"/>
  <c r="R2150" i="5"/>
  <c r="Q2149" i="5"/>
  <c r="P2149" i="5"/>
  <c r="R2149" i="5"/>
  <c r="Q2148" i="5"/>
  <c r="P2148" i="5"/>
  <c r="R2148" i="5"/>
  <c r="Q2147" i="5"/>
  <c r="P2147" i="5"/>
  <c r="R2147" i="5"/>
  <c r="Q2146" i="5"/>
  <c r="P2146" i="5"/>
  <c r="R2146" i="5"/>
  <c r="Q2145" i="5"/>
  <c r="P2145" i="5"/>
  <c r="R2145" i="5"/>
  <c r="Q2144" i="5"/>
  <c r="P2144" i="5"/>
  <c r="R2144" i="5"/>
  <c r="Q2143" i="5"/>
  <c r="P2143" i="5"/>
  <c r="R2143" i="5"/>
  <c r="Q2142" i="5"/>
  <c r="P2142" i="5"/>
  <c r="R2142" i="5"/>
  <c r="Q2141" i="5"/>
  <c r="P2141" i="5"/>
  <c r="R2141" i="5"/>
  <c r="Q2140" i="5"/>
  <c r="P2140" i="5"/>
  <c r="R2140" i="5"/>
  <c r="Q2139" i="5"/>
  <c r="P2139" i="5"/>
  <c r="R2139" i="5"/>
  <c r="Q2138" i="5"/>
  <c r="P2138" i="5"/>
  <c r="R2138" i="5"/>
  <c r="Q2137" i="5"/>
  <c r="P2137" i="5"/>
  <c r="R2137" i="5"/>
  <c r="Q2136" i="5"/>
  <c r="P2136" i="5"/>
  <c r="R2136" i="5"/>
  <c r="Q2135" i="5"/>
  <c r="P2135" i="5"/>
  <c r="R2135" i="5"/>
  <c r="Q2134" i="5"/>
  <c r="P2134" i="5"/>
  <c r="R2134" i="5"/>
  <c r="Q2133" i="5"/>
  <c r="P2133" i="5"/>
  <c r="R2133" i="5"/>
  <c r="Q2132" i="5"/>
  <c r="P2132" i="5"/>
  <c r="R2132" i="5"/>
  <c r="Q2131" i="5"/>
  <c r="P2131" i="5"/>
  <c r="R2131" i="5"/>
  <c r="Q2130" i="5"/>
  <c r="P2130" i="5"/>
  <c r="R2130" i="5"/>
  <c r="Q2129" i="5"/>
  <c r="P2129" i="5"/>
  <c r="R2129" i="5"/>
  <c r="Q2128" i="5"/>
  <c r="P2128" i="5"/>
  <c r="R2128" i="5"/>
  <c r="Q2127" i="5"/>
  <c r="P2127" i="5"/>
  <c r="R2127" i="5"/>
  <c r="Q2126" i="5"/>
  <c r="P2126" i="5"/>
  <c r="R2126" i="5"/>
  <c r="Q2125" i="5"/>
  <c r="P2125" i="5"/>
  <c r="R2125" i="5"/>
  <c r="Q2124" i="5"/>
  <c r="P2124" i="5"/>
  <c r="R2124" i="5"/>
  <c r="Q2123" i="5"/>
  <c r="P2123" i="5"/>
  <c r="R2123" i="5"/>
  <c r="Q2122" i="5"/>
  <c r="P2122" i="5"/>
  <c r="R2122" i="5"/>
  <c r="Q2121" i="5"/>
  <c r="P2121" i="5"/>
  <c r="R2121" i="5"/>
  <c r="Q2120" i="5"/>
  <c r="P2120" i="5"/>
  <c r="R2120" i="5"/>
  <c r="Q2119" i="5"/>
  <c r="P2119" i="5"/>
  <c r="R2119" i="5"/>
  <c r="Q2118" i="5"/>
  <c r="P2118" i="5"/>
  <c r="R2118" i="5"/>
  <c r="Q2117" i="5"/>
  <c r="P2117" i="5"/>
  <c r="R2117" i="5"/>
  <c r="Q2116" i="5"/>
  <c r="P2116" i="5"/>
  <c r="R2116" i="5"/>
  <c r="Q2115" i="5"/>
  <c r="P2115" i="5"/>
  <c r="R2115" i="5"/>
  <c r="Q2114" i="5"/>
  <c r="P2114" i="5"/>
  <c r="R2114" i="5"/>
  <c r="Q2113" i="5"/>
  <c r="P2113" i="5"/>
  <c r="R2113" i="5"/>
  <c r="Q2112" i="5"/>
  <c r="P2112" i="5"/>
  <c r="R2112" i="5"/>
  <c r="Q2111" i="5"/>
  <c r="P2111" i="5"/>
  <c r="R2111" i="5"/>
  <c r="Q2110" i="5"/>
  <c r="P2110" i="5"/>
  <c r="R2110" i="5"/>
  <c r="Q2109" i="5"/>
  <c r="P2109" i="5"/>
  <c r="R2109" i="5"/>
  <c r="Q2108" i="5"/>
  <c r="P2108" i="5"/>
  <c r="R2108" i="5"/>
  <c r="Q2107" i="5"/>
  <c r="P2107" i="5"/>
  <c r="R2107" i="5"/>
  <c r="Q2106" i="5"/>
  <c r="P2106" i="5"/>
  <c r="R2106" i="5"/>
  <c r="Q2105" i="5"/>
  <c r="P2105" i="5"/>
  <c r="R2105" i="5"/>
  <c r="Q2104" i="5"/>
  <c r="P2104" i="5"/>
  <c r="R2104" i="5"/>
  <c r="Q2103" i="5"/>
  <c r="P2103" i="5"/>
  <c r="R2103" i="5"/>
  <c r="Q2102" i="5"/>
  <c r="P2102" i="5"/>
  <c r="R2102" i="5"/>
  <c r="Q2101" i="5"/>
  <c r="P2101" i="5"/>
  <c r="R2101" i="5"/>
  <c r="Q2100" i="5"/>
  <c r="P2100" i="5"/>
  <c r="R2100" i="5"/>
  <c r="Q2099" i="5"/>
  <c r="P2099" i="5"/>
  <c r="R2099" i="5"/>
  <c r="Q2098" i="5"/>
  <c r="P2098" i="5"/>
  <c r="R2098" i="5"/>
  <c r="Q2097" i="5"/>
  <c r="P2097" i="5"/>
  <c r="R2097" i="5"/>
  <c r="Q2096" i="5"/>
  <c r="P2096" i="5"/>
  <c r="R2096" i="5"/>
  <c r="Q2095" i="5"/>
  <c r="P2095" i="5"/>
  <c r="R2095" i="5"/>
  <c r="Q2094" i="5"/>
  <c r="P2094" i="5"/>
  <c r="R2094" i="5"/>
  <c r="Q2093" i="5"/>
  <c r="P2093" i="5"/>
  <c r="R2093" i="5"/>
  <c r="Q2092" i="5"/>
  <c r="P2092" i="5"/>
  <c r="R2092" i="5"/>
  <c r="Q2091" i="5"/>
  <c r="P2091" i="5"/>
  <c r="R2091" i="5"/>
  <c r="Q2090" i="5"/>
  <c r="P2090" i="5"/>
  <c r="R2090" i="5"/>
  <c r="Q2089" i="5"/>
  <c r="P2089" i="5"/>
  <c r="R2089" i="5"/>
  <c r="Q2088" i="5"/>
  <c r="P2088" i="5"/>
  <c r="R2088" i="5"/>
  <c r="Q2087" i="5"/>
  <c r="P2087" i="5"/>
  <c r="R2087" i="5"/>
  <c r="Q2086" i="5"/>
  <c r="P2086" i="5"/>
  <c r="R2086" i="5"/>
  <c r="Q2085" i="5"/>
  <c r="P2085" i="5"/>
  <c r="R2085" i="5"/>
  <c r="Q2084" i="5"/>
  <c r="P2084" i="5"/>
  <c r="R2084" i="5"/>
  <c r="Q2083" i="5"/>
  <c r="P2083" i="5"/>
  <c r="R2083" i="5"/>
  <c r="Q2082" i="5"/>
  <c r="P2082" i="5"/>
  <c r="R2082" i="5"/>
  <c r="Q2081" i="5"/>
  <c r="P2081" i="5"/>
  <c r="R2081" i="5"/>
  <c r="Q2080" i="5"/>
  <c r="P2080" i="5"/>
  <c r="R2080" i="5"/>
  <c r="Q2079" i="5"/>
  <c r="P2079" i="5"/>
  <c r="R2079" i="5"/>
  <c r="Q2078" i="5"/>
  <c r="P2078" i="5"/>
  <c r="R2078" i="5"/>
  <c r="Q2077" i="5"/>
  <c r="P2077" i="5"/>
  <c r="R2077" i="5"/>
  <c r="Q2076" i="5"/>
  <c r="P2076" i="5"/>
  <c r="R2076" i="5"/>
  <c r="Q2075" i="5"/>
  <c r="P2075" i="5"/>
  <c r="R2075" i="5"/>
  <c r="Q2074" i="5"/>
  <c r="P2074" i="5"/>
  <c r="R2074" i="5"/>
  <c r="Q2073" i="5"/>
  <c r="P2073" i="5"/>
  <c r="R2073" i="5"/>
  <c r="Q2072" i="5"/>
  <c r="P2072" i="5"/>
  <c r="R2072" i="5"/>
  <c r="Q2071" i="5"/>
  <c r="P2071" i="5"/>
  <c r="R2071" i="5"/>
  <c r="Q2070" i="5"/>
  <c r="P2070" i="5"/>
  <c r="R2070" i="5"/>
  <c r="Q2069" i="5"/>
  <c r="P2069" i="5"/>
  <c r="R2069" i="5"/>
  <c r="Q2068" i="5"/>
  <c r="P2068" i="5"/>
  <c r="R2068" i="5"/>
  <c r="Q2067" i="5"/>
  <c r="P2067" i="5"/>
  <c r="R2067" i="5"/>
  <c r="Q2066" i="5"/>
  <c r="P2066" i="5"/>
  <c r="R2066" i="5"/>
  <c r="Q2065" i="5"/>
  <c r="P2065" i="5"/>
  <c r="R2065" i="5"/>
  <c r="Q2064" i="5"/>
  <c r="P2064" i="5"/>
  <c r="R2064" i="5"/>
  <c r="Q2063" i="5"/>
  <c r="P2063" i="5"/>
  <c r="R2063" i="5"/>
  <c r="Q2062" i="5"/>
  <c r="P2062" i="5"/>
  <c r="R2062" i="5"/>
  <c r="Q2061" i="5"/>
  <c r="P2061" i="5"/>
  <c r="R2061" i="5"/>
  <c r="Q2060" i="5"/>
  <c r="P2060" i="5"/>
  <c r="R2060" i="5"/>
  <c r="Q2059" i="5"/>
  <c r="P2059" i="5"/>
  <c r="R2059" i="5"/>
  <c r="Q2058" i="5"/>
  <c r="P2058" i="5"/>
  <c r="R2058" i="5"/>
  <c r="Q2057" i="5"/>
  <c r="P2057" i="5"/>
  <c r="R2057" i="5"/>
  <c r="Q2056" i="5"/>
  <c r="P2056" i="5"/>
  <c r="R2056" i="5"/>
  <c r="Q2055" i="5"/>
  <c r="P2055" i="5"/>
  <c r="R2055" i="5"/>
  <c r="Q2054" i="5"/>
  <c r="P2054" i="5"/>
  <c r="R2054" i="5"/>
  <c r="Q2053" i="5"/>
  <c r="P2053" i="5"/>
  <c r="R2053" i="5"/>
  <c r="Q2052" i="5"/>
  <c r="P2052" i="5"/>
  <c r="R2052" i="5"/>
  <c r="Q2051" i="5"/>
  <c r="P2051" i="5"/>
  <c r="R2051" i="5"/>
  <c r="Q2050" i="5"/>
  <c r="P2050" i="5"/>
  <c r="R2050" i="5"/>
  <c r="Q2049" i="5"/>
  <c r="P2049" i="5"/>
  <c r="R2049" i="5"/>
  <c r="Q2048" i="5"/>
  <c r="P2048" i="5"/>
  <c r="R2048" i="5"/>
  <c r="Q2047" i="5"/>
  <c r="P2047" i="5"/>
  <c r="R2047" i="5"/>
  <c r="Q2046" i="5"/>
  <c r="P2046" i="5"/>
  <c r="R2046" i="5"/>
  <c r="Q2045" i="5"/>
  <c r="P2045" i="5"/>
  <c r="R2045" i="5"/>
  <c r="Q2044" i="5"/>
  <c r="P2044" i="5"/>
  <c r="R2044" i="5"/>
  <c r="Q2043" i="5"/>
  <c r="P2043" i="5"/>
  <c r="R2043" i="5"/>
  <c r="Q2042" i="5"/>
  <c r="P2042" i="5"/>
  <c r="R2042" i="5"/>
  <c r="Q2041" i="5"/>
  <c r="P2041" i="5"/>
  <c r="R2041" i="5"/>
  <c r="Q2040" i="5"/>
  <c r="P2040" i="5"/>
  <c r="R2040" i="5"/>
  <c r="Q2039" i="5"/>
  <c r="P2039" i="5"/>
  <c r="R2039" i="5"/>
  <c r="Q2038" i="5"/>
  <c r="P2038" i="5"/>
  <c r="R2038" i="5"/>
  <c r="Q2037" i="5"/>
  <c r="P2037" i="5"/>
  <c r="R2037" i="5"/>
  <c r="Q2036" i="5"/>
  <c r="P2036" i="5"/>
  <c r="R2036" i="5"/>
  <c r="Q2035" i="5"/>
  <c r="P2035" i="5"/>
  <c r="R2035" i="5"/>
  <c r="Q2034" i="5"/>
  <c r="P2034" i="5"/>
  <c r="R2034" i="5"/>
  <c r="Q2033" i="5"/>
  <c r="P2033" i="5"/>
  <c r="R2033" i="5"/>
  <c r="Q2032" i="5"/>
  <c r="P2032" i="5"/>
  <c r="R2032" i="5"/>
  <c r="Q2031" i="5"/>
  <c r="P2031" i="5"/>
  <c r="R2031" i="5"/>
  <c r="Q2030" i="5"/>
  <c r="P2030" i="5"/>
  <c r="R2030" i="5"/>
  <c r="Q2029" i="5"/>
  <c r="P2029" i="5"/>
  <c r="R2029" i="5"/>
  <c r="Q2028" i="5"/>
  <c r="P2028" i="5"/>
  <c r="R2028" i="5"/>
  <c r="Q2027" i="5"/>
  <c r="P2027" i="5"/>
  <c r="R2027" i="5"/>
  <c r="Q2026" i="5"/>
  <c r="P2026" i="5"/>
  <c r="R2026" i="5"/>
  <c r="Q2025" i="5"/>
  <c r="P2025" i="5"/>
  <c r="R2025" i="5"/>
  <c r="Q2024" i="5"/>
  <c r="P2024" i="5"/>
  <c r="R2024" i="5"/>
  <c r="Q2023" i="5"/>
  <c r="P2023" i="5"/>
  <c r="R2023" i="5"/>
  <c r="Q2022" i="5"/>
  <c r="P2022" i="5"/>
  <c r="R2022" i="5"/>
  <c r="Q2021" i="5"/>
  <c r="P2021" i="5"/>
  <c r="R2021" i="5"/>
  <c r="Q2020" i="5"/>
  <c r="P2020" i="5"/>
  <c r="R2020" i="5"/>
  <c r="Q2019" i="5"/>
  <c r="P2019" i="5"/>
  <c r="R2019" i="5"/>
  <c r="Q2018" i="5"/>
  <c r="P2018" i="5"/>
  <c r="R2018" i="5"/>
  <c r="Q2017" i="5"/>
  <c r="P2017" i="5"/>
  <c r="R2017" i="5"/>
  <c r="Q2016" i="5"/>
  <c r="P2016" i="5"/>
  <c r="R2016" i="5"/>
  <c r="Q2015" i="5"/>
  <c r="P2015" i="5"/>
  <c r="R2015" i="5"/>
  <c r="Q2014" i="5"/>
  <c r="P2014" i="5"/>
  <c r="R2014" i="5"/>
  <c r="Q2013" i="5"/>
  <c r="P2013" i="5"/>
  <c r="R2013" i="5"/>
  <c r="Q2012" i="5"/>
  <c r="P2012" i="5"/>
  <c r="R2012" i="5"/>
  <c r="Q2011" i="5"/>
  <c r="P2011" i="5"/>
  <c r="R2011" i="5"/>
  <c r="Q2010" i="5"/>
  <c r="P2010" i="5"/>
  <c r="R2010" i="5"/>
  <c r="Q2009" i="5"/>
  <c r="P2009" i="5"/>
  <c r="R2009" i="5"/>
  <c r="Q2008" i="5"/>
  <c r="P2008" i="5"/>
  <c r="R2008" i="5"/>
  <c r="Q2007" i="5"/>
  <c r="P2007" i="5"/>
  <c r="R2007" i="5"/>
  <c r="Q2006" i="5"/>
  <c r="P2006" i="5"/>
  <c r="R2006" i="5"/>
  <c r="Q2005" i="5"/>
  <c r="P2005" i="5"/>
  <c r="R2005" i="5"/>
  <c r="Q2004" i="5"/>
  <c r="P2004" i="5"/>
  <c r="R2004" i="5"/>
  <c r="Q2003" i="5"/>
  <c r="P2003" i="5"/>
  <c r="R2003" i="5"/>
  <c r="Q2002" i="5"/>
  <c r="P2002" i="5"/>
  <c r="R2002" i="5"/>
  <c r="Q2001" i="5"/>
  <c r="P2001" i="5"/>
  <c r="R2001" i="5"/>
  <c r="Q2000" i="5"/>
  <c r="P2000" i="5"/>
  <c r="R2000" i="5"/>
  <c r="Q1999" i="5"/>
  <c r="P1999" i="5"/>
  <c r="R1999" i="5"/>
  <c r="Q1998" i="5"/>
  <c r="P1998" i="5"/>
  <c r="R1998" i="5"/>
  <c r="Q1997" i="5"/>
  <c r="P1997" i="5"/>
  <c r="R1997" i="5"/>
  <c r="Q1996" i="5"/>
  <c r="P1996" i="5"/>
  <c r="R1996" i="5"/>
  <c r="Q1995" i="5"/>
  <c r="P1995" i="5"/>
  <c r="R1995" i="5"/>
  <c r="Q1994" i="5"/>
  <c r="P1994" i="5"/>
  <c r="R1994" i="5"/>
  <c r="Q1993" i="5"/>
  <c r="P1993" i="5"/>
  <c r="R1993" i="5"/>
  <c r="Q1992" i="5"/>
  <c r="P1992" i="5"/>
  <c r="R1992" i="5"/>
  <c r="Q1991" i="5"/>
  <c r="P1991" i="5"/>
  <c r="R1991" i="5"/>
  <c r="Q1990" i="5"/>
  <c r="P1990" i="5"/>
  <c r="R1990" i="5"/>
  <c r="Q1989" i="5"/>
  <c r="P1989" i="5"/>
  <c r="R1989" i="5"/>
  <c r="Q1988" i="5"/>
  <c r="P1988" i="5"/>
  <c r="R1988" i="5"/>
  <c r="Q1987" i="5"/>
  <c r="P1987" i="5"/>
  <c r="R1987" i="5"/>
  <c r="Q1986" i="5"/>
  <c r="P1986" i="5"/>
  <c r="R1986" i="5"/>
  <c r="Q1985" i="5"/>
  <c r="P1985" i="5"/>
  <c r="R1985" i="5"/>
  <c r="Q1984" i="5"/>
  <c r="P1984" i="5"/>
  <c r="R1984" i="5"/>
  <c r="Q1983" i="5"/>
  <c r="P1983" i="5"/>
  <c r="R1983" i="5"/>
  <c r="Q1982" i="5"/>
  <c r="P1982" i="5"/>
  <c r="R1982" i="5"/>
  <c r="Q1981" i="5"/>
  <c r="P1981" i="5"/>
  <c r="R1981" i="5"/>
  <c r="Q1980" i="5"/>
  <c r="P1980" i="5"/>
  <c r="R1980" i="5"/>
  <c r="Q1979" i="5"/>
  <c r="P1979" i="5"/>
  <c r="R1979" i="5"/>
  <c r="Q1978" i="5"/>
  <c r="P1978" i="5"/>
  <c r="R1978" i="5"/>
  <c r="Q1977" i="5"/>
  <c r="P1977" i="5"/>
  <c r="R1977" i="5"/>
  <c r="Q1976" i="5"/>
  <c r="P1976" i="5"/>
  <c r="R1976" i="5"/>
  <c r="Q1975" i="5"/>
  <c r="P1975" i="5"/>
  <c r="R1975" i="5"/>
  <c r="Q1974" i="5"/>
  <c r="P1974" i="5"/>
  <c r="R1974" i="5"/>
  <c r="Q1973" i="5"/>
  <c r="P1973" i="5"/>
  <c r="R1973" i="5"/>
  <c r="Q1972" i="5"/>
  <c r="P1972" i="5"/>
  <c r="R1972" i="5"/>
  <c r="Q1971" i="5"/>
  <c r="P1971" i="5"/>
  <c r="R1971" i="5"/>
  <c r="Q1970" i="5"/>
  <c r="P1970" i="5"/>
  <c r="R1970" i="5"/>
  <c r="Q1969" i="5"/>
  <c r="P1969" i="5"/>
  <c r="R1969" i="5"/>
  <c r="Q1968" i="5"/>
  <c r="P1968" i="5"/>
  <c r="R1968" i="5"/>
  <c r="Q1967" i="5"/>
  <c r="P1967" i="5"/>
  <c r="R1967" i="5"/>
  <c r="Q1966" i="5"/>
  <c r="P1966" i="5"/>
  <c r="R1966" i="5"/>
  <c r="Q1965" i="5"/>
  <c r="P1965" i="5"/>
  <c r="R1965" i="5"/>
  <c r="Q1964" i="5"/>
  <c r="P1964" i="5"/>
  <c r="R1964" i="5"/>
  <c r="Q1963" i="5"/>
  <c r="P1963" i="5"/>
  <c r="R1963" i="5"/>
  <c r="Q1962" i="5"/>
  <c r="P1962" i="5"/>
  <c r="R1962" i="5"/>
  <c r="Q1961" i="5"/>
  <c r="P1961" i="5"/>
  <c r="R1961" i="5"/>
  <c r="Q1960" i="5"/>
  <c r="P1960" i="5"/>
  <c r="R1960" i="5"/>
  <c r="Q1959" i="5"/>
  <c r="P1959" i="5"/>
  <c r="R1959" i="5"/>
  <c r="Q1958" i="5"/>
  <c r="P1958" i="5"/>
  <c r="R1958" i="5"/>
  <c r="Q1957" i="5"/>
  <c r="P1957" i="5"/>
  <c r="R1957" i="5"/>
  <c r="Q1956" i="5"/>
  <c r="P1956" i="5"/>
  <c r="R1956" i="5"/>
  <c r="Q1955" i="5"/>
  <c r="P1955" i="5"/>
  <c r="R1955" i="5"/>
  <c r="Q1954" i="5"/>
  <c r="P1954" i="5"/>
  <c r="R1954" i="5"/>
  <c r="Q1953" i="5"/>
  <c r="P1953" i="5"/>
  <c r="R1953" i="5"/>
  <c r="Q1952" i="5"/>
  <c r="P1952" i="5"/>
  <c r="R1952" i="5"/>
  <c r="Q1951" i="5"/>
  <c r="P1951" i="5"/>
  <c r="R1951" i="5"/>
  <c r="Q1950" i="5"/>
  <c r="P1950" i="5"/>
  <c r="R1950" i="5"/>
  <c r="Q1949" i="5"/>
  <c r="P1949" i="5"/>
  <c r="R1949" i="5"/>
  <c r="Q1948" i="5"/>
  <c r="P1948" i="5"/>
  <c r="R1948" i="5"/>
  <c r="Q1947" i="5"/>
  <c r="P1947" i="5"/>
  <c r="R1947" i="5"/>
  <c r="Q1946" i="5"/>
  <c r="P1946" i="5"/>
  <c r="R1946" i="5"/>
  <c r="Q1945" i="5"/>
  <c r="P1945" i="5"/>
  <c r="R1945" i="5"/>
  <c r="Q1944" i="5"/>
  <c r="P1944" i="5"/>
  <c r="R1944" i="5"/>
  <c r="Q1943" i="5"/>
  <c r="P1943" i="5"/>
  <c r="R1943" i="5"/>
  <c r="Q1942" i="5"/>
  <c r="P1942" i="5"/>
  <c r="R1942" i="5"/>
  <c r="Q1941" i="5"/>
  <c r="P1941" i="5"/>
  <c r="R1941" i="5"/>
  <c r="Q1940" i="5"/>
  <c r="P1940" i="5"/>
  <c r="R1940" i="5"/>
  <c r="Q1939" i="5"/>
  <c r="P1939" i="5"/>
  <c r="R1939" i="5"/>
  <c r="Q1938" i="5"/>
  <c r="P1938" i="5"/>
  <c r="R1938" i="5"/>
  <c r="Q1937" i="5"/>
  <c r="P1937" i="5"/>
  <c r="R1937" i="5"/>
  <c r="Q1936" i="5"/>
  <c r="P1936" i="5"/>
  <c r="R1936" i="5"/>
  <c r="Q1935" i="5"/>
  <c r="P1935" i="5"/>
  <c r="R1935" i="5"/>
  <c r="Q1934" i="5"/>
  <c r="P1934" i="5"/>
  <c r="R1934" i="5"/>
  <c r="Q1933" i="5"/>
  <c r="P1933" i="5"/>
  <c r="R1933" i="5"/>
  <c r="Q1932" i="5"/>
  <c r="P1932" i="5"/>
  <c r="R1932" i="5"/>
  <c r="Q1931" i="5"/>
  <c r="P1931" i="5"/>
  <c r="R1931" i="5"/>
  <c r="Q1930" i="5"/>
  <c r="P1930" i="5"/>
  <c r="R1930" i="5"/>
  <c r="Q1929" i="5"/>
  <c r="P1929" i="5"/>
  <c r="R1929" i="5"/>
  <c r="Q1928" i="5"/>
  <c r="P1928" i="5"/>
  <c r="R1928" i="5"/>
  <c r="Q1927" i="5"/>
  <c r="P1927" i="5"/>
  <c r="R1927" i="5"/>
  <c r="Q1926" i="5"/>
  <c r="P1926" i="5"/>
  <c r="R1926" i="5"/>
  <c r="Q1925" i="5"/>
  <c r="P1925" i="5"/>
  <c r="R1925" i="5"/>
  <c r="Q1924" i="5"/>
  <c r="P1924" i="5"/>
  <c r="R1924" i="5"/>
  <c r="Q1923" i="5"/>
  <c r="P1923" i="5"/>
  <c r="R1923" i="5"/>
  <c r="Q1922" i="5"/>
  <c r="P1922" i="5"/>
  <c r="R1922" i="5"/>
  <c r="Q1921" i="5"/>
  <c r="P1921" i="5"/>
  <c r="R1921" i="5"/>
  <c r="Q1920" i="5"/>
  <c r="P1920" i="5"/>
  <c r="R1920" i="5"/>
  <c r="Q1919" i="5"/>
  <c r="P1919" i="5"/>
  <c r="R1919" i="5"/>
  <c r="Q1918" i="5"/>
  <c r="P1918" i="5"/>
  <c r="R1918" i="5"/>
  <c r="Q1917" i="5"/>
  <c r="P1917" i="5"/>
  <c r="R1917" i="5"/>
  <c r="Q1916" i="5"/>
  <c r="P1916" i="5"/>
  <c r="R1916" i="5"/>
  <c r="Q1915" i="5"/>
  <c r="P1915" i="5"/>
  <c r="R1915" i="5"/>
  <c r="Q1914" i="5"/>
  <c r="P1914" i="5"/>
  <c r="R1914" i="5"/>
  <c r="Q1913" i="5"/>
  <c r="P1913" i="5"/>
  <c r="R1913" i="5"/>
  <c r="Q1912" i="5"/>
  <c r="P1912" i="5"/>
  <c r="R1912" i="5"/>
  <c r="Q1911" i="5"/>
  <c r="P1911" i="5"/>
  <c r="R1911" i="5"/>
  <c r="Q1910" i="5"/>
  <c r="P1910" i="5"/>
  <c r="R1910" i="5"/>
  <c r="Q1909" i="5"/>
  <c r="P1909" i="5"/>
  <c r="R1909" i="5"/>
  <c r="Q1908" i="5"/>
  <c r="P1908" i="5"/>
  <c r="R1908" i="5"/>
  <c r="Q1907" i="5"/>
  <c r="P1907" i="5"/>
  <c r="R1907" i="5"/>
  <c r="Q1906" i="5"/>
  <c r="P1906" i="5"/>
  <c r="R1906" i="5"/>
  <c r="Q1905" i="5"/>
  <c r="P1905" i="5"/>
  <c r="R1905" i="5"/>
  <c r="Q1904" i="5"/>
  <c r="P1904" i="5"/>
  <c r="R1904" i="5"/>
  <c r="Q1903" i="5"/>
  <c r="P1903" i="5"/>
  <c r="R1903" i="5"/>
  <c r="Q1902" i="5"/>
  <c r="P1902" i="5"/>
  <c r="R1902" i="5"/>
  <c r="Q1901" i="5"/>
  <c r="P1901" i="5"/>
  <c r="R1901" i="5"/>
  <c r="Q1900" i="5"/>
  <c r="P1900" i="5"/>
  <c r="R1900" i="5"/>
  <c r="Q1899" i="5"/>
  <c r="P1899" i="5"/>
  <c r="R1899" i="5"/>
  <c r="Q1898" i="5"/>
  <c r="P1898" i="5"/>
  <c r="R1898" i="5"/>
  <c r="Q1897" i="5"/>
  <c r="P1897" i="5"/>
  <c r="R1897" i="5"/>
  <c r="Q1896" i="5"/>
  <c r="P1896" i="5"/>
  <c r="R1896" i="5"/>
  <c r="Q1895" i="5"/>
  <c r="P1895" i="5"/>
  <c r="R1895" i="5"/>
  <c r="Q1894" i="5"/>
  <c r="P1894" i="5"/>
  <c r="R1894" i="5"/>
  <c r="Q1893" i="5"/>
  <c r="P1893" i="5"/>
  <c r="R1893" i="5"/>
  <c r="Q1892" i="5"/>
  <c r="P1892" i="5"/>
  <c r="R1892" i="5"/>
  <c r="Q1891" i="5"/>
  <c r="P1891" i="5"/>
  <c r="R1891" i="5"/>
  <c r="Q1890" i="5"/>
  <c r="P1890" i="5"/>
  <c r="R1890" i="5"/>
  <c r="Q1889" i="5"/>
  <c r="P1889" i="5"/>
  <c r="R1889" i="5"/>
  <c r="Q1888" i="5"/>
  <c r="P1888" i="5"/>
  <c r="R1888" i="5"/>
  <c r="Q1887" i="5"/>
  <c r="P1887" i="5"/>
  <c r="R1887" i="5"/>
  <c r="Q1886" i="5"/>
  <c r="P1886" i="5"/>
  <c r="R1886" i="5"/>
  <c r="Q1885" i="5"/>
  <c r="P1885" i="5"/>
  <c r="R1885" i="5"/>
  <c r="Q1884" i="5"/>
  <c r="P1884" i="5"/>
  <c r="R1884" i="5"/>
  <c r="Q1883" i="5"/>
  <c r="P1883" i="5"/>
  <c r="R1883" i="5"/>
  <c r="Q1882" i="5"/>
  <c r="P1882" i="5"/>
  <c r="R1882" i="5"/>
  <c r="Q1881" i="5"/>
  <c r="P1881" i="5"/>
  <c r="R1881" i="5"/>
  <c r="Q1880" i="5"/>
  <c r="P1880" i="5"/>
  <c r="R1880" i="5"/>
  <c r="Q1879" i="5"/>
  <c r="P1879" i="5"/>
  <c r="R1879" i="5"/>
  <c r="Q1878" i="5"/>
  <c r="P1878" i="5"/>
  <c r="R1878" i="5"/>
  <c r="Q1877" i="5"/>
  <c r="P1877" i="5"/>
  <c r="R1877" i="5"/>
  <c r="Q1876" i="5"/>
  <c r="P1876" i="5"/>
  <c r="R1876" i="5"/>
  <c r="Q1875" i="5"/>
  <c r="P1875" i="5"/>
  <c r="R1875" i="5"/>
  <c r="Q1874" i="5"/>
  <c r="P1874" i="5"/>
  <c r="R1874" i="5"/>
  <c r="Q1873" i="5"/>
  <c r="P1873" i="5"/>
  <c r="R1873" i="5"/>
  <c r="Q1872" i="5"/>
  <c r="P1872" i="5"/>
  <c r="R1872" i="5"/>
  <c r="Q1871" i="5"/>
  <c r="P1871" i="5"/>
  <c r="R1871" i="5"/>
  <c r="Q1870" i="5"/>
  <c r="P1870" i="5"/>
  <c r="R1870" i="5"/>
  <c r="Q1869" i="5"/>
  <c r="P1869" i="5"/>
  <c r="R1869" i="5"/>
  <c r="Q1868" i="5"/>
  <c r="P1868" i="5"/>
  <c r="R1868" i="5"/>
  <c r="Q1867" i="5"/>
  <c r="P1867" i="5"/>
  <c r="R1867" i="5"/>
  <c r="Q1866" i="5"/>
  <c r="P1866" i="5"/>
  <c r="R1866" i="5"/>
  <c r="Q1865" i="5"/>
  <c r="P1865" i="5"/>
  <c r="R1865" i="5"/>
  <c r="Q1864" i="5"/>
  <c r="P1864" i="5"/>
  <c r="R1864" i="5"/>
  <c r="Q1863" i="5"/>
  <c r="P1863" i="5"/>
  <c r="R1863" i="5"/>
  <c r="Q1862" i="5"/>
  <c r="P1862" i="5"/>
  <c r="R1862" i="5"/>
  <c r="Q1861" i="5"/>
  <c r="P1861" i="5"/>
  <c r="R1861" i="5"/>
  <c r="Q1860" i="5"/>
  <c r="P1860" i="5"/>
  <c r="R1860" i="5"/>
  <c r="Q1859" i="5"/>
  <c r="P1859" i="5"/>
  <c r="R1859" i="5"/>
  <c r="Q1858" i="5"/>
  <c r="P1858" i="5"/>
  <c r="R1858" i="5"/>
  <c r="Q1857" i="5"/>
  <c r="P1857" i="5"/>
  <c r="R1857" i="5"/>
  <c r="Q1856" i="5"/>
  <c r="P1856" i="5"/>
  <c r="R1856" i="5"/>
  <c r="Q1855" i="5"/>
  <c r="P1855" i="5"/>
  <c r="R1855" i="5"/>
  <c r="Q1854" i="5"/>
  <c r="P1854" i="5"/>
  <c r="R1854" i="5"/>
  <c r="Q1853" i="5"/>
  <c r="P1853" i="5"/>
  <c r="R1853" i="5"/>
  <c r="Q1852" i="5"/>
  <c r="P1852" i="5"/>
  <c r="R1852" i="5"/>
  <c r="Q1851" i="5"/>
  <c r="P1851" i="5"/>
  <c r="R1851" i="5"/>
  <c r="Q1850" i="5"/>
  <c r="P1850" i="5"/>
  <c r="R1850" i="5"/>
  <c r="Q1849" i="5"/>
  <c r="P1849" i="5"/>
  <c r="R1849" i="5"/>
  <c r="Q1848" i="5"/>
  <c r="P1848" i="5"/>
  <c r="R1848" i="5"/>
  <c r="Q1847" i="5"/>
  <c r="P1847" i="5"/>
  <c r="R1847" i="5"/>
  <c r="Q1846" i="5"/>
  <c r="P1846" i="5"/>
  <c r="R1846" i="5"/>
  <c r="Q1845" i="5"/>
  <c r="P1845" i="5"/>
  <c r="R1845" i="5"/>
  <c r="Q1844" i="5"/>
  <c r="P1844" i="5"/>
  <c r="R1844" i="5"/>
  <c r="Q1843" i="5"/>
  <c r="P1843" i="5"/>
  <c r="R1843" i="5"/>
  <c r="Q1842" i="5"/>
  <c r="P1842" i="5"/>
  <c r="R1842" i="5"/>
  <c r="Q1841" i="5"/>
  <c r="P1841" i="5"/>
  <c r="R1841" i="5"/>
  <c r="Q1840" i="5"/>
  <c r="P1840" i="5"/>
  <c r="R1840" i="5"/>
  <c r="Q1839" i="5"/>
  <c r="P1839" i="5"/>
  <c r="R1839" i="5"/>
  <c r="Q1838" i="5"/>
  <c r="P1838" i="5"/>
  <c r="R1838" i="5"/>
  <c r="Q1837" i="5"/>
  <c r="P1837" i="5"/>
  <c r="R1837" i="5"/>
  <c r="Q1836" i="5"/>
  <c r="P1836" i="5"/>
  <c r="R1836" i="5"/>
  <c r="Q1835" i="5"/>
  <c r="P1835" i="5"/>
  <c r="R1835" i="5"/>
  <c r="Q1834" i="5"/>
  <c r="P1834" i="5"/>
  <c r="R1834" i="5"/>
  <c r="Q1833" i="5"/>
  <c r="P1833" i="5"/>
  <c r="R1833" i="5"/>
  <c r="Q1832" i="5"/>
  <c r="P1832" i="5"/>
  <c r="R1832" i="5"/>
  <c r="Q1831" i="5"/>
  <c r="P1831" i="5"/>
  <c r="R1831" i="5"/>
  <c r="Q1830" i="5"/>
  <c r="P1830" i="5"/>
  <c r="R1830" i="5"/>
  <c r="Q1829" i="5"/>
  <c r="P1829" i="5"/>
  <c r="R1829" i="5"/>
  <c r="Q1828" i="5"/>
  <c r="P1828" i="5"/>
  <c r="R1828" i="5"/>
  <c r="Q1827" i="5"/>
  <c r="P1827" i="5"/>
  <c r="R1827" i="5"/>
  <c r="Q1826" i="5"/>
  <c r="P1826" i="5"/>
  <c r="R1826" i="5"/>
  <c r="Q1825" i="5"/>
  <c r="P1825" i="5"/>
  <c r="R1825" i="5"/>
  <c r="Q1824" i="5"/>
  <c r="P1824" i="5"/>
  <c r="R1824" i="5"/>
  <c r="Q1823" i="5"/>
  <c r="P1823" i="5"/>
  <c r="R1823" i="5"/>
  <c r="Q1822" i="5"/>
  <c r="P1822" i="5"/>
  <c r="R1822" i="5"/>
  <c r="Q1821" i="5"/>
  <c r="P1821" i="5"/>
  <c r="R1821" i="5"/>
  <c r="Q1820" i="5"/>
  <c r="P1820" i="5"/>
  <c r="R1820" i="5"/>
  <c r="Q1819" i="5"/>
  <c r="P1819" i="5"/>
  <c r="R1819" i="5"/>
  <c r="Q1818" i="5"/>
  <c r="P1818" i="5"/>
  <c r="R1818" i="5"/>
  <c r="Q1817" i="5"/>
  <c r="P1817" i="5"/>
  <c r="R1817" i="5"/>
  <c r="Q1816" i="5"/>
  <c r="P1816" i="5"/>
  <c r="R1816" i="5"/>
  <c r="Q1815" i="5"/>
  <c r="P1815" i="5"/>
  <c r="R1815" i="5"/>
  <c r="Q1814" i="5"/>
  <c r="P1814" i="5"/>
  <c r="R1814" i="5"/>
  <c r="Q1813" i="5"/>
  <c r="P1813" i="5"/>
  <c r="R1813" i="5"/>
  <c r="Q1812" i="5"/>
  <c r="P1812" i="5"/>
  <c r="R1812" i="5"/>
  <c r="Q1811" i="5"/>
  <c r="P1811" i="5"/>
  <c r="R1811" i="5"/>
  <c r="Q1810" i="5"/>
  <c r="P1810" i="5"/>
  <c r="R1810" i="5"/>
  <c r="Q1809" i="5"/>
  <c r="P1809" i="5"/>
  <c r="R1809" i="5"/>
  <c r="Q1808" i="5"/>
  <c r="P1808" i="5"/>
  <c r="R1808" i="5"/>
  <c r="Q1807" i="5"/>
  <c r="P1807" i="5"/>
  <c r="R1807" i="5"/>
  <c r="Q1806" i="5"/>
  <c r="P1806" i="5"/>
  <c r="R1806" i="5"/>
  <c r="Q1805" i="5"/>
  <c r="P1805" i="5"/>
  <c r="R1805" i="5"/>
  <c r="Q1804" i="5"/>
  <c r="P1804" i="5"/>
  <c r="R1804" i="5"/>
  <c r="Q1803" i="5"/>
  <c r="P1803" i="5"/>
  <c r="R1803" i="5"/>
  <c r="Q1802" i="5"/>
  <c r="P1802" i="5"/>
  <c r="R1802" i="5"/>
  <c r="Q1801" i="5"/>
  <c r="P1801" i="5"/>
  <c r="R1801" i="5"/>
  <c r="Q1800" i="5"/>
  <c r="P1800" i="5"/>
  <c r="R1800" i="5"/>
  <c r="Q1799" i="5"/>
  <c r="P1799" i="5"/>
  <c r="R1799" i="5"/>
  <c r="Q1798" i="5"/>
  <c r="P1798" i="5"/>
  <c r="R1798" i="5"/>
  <c r="Q1797" i="5"/>
  <c r="P1797" i="5"/>
  <c r="R1797" i="5"/>
  <c r="Q1796" i="5"/>
  <c r="P1796" i="5"/>
  <c r="R1796" i="5"/>
  <c r="Q1795" i="5"/>
  <c r="P1795" i="5"/>
  <c r="R1795" i="5"/>
  <c r="Q1794" i="5"/>
  <c r="P1794" i="5"/>
  <c r="R1794" i="5"/>
  <c r="Q1793" i="5"/>
  <c r="P1793" i="5"/>
  <c r="R1793" i="5"/>
  <c r="Q1792" i="5"/>
  <c r="P1792" i="5"/>
  <c r="R1792" i="5"/>
  <c r="Q1791" i="5"/>
  <c r="P1791" i="5"/>
  <c r="R1791" i="5"/>
  <c r="Q1790" i="5"/>
  <c r="P1790" i="5"/>
  <c r="R1790" i="5"/>
  <c r="Q1789" i="5"/>
  <c r="P1789" i="5"/>
  <c r="R1789" i="5"/>
  <c r="Q1788" i="5"/>
  <c r="P1788" i="5"/>
  <c r="R1788" i="5"/>
  <c r="Q1787" i="5"/>
  <c r="P1787" i="5"/>
  <c r="R1787" i="5"/>
  <c r="Q1786" i="5"/>
  <c r="P1786" i="5"/>
  <c r="R1786" i="5"/>
  <c r="Q1785" i="5"/>
  <c r="P1785" i="5"/>
  <c r="R1785" i="5"/>
  <c r="Q1784" i="5"/>
  <c r="P1784" i="5"/>
  <c r="R1784" i="5"/>
  <c r="Q1783" i="5"/>
  <c r="P1783" i="5"/>
  <c r="R1783" i="5"/>
  <c r="Q1782" i="5"/>
  <c r="P1782" i="5"/>
  <c r="R1782" i="5"/>
  <c r="Q1781" i="5"/>
  <c r="P1781" i="5"/>
  <c r="R1781" i="5"/>
  <c r="Q1780" i="5"/>
  <c r="P1780" i="5"/>
  <c r="R1780" i="5"/>
  <c r="Q1779" i="5"/>
  <c r="P1779" i="5"/>
  <c r="R1779" i="5"/>
  <c r="Q1778" i="5"/>
  <c r="P1778" i="5"/>
  <c r="R1778" i="5"/>
  <c r="Q1777" i="5"/>
  <c r="P1777" i="5"/>
  <c r="R1777" i="5"/>
  <c r="Q1776" i="5"/>
  <c r="P1776" i="5"/>
  <c r="R1776" i="5"/>
  <c r="Q1775" i="5"/>
  <c r="P1775" i="5"/>
  <c r="R1775" i="5"/>
  <c r="Q1774" i="5"/>
  <c r="P1774" i="5"/>
  <c r="R1774" i="5"/>
  <c r="Q1773" i="5"/>
  <c r="P1773" i="5"/>
  <c r="R1773" i="5"/>
  <c r="Q1772" i="5"/>
  <c r="P1772" i="5"/>
  <c r="R1772" i="5"/>
  <c r="Q1771" i="5"/>
  <c r="P1771" i="5"/>
  <c r="R1771" i="5"/>
  <c r="Q1770" i="5"/>
  <c r="P1770" i="5"/>
  <c r="R1770" i="5"/>
  <c r="Q1769" i="5"/>
  <c r="P1769" i="5"/>
  <c r="R1769" i="5"/>
  <c r="Q1768" i="5"/>
  <c r="P1768" i="5"/>
  <c r="R1768" i="5"/>
  <c r="Q1767" i="5"/>
  <c r="P1767" i="5"/>
  <c r="R1767" i="5"/>
  <c r="Q1766" i="5"/>
  <c r="P1766" i="5"/>
  <c r="R1766" i="5"/>
  <c r="Q1765" i="5"/>
  <c r="P1765" i="5"/>
  <c r="R1765" i="5"/>
  <c r="Q1764" i="5"/>
  <c r="P1764" i="5"/>
  <c r="R1764" i="5"/>
  <c r="Q1763" i="5"/>
  <c r="P1763" i="5"/>
  <c r="R1763" i="5"/>
  <c r="Q1762" i="5"/>
  <c r="P1762" i="5"/>
  <c r="R1762" i="5"/>
  <c r="Q1761" i="5"/>
  <c r="P1761" i="5"/>
  <c r="R1761" i="5"/>
  <c r="Q1760" i="5"/>
  <c r="P1760" i="5"/>
  <c r="R1760" i="5"/>
  <c r="Q1759" i="5"/>
  <c r="P1759" i="5"/>
  <c r="R1759" i="5"/>
  <c r="Q1758" i="5"/>
  <c r="P1758" i="5"/>
  <c r="R1758" i="5"/>
  <c r="Q1757" i="5"/>
  <c r="P1757" i="5"/>
  <c r="R1757" i="5"/>
  <c r="Q1756" i="5"/>
  <c r="P1756" i="5"/>
  <c r="R1756" i="5"/>
  <c r="Q1755" i="5"/>
  <c r="P1755" i="5"/>
  <c r="R1755" i="5"/>
  <c r="Q1754" i="5"/>
  <c r="P1754" i="5"/>
  <c r="R1754" i="5"/>
  <c r="Q1753" i="5"/>
  <c r="P1753" i="5"/>
  <c r="R1753" i="5"/>
  <c r="Q1752" i="5"/>
  <c r="P1752" i="5"/>
  <c r="R1752" i="5"/>
  <c r="Q1751" i="5"/>
  <c r="P1751" i="5"/>
  <c r="R1751" i="5"/>
  <c r="Q1750" i="5"/>
  <c r="P1750" i="5"/>
  <c r="R1750" i="5"/>
  <c r="Q1749" i="5"/>
  <c r="P1749" i="5"/>
  <c r="R1749" i="5"/>
  <c r="Q1748" i="5"/>
  <c r="P1748" i="5"/>
  <c r="R1748" i="5"/>
  <c r="Q1747" i="5"/>
  <c r="P1747" i="5"/>
  <c r="R1747" i="5"/>
  <c r="Q1746" i="5"/>
  <c r="P1746" i="5"/>
  <c r="R1746" i="5"/>
  <c r="Q1745" i="5"/>
  <c r="P1745" i="5"/>
  <c r="R1745" i="5"/>
  <c r="Q1744" i="5"/>
  <c r="P1744" i="5"/>
  <c r="R1744" i="5"/>
  <c r="Q1743" i="5"/>
  <c r="P1743" i="5"/>
  <c r="R1743" i="5"/>
  <c r="Q1742" i="5"/>
  <c r="P1742" i="5"/>
  <c r="R1742" i="5"/>
  <c r="Q1741" i="5"/>
  <c r="P1741" i="5"/>
  <c r="R1741" i="5"/>
  <c r="Q1740" i="5"/>
  <c r="P1740" i="5"/>
  <c r="R1740" i="5"/>
  <c r="Q1739" i="5"/>
  <c r="P1739" i="5"/>
  <c r="R1739" i="5"/>
  <c r="Q1738" i="5"/>
  <c r="P1738" i="5"/>
  <c r="R1738" i="5"/>
  <c r="Q1737" i="5"/>
  <c r="P1737" i="5"/>
  <c r="R1737" i="5"/>
  <c r="Q1736" i="5"/>
  <c r="P1736" i="5"/>
  <c r="R1736" i="5"/>
  <c r="Q1735" i="5"/>
  <c r="P1735" i="5"/>
  <c r="R1735" i="5"/>
  <c r="Q1734" i="5"/>
  <c r="P1734" i="5"/>
  <c r="R1734" i="5"/>
  <c r="Q1733" i="5"/>
  <c r="P1733" i="5"/>
  <c r="R1733" i="5"/>
  <c r="Q1732" i="5"/>
  <c r="P1732" i="5"/>
  <c r="R1732" i="5"/>
  <c r="Q1731" i="5"/>
  <c r="P1731" i="5"/>
  <c r="R1731" i="5"/>
  <c r="Q1730" i="5"/>
  <c r="P1730" i="5"/>
  <c r="R1730" i="5"/>
  <c r="Q1729" i="5"/>
  <c r="P1729" i="5"/>
  <c r="R1729" i="5"/>
  <c r="Q1728" i="5"/>
  <c r="P1728" i="5"/>
  <c r="R1728" i="5"/>
  <c r="Q1727" i="5"/>
  <c r="P1727" i="5"/>
  <c r="R1727" i="5"/>
  <c r="Q1726" i="5"/>
  <c r="P1726" i="5"/>
  <c r="R1726" i="5"/>
  <c r="Q1725" i="5"/>
  <c r="P1725" i="5"/>
  <c r="R1725" i="5"/>
  <c r="Q1724" i="5"/>
  <c r="P1724" i="5"/>
  <c r="R1724" i="5"/>
  <c r="Q1723" i="5"/>
  <c r="P1723" i="5"/>
  <c r="R1723" i="5"/>
  <c r="Q1722" i="5"/>
  <c r="P1722" i="5"/>
  <c r="R1722" i="5"/>
  <c r="Q1721" i="5"/>
  <c r="P1721" i="5"/>
  <c r="R1721" i="5"/>
  <c r="Q1720" i="5"/>
  <c r="P1720" i="5"/>
  <c r="R1720" i="5"/>
  <c r="Q1719" i="5"/>
  <c r="P1719" i="5"/>
  <c r="R1719" i="5"/>
  <c r="Q1718" i="5"/>
  <c r="P1718" i="5"/>
  <c r="R1718" i="5"/>
  <c r="Q1717" i="5"/>
  <c r="P1717" i="5"/>
  <c r="R1717" i="5"/>
  <c r="Q1716" i="5"/>
  <c r="P1716" i="5"/>
  <c r="R1716" i="5"/>
  <c r="Q1715" i="5"/>
  <c r="P1715" i="5"/>
  <c r="R1715" i="5"/>
  <c r="Q1714" i="5"/>
  <c r="P1714" i="5"/>
  <c r="R1714" i="5"/>
  <c r="Q1713" i="5"/>
  <c r="P1713" i="5"/>
  <c r="R1713" i="5"/>
  <c r="Q1712" i="5"/>
  <c r="P1712" i="5"/>
  <c r="R1712" i="5"/>
  <c r="Q1711" i="5"/>
  <c r="P1711" i="5"/>
  <c r="R1711" i="5"/>
  <c r="Q1710" i="5"/>
  <c r="P1710" i="5"/>
  <c r="R1710" i="5"/>
  <c r="Q1709" i="5"/>
  <c r="P1709" i="5"/>
  <c r="R1709" i="5"/>
  <c r="Q1708" i="5"/>
  <c r="P1708" i="5"/>
  <c r="R1708" i="5"/>
  <c r="Q1707" i="5"/>
  <c r="P1707" i="5"/>
  <c r="R1707" i="5"/>
  <c r="Q1706" i="5"/>
  <c r="P1706" i="5"/>
  <c r="R1706" i="5"/>
  <c r="Q1705" i="5"/>
  <c r="P1705" i="5"/>
  <c r="R1705" i="5"/>
  <c r="Q1704" i="5"/>
  <c r="P1704" i="5"/>
  <c r="R1704" i="5"/>
  <c r="Q1703" i="5"/>
  <c r="P1703" i="5"/>
  <c r="R1703" i="5"/>
  <c r="Q1702" i="5"/>
  <c r="P1702" i="5"/>
  <c r="R1702" i="5"/>
  <c r="Q1701" i="5"/>
  <c r="P1701" i="5"/>
  <c r="R1701" i="5"/>
  <c r="Q1700" i="5"/>
  <c r="P1700" i="5"/>
  <c r="R1700" i="5"/>
  <c r="Q1699" i="5"/>
  <c r="P1699" i="5"/>
  <c r="R1699" i="5"/>
  <c r="Q1698" i="5"/>
  <c r="P1698" i="5"/>
  <c r="R1698" i="5"/>
  <c r="Q1697" i="5"/>
  <c r="P1697" i="5"/>
  <c r="R1697" i="5"/>
  <c r="Q1696" i="5"/>
  <c r="P1696" i="5"/>
  <c r="R1696" i="5"/>
  <c r="Q1695" i="5"/>
  <c r="P1695" i="5"/>
  <c r="R1695" i="5"/>
  <c r="Q1694" i="5"/>
  <c r="P1694" i="5"/>
  <c r="R1694" i="5"/>
  <c r="Q1693" i="5"/>
  <c r="P1693" i="5"/>
  <c r="R1693" i="5"/>
  <c r="Q1692" i="5"/>
  <c r="P1692" i="5"/>
  <c r="R1692" i="5"/>
  <c r="Q1691" i="5"/>
  <c r="P1691" i="5"/>
  <c r="R1691" i="5"/>
  <c r="Q1690" i="5"/>
  <c r="P1690" i="5"/>
  <c r="R1690" i="5"/>
  <c r="Q1689" i="5"/>
  <c r="P1689" i="5"/>
  <c r="R1689" i="5"/>
  <c r="Q1688" i="5"/>
  <c r="P1688" i="5"/>
  <c r="R1688" i="5"/>
  <c r="Q1687" i="5"/>
  <c r="P1687" i="5"/>
  <c r="R1687" i="5"/>
  <c r="Q1686" i="5"/>
  <c r="P1686" i="5"/>
  <c r="R1686" i="5"/>
  <c r="Q1685" i="5"/>
  <c r="P1685" i="5"/>
  <c r="R1685" i="5"/>
  <c r="Q1684" i="5"/>
  <c r="P1684" i="5"/>
  <c r="R1684" i="5"/>
  <c r="Q1683" i="5"/>
  <c r="P1683" i="5"/>
  <c r="R1683" i="5"/>
  <c r="Q1682" i="5"/>
  <c r="P1682" i="5"/>
  <c r="R1682" i="5"/>
  <c r="Q1681" i="5"/>
  <c r="P1681" i="5"/>
  <c r="R1681" i="5"/>
  <c r="Q1680" i="5"/>
  <c r="P1680" i="5"/>
  <c r="R1680" i="5"/>
  <c r="Q1679" i="5"/>
  <c r="P1679" i="5"/>
  <c r="R1679" i="5"/>
  <c r="Q1678" i="5"/>
  <c r="P1678" i="5"/>
  <c r="R1678" i="5"/>
  <c r="Q1677" i="5"/>
  <c r="P1677" i="5"/>
  <c r="R1677" i="5"/>
  <c r="Q1676" i="5"/>
  <c r="P1676" i="5"/>
  <c r="R1676" i="5"/>
  <c r="Q1675" i="5"/>
  <c r="P1675" i="5"/>
  <c r="R1675" i="5"/>
  <c r="Q1674" i="5"/>
  <c r="P1674" i="5"/>
  <c r="R1674" i="5"/>
  <c r="Q1673" i="5"/>
  <c r="P1673" i="5"/>
  <c r="R1673" i="5"/>
  <c r="Q1672" i="5"/>
  <c r="P1672" i="5"/>
  <c r="R1672" i="5"/>
  <c r="Q1671" i="5"/>
  <c r="P1671" i="5"/>
  <c r="R1671" i="5"/>
  <c r="Q1670" i="5"/>
  <c r="P1670" i="5"/>
  <c r="R1670" i="5"/>
  <c r="Q1669" i="5"/>
  <c r="P1669" i="5"/>
  <c r="R1669" i="5"/>
  <c r="Q1668" i="5"/>
  <c r="P1668" i="5"/>
  <c r="R1668" i="5"/>
  <c r="Q1667" i="5"/>
  <c r="P1667" i="5"/>
  <c r="R1667" i="5"/>
  <c r="Q1666" i="5"/>
  <c r="P1666" i="5"/>
  <c r="R1666" i="5"/>
  <c r="Q1665" i="5"/>
  <c r="P1665" i="5"/>
  <c r="R1665" i="5"/>
  <c r="Q1664" i="5"/>
  <c r="P1664" i="5"/>
  <c r="R1664" i="5"/>
  <c r="Q1663" i="5"/>
  <c r="P1663" i="5"/>
  <c r="R1663" i="5"/>
  <c r="Q1662" i="5"/>
  <c r="P1662" i="5"/>
  <c r="R1662" i="5"/>
  <c r="Q1661" i="5"/>
  <c r="P1661" i="5"/>
  <c r="R1661" i="5"/>
  <c r="Q1660" i="5"/>
  <c r="P1660" i="5"/>
  <c r="R1660" i="5"/>
  <c r="Q1659" i="5"/>
  <c r="P1659" i="5"/>
  <c r="R1659" i="5"/>
  <c r="Q1658" i="5"/>
  <c r="P1658" i="5"/>
  <c r="R1658" i="5"/>
  <c r="Q1657" i="5"/>
  <c r="P1657" i="5"/>
  <c r="R1657" i="5"/>
  <c r="Q1656" i="5"/>
  <c r="P1656" i="5"/>
  <c r="R1656" i="5"/>
  <c r="Q1655" i="5"/>
  <c r="P1655" i="5"/>
  <c r="R1655" i="5"/>
  <c r="Q1654" i="5"/>
  <c r="P1654" i="5"/>
  <c r="R1654" i="5"/>
  <c r="Q1653" i="5"/>
  <c r="P1653" i="5"/>
  <c r="R1653" i="5"/>
  <c r="Q1652" i="5"/>
  <c r="P1652" i="5"/>
  <c r="R1652" i="5"/>
  <c r="Q1651" i="5"/>
  <c r="P1651" i="5"/>
  <c r="R1651" i="5"/>
  <c r="Q1650" i="5"/>
  <c r="P1650" i="5"/>
  <c r="R1650" i="5"/>
  <c r="Q1649" i="5"/>
  <c r="P1649" i="5"/>
  <c r="R1649" i="5"/>
  <c r="Q1648" i="5"/>
  <c r="P1648" i="5"/>
  <c r="R1648" i="5"/>
  <c r="Q1647" i="5"/>
  <c r="P1647" i="5"/>
  <c r="R1647" i="5"/>
  <c r="Q1646" i="5"/>
  <c r="P1646" i="5"/>
  <c r="R1646" i="5"/>
  <c r="Q1645" i="5"/>
  <c r="P1645" i="5"/>
  <c r="R1645" i="5"/>
  <c r="Q1644" i="5"/>
  <c r="P1644" i="5"/>
  <c r="R1644" i="5"/>
  <c r="Q1643" i="5"/>
  <c r="P1643" i="5"/>
  <c r="R1643" i="5"/>
  <c r="Q1642" i="5"/>
  <c r="P1642" i="5"/>
  <c r="R1642" i="5"/>
  <c r="Q1641" i="5"/>
  <c r="P1641" i="5"/>
  <c r="R1641" i="5"/>
  <c r="Q1640" i="5"/>
  <c r="P1640" i="5"/>
  <c r="R1640" i="5"/>
  <c r="Q1639" i="5"/>
  <c r="P1639" i="5"/>
  <c r="R1639" i="5"/>
  <c r="Q1638" i="5"/>
  <c r="P1638" i="5"/>
  <c r="R1638" i="5"/>
  <c r="Q1637" i="5"/>
  <c r="P1637" i="5"/>
  <c r="R1637" i="5"/>
  <c r="Q1636" i="5"/>
  <c r="P1636" i="5"/>
  <c r="R1636" i="5"/>
  <c r="Q1635" i="5"/>
  <c r="P1635" i="5"/>
  <c r="R1635" i="5"/>
  <c r="Q1634" i="5"/>
  <c r="P1634" i="5"/>
  <c r="R1634" i="5"/>
  <c r="Q1633" i="5"/>
  <c r="P1633" i="5"/>
  <c r="R1633" i="5"/>
  <c r="Q1632" i="5"/>
  <c r="P1632" i="5"/>
  <c r="R1632" i="5"/>
  <c r="Q1631" i="5"/>
  <c r="P1631" i="5"/>
  <c r="R1631" i="5"/>
  <c r="Q1630" i="5"/>
  <c r="P1630" i="5"/>
  <c r="R1630" i="5"/>
  <c r="Q1629" i="5"/>
  <c r="P1629" i="5"/>
  <c r="R1629" i="5"/>
  <c r="Q1628" i="5"/>
  <c r="P1628" i="5"/>
  <c r="R1628" i="5"/>
  <c r="Q1627" i="5"/>
  <c r="P1627" i="5"/>
  <c r="R1627" i="5"/>
  <c r="Q1626" i="5"/>
  <c r="P1626" i="5"/>
  <c r="R1626" i="5"/>
  <c r="Q1625" i="5"/>
  <c r="P1625" i="5"/>
  <c r="R1625" i="5"/>
  <c r="Q1624" i="5"/>
  <c r="P1624" i="5"/>
  <c r="R1624" i="5"/>
  <c r="Q1623" i="5"/>
  <c r="P1623" i="5"/>
  <c r="R1623" i="5"/>
  <c r="Q1622" i="5"/>
  <c r="P1622" i="5"/>
  <c r="R1622" i="5"/>
  <c r="Q1621" i="5"/>
  <c r="P1621" i="5"/>
  <c r="R1621" i="5"/>
  <c r="Q1620" i="5"/>
  <c r="P1620" i="5"/>
  <c r="R1620" i="5"/>
  <c r="Q1619" i="5"/>
  <c r="P1619" i="5"/>
  <c r="R1619" i="5"/>
  <c r="Q1618" i="5"/>
  <c r="P1618" i="5"/>
  <c r="R1618" i="5"/>
  <c r="Q1617" i="5"/>
  <c r="P1617" i="5"/>
  <c r="R1617" i="5"/>
  <c r="Q1616" i="5"/>
  <c r="P1616" i="5"/>
  <c r="R1616" i="5"/>
  <c r="Q1615" i="5"/>
  <c r="P1615" i="5"/>
  <c r="R1615" i="5"/>
  <c r="Q1614" i="5"/>
  <c r="P1614" i="5"/>
  <c r="R1614" i="5"/>
  <c r="Q1613" i="5"/>
  <c r="P1613" i="5"/>
  <c r="R1613" i="5"/>
  <c r="Q1612" i="5"/>
  <c r="P1612" i="5"/>
  <c r="R1612" i="5"/>
  <c r="Q1611" i="5"/>
  <c r="P1611" i="5"/>
  <c r="R1611" i="5"/>
  <c r="Q1610" i="5"/>
  <c r="P1610" i="5"/>
  <c r="R1610" i="5"/>
  <c r="Q1609" i="5"/>
  <c r="P1609" i="5"/>
  <c r="R1609" i="5"/>
  <c r="Q1608" i="5"/>
  <c r="P1608" i="5"/>
  <c r="R1608" i="5"/>
  <c r="Q1607" i="5"/>
  <c r="P1607" i="5"/>
  <c r="R1607" i="5"/>
  <c r="Q1606" i="5"/>
  <c r="P1606" i="5"/>
  <c r="R1606" i="5"/>
  <c r="Q1605" i="5"/>
  <c r="P1605" i="5"/>
  <c r="R1605" i="5"/>
  <c r="Q1604" i="5"/>
  <c r="P1604" i="5"/>
  <c r="R1604" i="5"/>
  <c r="Q1603" i="5"/>
  <c r="P1603" i="5"/>
  <c r="R1603" i="5"/>
  <c r="Q1602" i="5"/>
  <c r="P1602" i="5"/>
  <c r="R1602" i="5"/>
  <c r="Q1601" i="5"/>
  <c r="P1601" i="5"/>
  <c r="R1601" i="5"/>
  <c r="Q1600" i="5"/>
  <c r="P1600" i="5"/>
  <c r="R1600" i="5"/>
  <c r="Q1599" i="5"/>
  <c r="P1599" i="5"/>
  <c r="R1599" i="5"/>
  <c r="Q1598" i="5"/>
  <c r="P1598" i="5"/>
  <c r="R1598" i="5"/>
  <c r="Q1597" i="5"/>
  <c r="P1597" i="5"/>
  <c r="R1597" i="5"/>
  <c r="Q1596" i="5"/>
  <c r="P1596" i="5"/>
  <c r="R1596" i="5"/>
  <c r="Q1595" i="5"/>
  <c r="P1595" i="5"/>
  <c r="R1595" i="5"/>
  <c r="Q1594" i="5"/>
  <c r="P1594" i="5"/>
  <c r="R1594" i="5"/>
  <c r="Q1593" i="5"/>
  <c r="P1593" i="5"/>
  <c r="R1593" i="5"/>
  <c r="Q1592" i="5"/>
  <c r="P1592" i="5"/>
  <c r="R1592" i="5"/>
  <c r="Q1591" i="5"/>
  <c r="P1591" i="5"/>
  <c r="R1591" i="5"/>
  <c r="Q1590" i="5"/>
  <c r="P1590" i="5"/>
  <c r="R1590" i="5"/>
  <c r="Q1589" i="5"/>
  <c r="P1589" i="5"/>
  <c r="R1589" i="5"/>
  <c r="Q1588" i="5"/>
  <c r="P1588" i="5"/>
  <c r="R1588" i="5"/>
  <c r="Q1587" i="5"/>
  <c r="P1587" i="5"/>
  <c r="R1587" i="5"/>
  <c r="Q1586" i="5"/>
  <c r="P1586" i="5"/>
  <c r="R1586" i="5"/>
  <c r="Q1585" i="5"/>
  <c r="P1585" i="5"/>
  <c r="R1585" i="5"/>
  <c r="Q1584" i="5"/>
  <c r="P1584" i="5"/>
  <c r="R1584" i="5"/>
  <c r="Q1583" i="5"/>
  <c r="P1583" i="5"/>
  <c r="R1583" i="5"/>
  <c r="Q1582" i="5"/>
  <c r="P1582" i="5"/>
  <c r="R1582" i="5"/>
  <c r="Q1581" i="5"/>
  <c r="P1581" i="5"/>
  <c r="R1581" i="5"/>
  <c r="Q1580" i="5"/>
  <c r="P1580" i="5"/>
  <c r="R1580" i="5"/>
  <c r="Q1579" i="5"/>
  <c r="P1579" i="5"/>
  <c r="R1579" i="5"/>
  <c r="Q1578" i="5"/>
  <c r="P1578" i="5"/>
  <c r="R1578" i="5"/>
  <c r="Q1577" i="5"/>
  <c r="P1577" i="5"/>
  <c r="R1577" i="5"/>
  <c r="Q1576" i="5"/>
  <c r="P1576" i="5"/>
  <c r="R1576" i="5"/>
  <c r="Q1575" i="5"/>
  <c r="P1575" i="5"/>
  <c r="R1575" i="5"/>
  <c r="Q1574" i="5"/>
  <c r="P1574" i="5"/>
  <c r="R1574" i="5"/>
  <c r="Q1573" i="5"/>
  <c r="P1573" i="5"/>
  <c r="R1573" i="5"/>
  <c r="Q1572" i="5"/>
  <c r="P1572" i="5"/>
  <c r="R1572" i="5"/>
  <c r="Q1571" i="5"/>
  <c r="P1571" i="5"/>
  <c r="R1571" i="5"/>
  <c r="Q1570" i="5"/>
  <c r="P1570" i="5"/>
  <c r="R1570" i="5"/>
  <c r="Q1569" i="5"/>
  <c r="P1569" i="5"/>
  <c r="R1569" i="5"/>
  <c r="Q1568" i="5"/>
  <c r="P1568" i="5"/>
  <c r="R1568" i="5"/>
  <c r="Q1567" i="5"/>
  <c r="P1567" i="5"/>
  <c r="R1567" i="5"/>
  <c r="Q1566" i="5"/>
  <c r="P1566" i="5"/>
  <c r="R1566" i="5"/>
  <c r="Q1565" i="5"/>
  <c r="P1565" i="5"/>
  <c r="R1565" i="5"/>
  <c r="Q1564" i="5"/>
  <c r="P1564" i="5"/>
  <c r="R1564" i="5"/>
  <c r="Q1563" i="5"/>
  <c r="P1563" i="5"/>
  <c r="R1563" i="5"/>
  <c r="Q1562" i="5"/>
  <c r="P1562" i="5"/>
  <c r="R1562" i="5"/>
  <c r="Q1561" i="5"/>
  <c r="P1561" i="5"/>
  <c r="R1561" i="5"/>
  <c r="Q1560" i="5"/>
  <c r="P1560" i="5"/>
  <c r="R1560" i="5"/>
  <c r="Q1559" i="5"/>
  <c r="P1559" i="5"/>
  <c r="R1559" i="5"/>
  <c r="Q1558" i="5"/>
  <c r="P1558" i="5"/>
  <c r="R1558" i="5"/>
  <c r="Q1557" i="5"/>
  <c r="P1557" i="5"/>
  <c r="R1557" i="5"/>
  <c r="Q1556" i="5"/>
  <c r="P1556" i="5"/>
  <c r="R1556" i="5"/>
  <c r="Q1555" i="5"/>
  <c r="P1555" i="5"/>
  <c r="R1555" i="5"/>
  <c r="Q1554" i="5"/>
  <c r="P1554" i="5"/>
  <c r="R1554" i="5"/>
  <c r="Q1553" i="5"/>
  <c r="P1553" i="5"/>
  <c r="R1553" i="5"/>
  <c r="Q1552" i="5"/>
  <c r="P1552" i="5"/>
  <c r="R1552" i="5"/>
  <c r="Q1551" i="5"/>
  <c r="P1551" i="5"/>
  <c r="R1551" i="5"/>
  <c r="Q1550" i="5"/>
  <c r="P1550" i="5"/>
  <c r="R1550" i="5"/>
  <c r="Q1549" i="5"/>
  <c r="P1549" i="5"/>
  <c r="R1549" i="5"/>
  <c r="Q1548" i="5"/>
  <c r="P1548" i="5"/>
  <c r="R1548" i="5"/>
  <c r="Q1547" i="5"/>
  <c r="P1547" i="5"/>
  <c r="R1547" i="5"/>
  <c r="Q1546" i="5"/>
  <c r="P1546" i="5"/>
  <c r="R1546" i="5"/>
  <c r="Q1545" i="5"/>
  <c r="P1545" i="5"/>
  <c r="R1545" i="5"/>
  <c r="Q1544" i="5"/>
  <c r="P1544" i="5"/>
  <c r="R1544" i="5"/>
  <c r="Q1543" i="5"/>
  <c r="P1543" i="5"/>
  <c r="R1543" i="5"/>
  <c r="Q1542" i="5"/>
  <c r="P1542" i="5"/>
  <c r="R1542" i="5"/>
  <c r="Q1541" i="5"/>
  <c r="P1541" i="5"/>
  <c r="R1541" i="5"/>
  <c r="Q1540" i="5"/>
  <c r="P1540" i="5"/>
  <c r="R1540" i="5"/>
  <c r="Q1539" i="5"/>
  <c r="P1539" i="5"/>
  <c r="R1539" i="5"/>
  <c r="Q1538" i="5"/>
  <c r="P1538" i="5"/>
  <c r="R1538" i="5"/>
  <c r="Q1537" i="5"/>
  <c r="P1537" i="5"/>
  <c r="R1537" i="5"/>
  <c r="Q1536" i="5"/>
  <c r="P1536" i="5"/>
  <c r="R1536" i="5"/>
  <c r="Q1535" i="5"/>
  <c r="P1535" i="5"/>
  <c r="R1535" i="5"/>
  <c r="Q1534" i="5"/>
  <c r="P1534" i="5"/>
  <c r="R1534" i="5"/>
  <c r="Q1533" i="5"/>
  <c r="P1533" i="5"/>
  <c r="R1533" i="5"/>
  <c r="Q1532" i="5"/>
  <c r="P1532" i="5"/>
  <c r="R1532" i="5"/>
  <c r="Q1531" i="5"/>
  <c r="P1531" i="5"/>
  <c r="R1531" i="5"/>
  <c r="Q1530" i="5"/>
  <c r="P1530" i="5"/>
  <c r="R1530" i="5"/>
  <c r="Q1529" i="5"/>
  <c r="P1529" i="5"/>
  <c r="R1529" i="5"/>
  <c r="Q1528" i="5"/>
  <c r="P1528" i="5"/>
  <c r="R1528" i="5"/>
  <c r="Q1527" i="5"/>
  <c r="P1527" i="5"/>
  <c r="R1527" i="5"/>
  <c r="Q1526" i="5"/>
  <c r="P1526" i="5"/>
  <c r="R1526" i="5"/>
  <c r="Q1525" i="5"/>
  <c r="P1525" i="5"/>
  <c r="R1525" i="5"/>
  <c r="Q1524" i="5"/>
  <c r="P1524" i="5"/>
  <c r="R1524" i="5"/>
  <c r="Q1523" i="5"/>
  <c r="P1523" i="5"/>
  <c r="R1523" i="5"/>
  <c r="Q1522" i="5"/>
  <c r="P1522" i="5"/>
  <c r="R1522" i="5"/>
  <c r="Q1521" i="5"/>
  <c r="P1521" i="5"/>
  <c r="R1521" i="5"/>
  <c r="Q1520" i="5"/>
  <c r="P1520" i="5"/>
  <c r="R1520" i="5"/>
  <c r="Q1519" i="5"/>
  <c r="P1519" i="5"/>
  <c r="R1519" i="5"/>
  <c r="Q1518" i="5"/>
  <c r="P1518" i="5"/>
  <c r="R1518" i="5"/>
  <c r="Q1517" i="5"/>
  <c r="P1517" i="5"/>
  <c r="R1517" i="5"/>
  <c r="Q1516" i="5"/>
  <c r="P1516" i="5"/>
  <c r="R1516" i="5"/>
  <c r="Q1515" i="5"/>
  <c r="P1515" i="5"/>
  <c r="R1515" i="5"/>
  <c r="Q1514" i="5"/>
  <c r="P1514" i="5"/>
  <c r="R1514" i="5"/>
  <c r="Q1513" i="5"/>
  <c r="P1513" i="5"/>
  <c r="R1513" i="5"/>
  <c r="Q1512" i="5"/>
  <c r="P1512" i="5"/>
  <c r="R1512" i="5"/>
  <c r="Q1511" i="5"/>
  <c r="P1511" i="5"/>
  <c r="R1511" i="5"/>
  <c r="Q1510" i="5"/>
  <c r="P1510" i="5"/>
  <c r="R1510" i="5"/>
  <c r="Q1509" i="5"/>
  <c r="P1509" i="5"/>
  <c r="R1509" i="5"/>
  <c r="Q1508" i="5"/>
  <c r="P1508" i="5"/>
  <c r="R1508" i="5"/>
  <c r="Q1507" i="5"/>
  <c r="P1507" i="5"/>
  <c r="R1507" i="5"/>
  <c r="Q1506" i="5"/>
  <c r="P1506" i="5"/>
  <c r="R1506" i="5"/>
  <c r="Q1505" i="5"/>
  <c r="P1505" i="5"/>
  <c r="R1505" i="5"/>
  <c r="Q1504" i="5"/>
  <c r="P1504" i="5"/>
  <c r="R1504" i="5"/>
  <c r="Q1503" i="5"/>
  <c r="P1503" i="5"/>
  <c r="R1503" i="5"/>
  <c r="Q1502" i="5"/>
  <c r="P1502" i="5"/>
  <c r="R1502" i="5"/>
  <c r="Q1501" i="5"/>
  <c r="P1501" i="5"/>
  <c r="R1501" i="5"/>
  <c r="Q1500" i="5"/>
  <c r="P1500" i="5"/>
  <c r="R1500" i="5"/>
  <c r="Q1499" i="5"/>
  <c r="P1499" i="5"/>
  <c r="R1499" i="5"/>
  <c r="Q1498" i="5"/>
  <c r="P1498" i="5"/>
  <c r="R1498" i="5"/>
  <c r="Q1497" i="5"/>
  <c r="P1497" i="5"/>
  <c r="R1497" i="5"/>
  <c r="Q1496" i="5"/>
  <c r="P1496" i="5"/>
  <c r="R1496" i="5"/>
  <c r="Q1495" i="5"/>
  <c r="P1495" i="5"/>
  <c r="R1495" i="5"/>
  <c r="Q1494" i="5"/>
  <c r="P1494" i="5"/>
  <c r="R1494" i="5"/>
  <c r="Q1493" i="5"/>
  <c r="P1493" i="5"/>
  <c r="R1493" i="5"/>
  <c r="Q1492" i="5"/>
  <c r="P1492" i="5"/>
  <c r="R1492" i="5"/>
  <c r="Q1491" i="5"/>
  <c r="P1491" i="5"/>
  <c r="R1491" i="5"/>
  <c r="Q1490" i="5"/>
  <c r="P1490" i="5"/>
  <c r="R1490" i="5"/>
  <c r="Q1489" i="5"/>
  <c r="P1489" i="5"/>
  <c r="R1489" i="5"/>
  <c r="Q1488" i="5"/>
  <c r="P1488" i="5"/>
  <c r="R1488" i="5"/>
  <c r="Q1487" i="5"/>
  <c r="P1487" i="5"/>
  <c r="R1487" i="5"/>
  <c r="Q1486" i="5"/>
  <c r="P1486" i="5"/>
  <c r="R1486" i="5"/>
  <c r="Q1485" i="5"/>
  <c r="P1485" i="5"/>
  <c r="R1485" i="5"/>
  <c r="Q1484" i="5"/>
  <c r="P1484" i="5"/>
  <c r="R1484" i="5"/>
  <c r="Q1483" i="5"/>
  <c r="P1483" i="5"/>
  <c r="R1483" i="5"/>
  <c r="Q1482" i="5"/>
  <c r="P1482" i="5"/>
  <c r="R1482" i="5"/>
  <c r="Q1481" i="5"/>
  <c r="P1481" i="5"/>
  <c r="R1481" i="5"/>
  <c r="Q1480" i="5"/>
  <c r="P1480" i="5"/>
  <c r="R1480" i="5"/>
  <c r="Q1479" i="5"/>
  <c r="P1479" i="5"/>
  <c r="R1479" i="5"/>
  <c r="Q1478" i="5"/>
  <c r="P1478" i="5"/>
  <c r="R1478" i="5"/>
  <c r="Q1477" i="5"/>
  <c r="P1477" i="5"/>
  <c r="R1477" i="5"/>
  <c r="Q1476" i="5"/>
  <c r="P1476" i="5"/>
  <c r="R1476" i="5"/>
  <c r="Q1475" i="5"/>
  <c r="P1475" i="5"/>
  <c r="R1475" i="5"/>
  <c r="Q1474" i="5"/>
  <c r="P1474" i="5"/>
  <c r="R1474" i="5"/>
  <c r="Q1473" i="5"/>
  <c r="P1473" i="5"/>
  <c r="R1473" i="5"/>
  <c r="Q1472" i="5"/>
  <c r="P1472" i="5"/>
  <c r="R1472" i="5"/>
  <c r="Q1471" i="5"/>
  <c r="P1471" i="5"/>
  <c r="R1471" i="5"/>
  <c r="Q1470" i="5"/>
  <c r="P1470" i="5"/>
  <c r="R1470" i="5"/>
  <c r="Q1469" i="5"/>
  <c r="P1469" i="5"/>
  <c r="R1469" i="5"/>
  <c r="Q1468" i="5"/>
  <c r="P1468" i="5"/>
  <c r="R1468" i="5"/>
  <c r="Q1467" i="5"/>
  <c r="P1467" i="5"/>
  <c r="R1467" i="5"/>
  <c r="Q1466" i="5"/>
  <c r="P1466" i="5"/>
  <c r="R1466" i="5"/>
  <c r="Q1465" i="5"/>
  <c r="P1465" i="5"/>
  <c r="R1465" i="5"/>
  <c r="Q1464" i="5"/>
  <c r="P1464" i="5"/>
  <c r="R1464" i="5"/>
  <c r="Q1463" i="5"/>
  <c r="P1463" i="5"/>
  <c r="R1463" i="5"/>
  <c r="Q1462" i="5"/>
  <c r="P1462" i="5"/>
  <c r="R1462" i="5"/>
  <c r="Q1461" i="5"/>
  <c r="P1461" i="5"/>
  <c r="R1461" i="5"/>
  <c r="Q1460" i="5"/>
  <c r="P1460" i="5"/>
  <c r="R1460" i="5"/>
  <c r="Q1459" i="5"/>
  <c r="P1459" i="5"/>
  <c r="R1459" i="5"/>
  <c r="Q1458" i="5"/>
  <c r="P1458" i="5"/>
  <c r="R1458" i="5"/>
  <c r="Q1457" i="5"/>
  <c r="P1457" i="5"/>
  <c r="R1457" i="5"/>
  <c r="Q1456" i="5"/>
  <c r="P1456" i="5"/>
  <c r="R1456" i="5"/>
  <c r="Q1455" i="5"/>
  <c r="P1455" i="5"/>
  <c r="R1455" i="5"/>
  <c r="Q1454" i="5"/>
  <c r="P1454" i="5"/>
  <c r="R1454" i="5"/>
  <c r="Q1453" i="5"/>
  <c r="P1453" i="5"/>
  <c r="R1453" i="5"/>
  <c r="Q1452" i="5"/>
  <c r="P1452" i="5"/>
  <c r="R1452" i="5"/>
  <c r="Q1451" i="5"/>
  <c r="P1451" i="5"/>
  <c r="R1451" i="5"/>
  <c r="Q1450" i="5"/>
  <c r="P1450" i="5"/>
  <c r="R1450" i="5"/>
  <c r="Q1449" i="5"/>
  <c r="P1449" i="5"/>
  <c r="R1449" i="5"/>
  <c r="Q1448" i="5"/>
  <c r="P1448" i="5"/>
  <c r="R1448" i="5"/>
  <c r="Q1447" i="5"/>
  <c r="P1447" i="5"/>
  <c r="R1447" i="5"/>
  <c r="Q1446" i="5"/>
  <c r="P1446" i="5"/>
  <c r="R1446" i="5"/>
  <c r="Q1445" i="5"/>
  <c r="P1445" i="5"/>
  <c r="R1445" i="5"/>
  <c r="Q1444" i="5"/>
  <c r="P1444" i="5"/>
  <c r="R1444" i="5"/>
  <c r="Q1443" i="5"/>
  <c r="P1443" i="5"/>
  <c r="R1443" i="5"/>
  <c r="Q1442" i="5"/>
  <c r="P1442" i="5"/>
  <c r="R1442" i="5"/>
  <c r="Q1441" i="5"/>
  <c r="P1441" i="5"/>
  <c r="R1441" i="5"/>
  <c r="Q1440" i="5"/>
  <c r="P1440" i="5"/>
  <c r="R1440" i="5"/>
  <c r="Q1439" i="5"/>
  <c r="P1439" i="5"/>
  <c r="R1439" i="5"/>
  <c r="Q1438" i="5"/>
  <c r="P1438" i="5"/>
  <c r="R1438" i="5"/>
  <c r="Q1437" i="5"/>
  <c r="P1437" i="5"/>
  <c r="R1437" i="5"/>
  <c r="Q1436" i="5"/>
  <c r="P1436" i="5"/>
  <c r="R1436" i="5"/>
  <c r="Q1435" i="5"/>
  <c r="P1435" i="5"/>
  <c r="R1435" i="5"/>
  <c r="Q1434" i="5"/>
  <c r="P1434" i="5"/>
  <c r="R1434" i="5"/>
  <c r="Q1433" i="5"/>
  <c r="P1433" i="5"/>
  <c r="R1433" i="5"/>
  <c r="Q1432" i="5"/>
  <c r="P1432" i="5"/>
  <c r="R1432" i="5"/>
  <c r="Q1431" i="5"/>
  <c r="P1431" i="5"/>
  <c r="R1431" i="5"/>
  <c r="Q1430" i="5"/>
  <c r="P1430" i="5"/>
  <c r="R1430" i="5"/>
  <c r="Q1429" i="5"/>
  <c r="P1429" i="5"/>
  <c r="R1429" i="5"/>
  <c r="Q1428" i="5"/>
  <c r="P1428" i="5"/>
  <c r="R1428" i="5"/>
  <c r="Q1427" i="5"/>
  <c r="P1427" i="5"/>
  <c r="R1427" i="5"/>
  <c r="Q1426" i="5"/>
  <c r="P1426" i="5"/>
  <c r="R1426" i="5"/>
  <c r="Q1425" i="5"/>
  <c r="P1425" i="5"/>
  <c r="R1425" i="5"/>
  <c r="Q1424" i="5"/>
  <c r="P1424" i="5"/>
  <c r="R1424" i="5"/>
  <c r="Q1423" i="5"/>
  <c r="P1423" i="5"/>
  <c r="R1423" i="5"/>
  <c r="Q1422" i="5"/>
  <c r="P1422" i="5"/>
  <c r="R1422" i="5"/>
  <c r="Q1421" i="5"/>
  <c r="P1421" i="5"/>
  <c r="R1421" i="5"/>
  <c r="Q1420" i="5"/>
  <c r="P1420" i="5"/>
  <c r="R1420" i="5"/>
  <c r="Q1419" i="5"/>
  <c r="P1419" i="5"/>
  <c r="R1419" i="5"/>
  <c r="Q1418" i="5"/>
  <c r="P1418" i="5"/>
  <c r="R1418" i="5"/>
  <c r="Q1417" i="5"/>
  <c r="P1417" i="5"/>
  <c r="R1417" i="5"/>
  <c r="Q1416" i="5"/>
  <c r="P1416" i="5"/>
  <c r="R1416" i="5"/>
  <c r="Q1415" i="5"/>
  <c r="P1415" i="5"/>
  <c r="R1415" i="5"/>
  <c r="Q1414" i="5"/>
  <c r="P1414" i="5"/>
  <c r="R1414" i="5"/>
  <c r="Q1413" i="5"/>
  <c r="P1413" i="5"/>
  <c r="R1413" i="5"/>
  <c r="Q1412" i="5"/>
  <c r="P1412" i="5"/>
  <c r="R1412" i="5"/>
  <c r="Q1411" i="5"/>
  <c r="P1411" i="5"/>
  <c r="R1411" i="5"/>
  <c r="Q1410" i="5"/>
  <c r="P1410" i="5"/>
  <c r="R1410" i="5"/>
  <c r="Q1409" i="5"/>
  <c r="P1409" i="5"/>
  <c r="R1409" i="5"/>
  <c r="Q1408" i="5"/>
  <c r="P1408" i="5"/>
  <c r="R1408" i="5"/>
  <c r="Q1407" i="5"/>
  <c r="P1407" i="5"/>
  <c r="R1407" i="5"/>
  <c r="Q1406" i="5"/>
  <c r="P1406" i="5"/>
  <c r="R1406" i="5"/>
  <c r="Q1405" i="5"/>
  <c r="P1405" i="5"/>
  <c r="R1405" i="5"/>
  <c r="Q1404" i="5"/>
  <c r="P1404" i="5"/>
  <c r="R1404" i="5"/>
  <c r="Q1403" i="5"/>
  <c r="P1403" i="5"/>
  <c r="R1403" i="5"/>
  <c r="Q1402" i="5"/>
  <c r="P1402" i="5"/>
  <c r="R1402" i="5"/>
  <c r="Q1401" i="5"/>
  <c r="P1401" i="5"/>
  <c r="R1401" i="5"/>
  <c r="Q1400" i="5"/>
  <c r="P1400" i="5"/>
  <c r="R1400" i="5"/>
  <c r="Q1399" i="5"/>
  <c r="P1399" i="5"/>
  <c r="R1399" i="5"/>
  <c r="Q1398" i="5"/>
  <c r="P1398" i="5"/>
  <c r="R1398" i="5"/>
  <c r="Q1397" i="5"/>
  <c r="P1397" i="5"/>
  <c r="R1397" i="5"/>
  <c r="Q1396" i="5"/>
  <c r="P1396" i="5"/>
  <c r="R1396" i="5"/>
  <c r="Q1395" i="5"/>
  <c r="P1395" i="5"/>
  <c r="R1395" i="5"/>
  <c r="Q1394" i="5"/>
  <c r="P1394" i="5"/>
  <c r="R1394" i="5"/>
  <c r="Q1393" i="5"/>
  <c r="P1393" i="5"/>
  <c r="R1393" i="5"/>
  <c r="Q1392" i="5"/>
  <c r="P1392" i="5"/>
  <c r="R1392" i="5"/>
  <c r="Q1391" i="5"/>
  <c r="P1391" i="5"/>
  <c r="R1391" i="5"/>
  <c r="Q1390" i="5"/>
  <c r="P1390" i="5"/>
  <c r="R1390" i="5"/>
  <c r="Q1389" i="5"/>
  <c r="P1389" i="5"/>
  <c r="R1389" i="5"/>
  <c r="Q1388" i="5"/>
  <c r="P1388" i="5"/>
  <c r="R1388" i="5"/>
  <c r="Q1387" i="5"/>
  <c r="P1387" i="5"/>
  <c r="R1387" i="5"/>
  <c r="Q1386" i="5"/>
  <c r="P1386" i="5"/>
  <c r="R1386" i="5"/>
  <c r="Q1385" i="5"/>
  <c r="P1385" i="5"/>
  <c r="R1385" i="5"/>
  <c r="Q1384" i="5"/>
  <c r="P1384" i="5"/>
  <c r="R1384" i="5"/>
  <c r="Q1383" i="5"/>
  <c r="P1383" i="5"/>
  <c r="R1383" i="5"/>
  <c r="Q1382" i="5"/>
  <c r="P1382" i="5"/>
  <c r="R1382" i="5"/>
  <c r="Q1381" i="5"/>
  <c r="P1381" i="5"/>
  <c r="R1381" i="5"/>
  <c r="Q1380" i="5"/>
  <c r="P1380" i="5"/>
  <c r="R1380" i="5"/>
  <c r="Q1379" i="5"/>
  <c r="P1379" i="5"/>
  <c r="R1379" i="5"/>
  <c r="Q1378" i="5"/>
  <c r="P1378" i="5"/>
  <c r="R1378" i="5"/>
  <c r="Q1377" i="5"/>
  <c r="P1377" i="5"/>
  <c r="R1377" i="5"/>
  <c r="Q1376" i="5"/>
  <c r="P1376" i="5"/>
  <c r="R1376" i="5"/>
  <c r="Q1375" i="5"/>
  <c r="P1375" i="5"/>
  <c r="R1375" i="5"/>
  <c r="Q1374" i="5"/>
  <c r="P1374" i="5"/>
  <c r="R1374" i="5"/>
  <c r="Q1373" i="5"/>
  <c r="P1373" i="5"/>
  <c r="R1373" i="5"/>
  <c r="Q1372" i="5"/>
  <c r="P1372" i="5"/>
  <c r="R1372" i="5"/>
  <c r="Q1371" i="5"/>
  <c r="P1371" i="5"/>
  <c r="R1371" i="5"/>
  <c r="Q1370" i="5"/>
  <c r="P1370" i="5"/>
  <c r="R1370" i="5"/>
  <c r="Q1369" i="5"/>
  <c r="P1369" i="5"/>
  <c r="R1369" i="5"/>
  <c r="Q1368" i="5"/>
  <c r="P1368" i="5"/>
  <c r="R1368" i="5"/>
  <c r="Q1367" i="5"/>
  <c r="P1367" i="5"/>
  <c r="R1367" i="5"/>
  <c r="Q1366" i="5"/>
  <c r="P1366" i="5"/>
  <c r="R1366" i="5"/>
  <c r="Q1365" i="5"/>
  <c r="P1365" i="5"/>
  <c r="R1365" i="5"/>
  <c r="Q1364" i="5"/>
  <c r="P1364" i="5"/>
  <c r="R1364" i="5"/>
  <c r="Q1363" i="5"/>
  <c r="P1363" i="5"/>
  <c r="R1363" i="5"/>
  <c r="Q1362" i="5"/>
  <c r="P1362" i="5"/>
  <c r="R1362" i="5"/>
  <c r="Q1361" i="5"/>
  <c r="P1361" i="5"/>
  <c r="R1361" i="5"/>
  <c r="Q1360" i="5"/>
  <c r="P1360" i="5"/>
  <c r="R1360" i="5"/>
  <c r="Q1359" i="5"/>
  <c r="P1359" i="5"/>
  <c r="R1359" i="5"/>
  <c r="Q1358" i="5"/>
  <c r="P1358" i="5"/>
  <c r="R1358" i="5"/>
  <c r="Q1357" i="5"/>
  <c r="P1357" i="5"/>
  <c r="R1357" i="5"/>
  <c r="Q1356" i="5"/>
  <c r="P1356" i="5"/>
  <c r="R1356" i="5"/>
  <c r="Q1355" i="5"/>
  <c r="P1355" i="5"/>
  <c r="R1355" i="5"/>
  <c r="Q1354" i="5"/>
  <c r="P1354" i="5"/>
  <c r="R1354" i="5"/>
  <c r="Q1353" i="5"/>
  <c r="P1353" i="5"/>
  <c r="R1353" i="5"/>
  <c r="Q1352" i="5"/>
  <c r="P1352" i="5"/>
  <c r="R1352" i="5"/>
  <c r="Q1351" i="5"/>
  <c r="P1351" i="5"/>
  <c r="R1351" i="5"/>
  <c r="Q1350" i="5"/>
  <c r="P1350" i="5"/>
  <c r="R1350" i="5"/>
  <c r="Q1349" i="5"/>
  <c r="P1349" i="5"/>
  <c r="R1349" i="5"/>
  <c r="Q1348" i="5"/>
  <c r="P1348" i="5"/>
  <c r="R1348" i="5"/>
  <c r="Q1347" i="5"/>
  <c r="P1347" i="5"/>
  <c r="R1347" i="5"/>
  <c r="Q1346" i="5"/>
  <c r="P1346" i="5"/>
  <c r="R1346" i="5"/>
  <c r="Q1345" i="5"/>
  <c r="P1345" i="5"/>
  <c r="R1345" i="5"/>
  <c r="Q1344" i="5"/>
  <c r="P1344" i="5"/>
  <c r="R1344" i="5"/>
  <c r="Q1343" i="5"/>
  <c r="P1343" i="5"/>
  <c r="R1343" i="5"/>
  <c r="Q1342" i="5"/>
  <c r="P1342" i="5"/>
  <c r="R1342" i="5"/>
  <c r="Q1341" i="5"/>
  <c r="P1341" i="5"/>
  <c r="R1341" i="5"/>
  <c r="Q1340" i="5"/>
  <c r="P1340" i="5"/>
  <c r="R1340" i="5"/>
  <c r="Q1339" i="5"/>
  <c r="P1339" i="5"/>
  <c r="R1339" i="5"/>
  <c r="Q1338" i="5"/>
  <c r="P1338" i="5"/>
  <c r="R1338" i="5"/>
  <c r="Q1337" i="5"/>
  <c r="P1337" i="5"/>
  <c r="R1337" i="5"/>
  <c r="Q1336" i="5"/>
  <c r="P1336" i="5"/>
  <c r="R1336" i="5"/>
  <c r="Q1335" i="5"/>
  <c r="P1335" i="5"/>
  <c r="R1335" i="5"/>
  <c r="Q1334" i="5"/>
  <c r="P1334" i="5"/>
  <c r="R1334" i="5"/>
  <c r="Q1333" i="5"/>
  <c r="P1333" i="5"/>
  <c r="R1333" i="5"/>
  <c r="Q1332" i="5"/>
  <c r="P1332" i="5"/>
  <c r="R1332" i="5"/>
  <c r="Q1331" i="5"/>
  <c r="P1331" i="5"/>
  <c r="R1331" i="5"/>
  <c r="Q1330" i="5"/>
  <c r="P1330" i="5"/>
  <c r="R1330" i="5"/>
  <c r="Q1329" i="5"/>
  <c r="P1329" i="5"/>
  <c r="R1329" i="5"/>
  <c r="Q1328" i="5"/>
  <c r="P1328" i="5"/>
  <c r="R1328" i="5"/>
  <c r="Q1327" i="5"/>
  <c r="P1327" i="5"/>
  <c r="R1327" i="5"/>
  <c r="Q1326" i="5"/>
  <c r="P1326" i="5"/>
  <c r="R1326" i="5"/>
  <c r="Q1325" i="5"/>
  <c r="P1325" i="5"/>
  <c r="R1325" i="5"/>
  <c r="Q1324" i="5"/>
  <c r="P1324" i="5"/>
  <c r="R1324" i="5"/>
  <c r="Q1323" i="5"/>
  <c r="P1323" i="5"/>
  <c r="R1323" i="5"/>
  <c r="Q1322" i="5"/>
  <c r="P1322" i="5"/>
  <c r="R1322" i="5"/>
  <c r="Q1321" i="5"/>
  <c r="P1321" i="5"/>
  <c r="R1321" i="5"/>
  <c r="Q1320" i="5"/>
  <c r="P1320" i="5"/>
  <c r="R1320" i="5"/>
  <c r="Q1319" i="5"/>
  <c r="P1319" i="5"/>
  <c r="R1319" i="5"/>
  <c r="Q1318" i="5"/>
  <c r="P1318" i="5"/>
  <c r="R1318" i="5"/>
  <c r="Q1317" i="5"/>
  <c r="P1317" i="5"/>
  <c r="R1317" i="5"/>
  <c r="Q1316" i="5"/>
  <c r="P1316" i="5"/>
  <c r="R1316" i="5"/>
  <c r="Q1315" i="5"/>
  <c r="P1315" i="5"/>
  <c r="R1315" i="5"/>
  <c r="Q1314" i="5"/>
  <c r="P1314" i="5"/>
  <c r="R1314" i="5"/>
  <c r="Q1313" i="5"/>
  <c r="P1313" i="5"/>
  <c r="R1313" i="5"/>
  <c r="Q1312" i="5"/>
  <c r="P1312" i="5"/>
  <c r="R1312" i="5"/>
  <c r="Q1311" i="5"/>
  <c r="P1311" i="5"/>
  <c r="R1311" i="5"/>
  <c r="Q1310" i="5"/>
  <c r="P1310" i="5"/>
  <c r="R1310" i="5"/>
  <c r="Q1309" i="5"/>
  <c r="P1309" i="5"/>
  <c r="R1309" i="5"/>
  <c r="Q1308" i="5"/>
  <c r="P1308" i="5"/>
  <c r="R1308" i="5"/>
  <c r="Q1307" i="5"/>
  <c r="P1307" i="5"/>
  <c r="R1307" i="5"/>
  <c r="Q1306" i="5"/>
  <c r="P1306" i="5"/>
  <c r="R1306" i="5"/>
  <c r="Q1305" i="5"/>
  <c r="P1305" i="5"/>
  <c r="R1305" i="5"/>
  <c r="Q1304" i="5"/>
  <c r="P1304" i="5"/>
  <c r="R1304" i="5"/>
  <c r="Q1303" i="5"/>
  <c r="P1303" i="5"/>
  <c r="R1303" i="5"/>
  <c r="Q1302" i="5"/>
  <c r="P1302" i="5"/>
  <c r="R1302" i="5"/>
  <c r="Q1301" i="5"/>
  <c r="P1301" i="5"/>
  <c r="R1301" i="5"/>
  <c r="Q1300" i="5"/>
  <c r="P1300" i="5"/>
  <c r="R1300" i="5"/>
  <c r="Q1299" i="5"/>
  <c r="P1299" i="5"/>
  <c r="R1299" i="5"/>
  <c r="Q1298" i="5"/>
  <c r="P1298" i="5"/>
  <c r="R1298" i="5"/>
  <c r="Q1297" i="5"/>
  <c r="P1297" i="5"/>
  <c r="R1297" i="5"/>
  <c r="Q1296" i="5"/>
  <c r="P1296" i="5"/>
  <c r="R1296" i="5"/>
  <c r="Q1295" i="5"/>
  <c r="P1295" i="5"/>
  <c r="R1295" i="5"/>
  <c r="Q1294" i="5"/>
  <c r="P1294" i="5"/>
  <c r="R1294" i="5"/>
  <c r="Q1293" i="5"/>
  <c r="P1293" i="5"/>
  <c r="R1293" i="5"/>
  <c r="Q1292" i="5"/>
  <c r="P1292" i="5"/>
  <c r="R1292" i="5"/>
  <c r="Q1291" i="5"/>
  <c r="P1291" i="5"/>
  <c r="R1291" i="5"/>
  <c r="Q1290" i="5"/>
  <c r="P1290" i="5"/>
  <c r="R1290" i="5"/>
  <c r="Q1289" i="5"/>
  <c r="P1289" i="5"/>
  <c r="R1289" i="5"/>
  <c r="Q1288" i="5"/>
  <c r="P1288" i="5"/>
  <c r="R1288" i="5"/>
  <c r="Q1287" i="5"/>
  <c r="P1287" i="5"/>
  <c r="R1287" i="5"/>
  <c r="Q1286" i="5"/>
  <c r="P1286" i="5"/>
  <c r="R1286" i="5"/>
  <c r="Q1285" i="5"/>
  <c r="P1285" i="5"/>
  <c r="R1285" i="5"/>
  <c r="Q1284" i="5"/>
  <c r="P1284" i="5"/>
  <c r="R1284" i="5"/>
  <c r="Q1283" i="5"/>
  <c r="P1283" i="5"/>
  <c r="R1283" i="5"/>
  <c r="Q1282" i="5"/>
  <c r="P1282" i="5"/>
  <c r="R1282" i="5"/>
  <c r="Q1281" i="5"/>
  <c r="P1281" i="5"/>
  <c r="R1281" i="5"/>
  <c r="Q1280" i="5"/>
  <c r="P1280" i="5"/>
  <c r="R1280" i="5"/>
  <c r="Q1279" i="5"/>
  <c r="P1279" i="5"/>
  <c r="R1279" i="5"/>
  <c r="Q1278" i="5"/>
  <c r="P1278" i="5"/>
  <c r="R1278" i="5"/>
  <c r="Q1277" i="5"/>
  <c r="P1277" i="5"/>
  <c r="R1277" i="5"/>
  <c r="Q1276" i="5"/>
  <c r="P1276" i="5"/>
  <c r="R1276" i="5"/>
  <c r="Q1275" i="5"/>
  <c r="P1275" i="5"/>
  <c r="R1275" i="5"/>
  <c r="Q1274" i="5"/>
  <c r="P1274" i="5"/>
  <c r="R1274" i="5"/>
  <c r="Q1273" i="5"/>
  <c r="P1273" i="5"/>
  <c r="R1273" i="5"/>
  <c r="Q1272" i="5"/>
  <c r="P1272" i="5"/>
  <c r="R1272" i="5"/>
  <c r="Q1271" i="5"/>
  <c r="P1271" i="5"/>
  <c r="R1271" i="5"/>
  <c r="Q1270" i="5"/>
  <c r="P1270" i="5"/>
  <c r="R1270" i="5"/>
  <c r="Q1269" i="5"/>
  <c r="P1269" i="5"/>
  <c r="R1269" i="5"/>
  <c r="Q1268" i="5"/>
  <c r="P1268" i="5"/>
  <c r="R1268" i="5"/>
  <c r="Q1267" i="5"/>
  <c r="P1267" i="5"/>
  <c r="R1267" i="5"/>
  <c r="Q1266" i="5"/>
  <c r="P1266" i="5"/>
  <c r="R1266" i="5"/>
  <c r="Q1265" i="5"/>
  <c r="P1265" i="5"/>
  <c r="R1265" i="5"/>
  <c r="Q1264" i="5"/>
  <c r="P1264" i="5"/>
  <c r="R1264" i="5"/>
  <c r="Q1263" i="5"/>
  <c r="P1263" i="5"/>
  <c r="R1263" i="5"/>
  <c r="Q1262" i="5"/>
  <c r="P1262" i="5"/>
  <c r="R1262" i="5"/>
  <c r="Q1261" i="5"/>
  <c r="P1261" i="5"/>
  <c r="R1261" i="5"/>
  <c r="Q1260" i="5"/>
  <c r="P1260" i="5"/>
  <c r="R1260" i="5"/>
  <c r="Q1259" i="5"/>
  <c r="P1259" i="5"/>
  <c r="R1259" i="5"/>
  <c r="Q1258" i="5"/>
  <c r="P1258" i="5"/>
  <c r="R1258" i="5"/>
  <c r="Q1257" i="5"/>
  <c r="P1257" i="5"/>
  <c r="R1257" i="5"/>
  <c r="Q1256" i="5"/>
  <c r="P1256" i="5"/>
  <c r="R1256" i="5"/>
  <c r="Q1255" i="5"/>
  <c r="P1255" i="5"/>
  <c r="R1255" i="5"/>
  <c r="Q1254" i="5"/>
  <c r="P1254" i="5"/>
  <c r="R1254" i="5"/>
  <c r="Q1253" i="5"/>
  <c r="P1253" i="5"/>
  <c r="R1253" i="5"/>
  <c r="Q1252" i="5"/>
  <c r="P1252" i="5"/>
  <c r="R1252" i="5"/>
  <c r="Q1251" i="5"/>
  <c r="P1251" i="5"/>
  <c r="R1251" i="5"/>
  <c r="Q1250" i="5"/>
  <c r="P1250" i="5"/>
  <c r="R1250" i="5"/>
  <c r="Q1249" i="5"/>
  <c r="P1249" i="5"/>
  <c r="R1249" i="5"/>
  <c r="Q1248" i="5"/>
  <c r="P1248" i="5"/>
  <c r="R1248" i="5"/>
  <c r="Q1247" i="5"/>
  <c r="P1247" i="5"/>
  <c r="R1247" i="5"/>
  <c r="Q1246" i="5"/>
  <c r="P1246" i="5"/>
  <c r="R1246" i="5"/>
  <c r="Q1245" i="5"/>
  <c r="P1245" i="5"/>
  <c r="R1245" i="5"/>
  <c r="Q1244" i="5"/>
  <c r="P1244" i="5"/>
  <c r="R1244" i="5"/>
  <c r="Q1243" i="5"/>
  <c r="P1243" i="5"/>
  <c r="R1243" i="5"/>
  <c r="Q1242" i="5"/>
  <c r="P1242" i="5"/>
  <c r="R1242" i="5"/>
  <c r="Q1241" i="5"/>
  <c r="P1241" i="5"/>
  <c r="R1241" i="5"/>
  <c r="Q1240" i="5"/>
  <c r="P1240" i="5"/>
  <c r="R1240" i="5"/>
  <c r="Q1239" i="5"/>
  <c r="P1239" i="5"/>
  <c r="R1239" i="5"/>
  <c r="Q1238" i="5"/>
  <c r="P1238" i="5"/>
  <c r="R1238" i="5"/>
  <c r="Q1237" i="5"/>
  <c r="P1237" i="5"/>
  <c r="R1237" i="5"/>
  <c r="Q1236" i="5"/>
  <c r="P1236" i="5"/>
  <c r="R1236" i="5"/>
  <c r="Q1235" i="5"/>
  <c r="P1235" i="5"/>
  <c r="R1235" i="5"/>
  <c r="Q1234" i="5"/>
  <c r="P1234" i="5"/>
  <c r="R1234" i="5"/>
  <c r="Q1233" i="5"/>
  <c r="P1233" i="5"/>
  <c r="R1233" i="5"/>
  <c r="Q1232" i="5"/>
  <c r="P1232" i="5"/>
  <c r="R1232" i="5"/>
  <c r="Q1231" i="5"/>
  <c r="P1231" i="5"/>
  <c r="R1231" i="5"/>
  <c r="Q1230" i="5"/>
  <c r="P1230" i="5"/>
  <c r="R1230" i="5"/>
  <c r="Q1229" i="5"/>
  <c r="P1229" i="5"/>
  <c r="R1229" i="5"/>
  <c r="Q1228" i="5"/>
  <c r="P1228" i="5"/>
  <c r="R1228" i="5"/>
  <c r="Q1227" i="5"/>
  <c r="P1227" i="5"/>
  <c r="R1227" i="5"/>
  <c r="Q1226" i="5"/>
  <c r="P1226" i="5"/>
  <c r="R1226" i="5"/>
  <c r="Q1225" i="5"/>
  <c r="P1225" i="5"/>
  <c r="R1225" i="5"/>
  <c r="Q1224" i="5"/>
  <c r="P1224" i="5"/>
  <c r="R1224" i="5"/>
  <c r="Q1223" i="5"/>
  <c r="P1223" i="5"/>
  <c r="R1223" i="5"/>
  <c r="Q1222" i="5"/>
  <c r="P1222" i="5"/>
  <c r="R1222" i="5"/>
  <c r="Q1221" i="5"/>
  <c r="P1221" i="5"/>
  <c r="R1221" i="5"/>
  <c r="Q1220" i="5"/>
  <c r="P1220" i="5"/>
  <c r="R1220" i="5"/>
  <c r="Q1219" i="5"/>
  <c r="P1219" i="5"/>
  <c r="R1219" i="5"/>
  <c r="Q1218" i="5"/>
  <c r="P1218" i="5"/>
  <c r="R1218" i="5"/>
  <c r="Q1217" i="5"/>
  <c r="P1217" i="5"/>
  <c r="R1217" i="5"/>
  <c r="Q1216" i="5"/>
  <c r="P1216" i="5"/>
  <c r="R1216" i="5"/>
  <c r="Q1215" i="5"/>
  <c r="P1215" i="5"/>
  <c r="R1215" i="5"/>
  <c r="Q1214" i="5"/>
  <c r="P1214" i="5"/>
  <c r="R1214" i="5"/>
  <c r="Q1213" i="5"/>
  <c r="P1213" i="5"/>
  <c r="R1213" i="5"/>
  <c r="Q1212" i="5"/>
  <c r="P1212" i="5"/>
  <c r="R1212" i="5"/>
  <c r="Q1211" i="5"/>
  <c r="P1211" i="5"/>
  <c r="R1211" i="5"/>
  <c r="Q1210" i="5"/>
  <c r="P1210" i="5"/>
  <c r="R1210" i="5"/>
  <c r="Q1209" i="5"/>
  <c r="P1209" i="5"/>
  <c r="R1209" i="5"/>
  <c r="Q1208" i="5"/>
  <c r="P1208" i="5"/>
  <c r="R1208" i="5"/>
  <c r="Q1207" i="5"/>
  <c r="P1207" i="5"/>
  <c r="R1207" i="5"/>
  <c r="Q1206" i="5"/>
  <c r="P1206" i="5"/>
  <c r="R1206" i="5"/>
  <c r="Q1205" i="5"/>
  <c r="P1205" i="5"/>
  <c r="R1205" i="5"/>
  <c r="Q1204" i="5"/>
  <c r="P1204" i="5"/>
  <c r="R1204" i="5"/>
  <c r="Q1203" i="5"/>
  <c r="P1203" i="5"/>
  <c r="R1203" i="5"/>
  <c r="Q1202" i="5"/>
  <c r="P1202" i="5"/>
  <c r="R1202" i="5"/>
  <c r="Q1201" i="5"/>
  <c r="P1201" i="5"/>
  <c r="R1201" i="5"/>
  <c r="Q1200" i="5"/>
  <c r="P1200" i="5"/>
  <c r="R1200" i="5"/>
  <c r="Q1199" i="5"/>
  <c r="P1199" i="5"/>
  <c r="R1199" i="5"/>
  <c r="Q1198" i="5"/>
  <c r="P1198" i="5"/>
  <c r="R1198" i="5"/>
  <c r="Q1197" i="5"/>
  <c r="P1197" i="5"/>
  <c r="R1197" i="5"/>
  <c r="Q1196" i="5"/>
  <c r="P1196" i="5"/>
  <c r="R1196" i="5"/>
  <c r="Q1195" i="5"/>
  <c r="P1195" i="5"/>
  <c r="R1195" i="5"/>
  <c r="Q1194" i="5"/>
  <c r="P1194" i="5"/>
  <c r="R1194" i="5"/>
  <c r="Q1193" i="5"/>
  <c r="P1193" i="5"/>
  <c r="R1193" i="5"/>
  <c r="Q1192" i="5"/>
  <c r="P1192" i="5"/>
  <c r="R1192" i="5"/>
  <c r="Q1191" i="5"/>
  <c r="P1191" i="5"/>
  <c r="R1191" i="5"/>
  <c r="Q1190" i="5"/>
  <c r="P1190" i="5"/>
  <c r="R1190" i="5"/>
  <c r="Q1189" i="5"/>
  <c r="P1189" i="5"/>
  <c r="R1189" i="5"/>
  <c r="Q1188" i="5"/>
  <c r="P1188" i="5"/>
  <c r="R1188" i="5"/>
  <c r="Q1187" i="5"/>
  <c r="P1187" i="5"/>
  <c r="R1187" i="5"/>
  <c r="Q1186" i="5"/>
  <c r="P1186" i="5"/>
  <c r="R1186" i="5"/>
  <c r="Q1185" i="5"/>
  <c r="P1185" i="5"/>
  <c r="R1185" i="5"/>
  <c r="Q1184" i="5"/>
  <c r="P1184" i="5"/>
  <c r="R1184" i="5"/>
  <c r="Q1183" i="5"/>
  <c r="P1183" i="5"/>
  <c r="R1183" i="5"/>
  <c r="Q1182" i="5"/>
  <c r="P1182" i="5"/>
  <c r="R1182" i="5"/>
  <c r="Q1181" i="5"/>
  <c r="P1181" i="5"/>
  <c r="R1181" i="5"/>
  <c r="Q1180" i="5"/>
  <c r="P1180" i="5"/>
  <c r="R1180" i="5"/>
  <c r="Q1179" i="5"/>
  <c r="P1179" i="5"/>
  <c r="R1179" i="5"/>
  <c r="Q1178" i="5"/>
  <c r="P1178" i="5"/>
  <c r="R1178" i="5"/>
  <c r="Q1177" i="5"/>
  <c r="P1177" i="5"/>
  <c r="R1177" i="5"/>
  <c r="Q1176" i="5"/>
  <c r="P1176" i="5"/>
  <c r="R1176" i="5"/>
  <c r="Q1175" i="5"/>
  <c r="P1175" i="5"/>
  <c r="R1175" i="5"/>
  <c r="Q1174" i="5"/>
  <c r="P1174" i="5"/>
  <c r="R1174" i="5"/>
  <c r="Q1173" i="5"/>
  <c r="P1173" i="5"/>
  <c r="R1173" i="5"/>
  <c r="Q1172" i="5"/>
  <c r="P1172" i="5"/>
  <c r="R1172" i="5"/>
  <c r="Q1171" i="5"/>
  <c r="P1171" i="5"/>
  <c r="R1171" i="5"/>
  <c r="Q1170" i="5"/>
  <c r="P1170" i="5"/>
  <c r="R1170" i="5"/>
  <c r="Q1169" i="5"/>
  <c r="P1169" i="5"/>
  <c r="R1169" i="5"/>
  <c r="Q1168" i="5"/>
  <c r="P1168" i="5"/>
  <c r="R1168" i="5"/>
  <c r="Q1167" i="5"/>
  <c r="P1167" i="5"/>
  <c r="R1167" i="5"/>
  <c r="Q1166" i="5"/>
  <c r="P1166" i="5"/>
  <c r="R1166" i="5"/>
  <c r="Q1165" i="5"/>
  <c r="P1165" i="5"/>
  <c r="R1165" i="5"/>
  <c r="Q1164" i="5"/>
  <c r="P1164" i="5"/>
  <c r="R1164" i="5"/>
  <c r="Q1163" i="5"/>
  <c r="P1163" i="5"/>
  <c r="R1163" i="5"/>
  <c r="Q1162" i="5"/>
  <c r="P1162" i="5"/>
  <c r="R1162" i="5"/>
  <c r="Q1161" i="5"/>
  <c r="P1161" i="5"/>
  <c r="R1161" i="5"/>
  <c r="Q1160" i="5"/>
  <c r="P1160" i="5"/>
  <c r="R1160" i="5"/>
  <c r="Q1159" i="5"/>
  <c r="P1159" i="5"/>
  <c r="R1159" i="5"/>
  <c r="Q1158" i="5"/>
  <c r="P1158" i="5"/>
  <c r="R1158" i="5"/>
  <c r="Q1157" i="5"/>
  <c r="P1157" i="5"/>
  <c r="R1157" i="5"/>
  <c r="Q1156" i="5"/>
  <c r="P1156" i="5"/>
  <c r="R1156" i="5"/>
  <c r="Q1155" i="5"/>
  <c r="P1155" i="5"/>
  <c r="R1155" i="5"/>
  <c r="Q1154" i="5"/>
  <c r="P1154" i="5"/>
  <c r="R1154" i="5"/>
  <c r="Q1153" i="5"/>
  <c r="P1153" i="5"/>
  <c r="R1153" i="5"/>
  <c r="Q1152" i="5"/>
  <c r="P1152" i="5"/>
  <c r="R1152" i="5"/>
  <c r="Q1151" i="5"/>
  <c r="P1151" i="5"/>
  <c r="R1151" i="5"/>
  <c r="Q1150" i="5"/>
  <c r="P1150" i="5"/>
  <c r="R1150" i="5"/>
  <c r="Q1149" i="5"/>
  <c r="P1149" i="5"/>
  <c r="R1149" i="5"/>
  <c r="Q1148" i="5"/>
  <c r="P1148" i="5"/>
  <c r="R1148" i="5"/>
  <c r="Q1147" i="5"/>
  <c r="P1147" i="5"/>
  <c r="R1147" i="5"/>
  <c r="Q1146" i="5"/>
  <c r="P1146" i="5"/>
  <c r="R1146" i="5"/>
  <c r="Q1145" i="5"/>
  <c r="P1145" i="5"/>
  <c r="R1145" i="5"/>
  <c r="Q1144" i="5"/>
  <c r="P1144" i="5"/>
  <c r="R1144" i="5"/>
  <c r="Q1143" i="5"/>
  <c r="P1143" i="5"/>
  <c r="R1143" i="5"/>
  <c r="Q1142" i="5"/>
  <c r="P1142" i="5"/>
  <c r="R1142" i="5"/>
  <c r="Q1141" i="5"/>
  <c r="P1141" i="5"/>
  <c r="R1141" i="5"/>
  <c r="Q1140" i="5"/>
  <c r="P1140" i="5"/>
  <c r="R1140" i="5"/>
  <c r="Q1139" i="5"/>
  <c r="P1139" i="5"/>
  <c r="R1139" i="5"/>
  <c r="Q1138" i="5"/>
  <c r="P1138" i="5"/>
  <c r="R1138" i="5"/>
  <c r="Q1137" i="5"/>
  <c r="P1137" i="5"/>
  <c r="R1137" i="5"/>
  <c r="Q1136" i="5"/>
  <c r="P1136" i="5"/>
  <c r="R1136" i="5"/>
  <c r="Q1135" i="5"/>
  <c r="P1135" i="5"/>
  <c r="R1135" i="5"/>
  <c r="Q1134" i="5"/>
  <c r="P1134" i="5"/>
  <c r="R1134" i="5"/>
  <c r="Q1133" i="5"/>
  <c r="P1133" i="5"/>
  <c r="R1133" i="5"/>
  <c r="Q1132" i="5"/>
  <c r="P1132" i="5"/>
  <c r="R1132" i="5"/>
  <c r="Q1131" i="5"/>
  <c r="P1131" i="5"/>
  <c r="R1131" i="5"/>
  <c r="Q1130" i="5"/>
  <c r="P1130" i="5"/>
  <c r="R1130" i="5"/>
  <c r="Q1129" i="5"/>
  <c r="P1129" i="5"/>
  <c r="R1129" i="5"/>
  <c r="Q1128" i="5"/>
  <c r="P1128" i="5"/>
  <c r="R1128" i="5"/>
  <c r="Q1127" i="5"/>
  <c r="P1127" i="5"/>
  <c r="R1127" i="5"/>
  <c r="Q1126" i="5"/>
  <c r="P1126" i="5"/>
  <c r="R1126" i="5"/>
  <c r="Q1125" i="5"/>
  <c r="P1125" i="5"/>
  <c r="R1125" i="5"/>
  <c r="Q1124" i="5"/>
  <c r="P1124" i="5"/>
  <c r="R1124" i="5"/>
  <c r="Q1123" i="5"/>
  <c r="P1123" i="5"/>
  <c r="R1123" i="5"/>
  <c r="Q1122" i="5"/>
  <c r="P1122" i="5"/>
  <c r="R1122" i="5"/>
  <c r="Q1121" i="5"/>
  <c r="P1121" i="5"/>
  <c r="R1121" i="5"/>
  <c r="Q1120" i="5"/>
  <c r="P1120" i="5"/>
  <c r="R1120" i="5"/>
  <c r="Q1119" i="5"/>
  <c r="P1119" i="5"/>
  <c r="R1119" i="5"/>
  <c r="Q1118" i="5"/>
  <c r="P1118" i="5"/>
  <c r="R1118" i="5"/>
  <c r="Q1117" i="5"/>
  <c r="P1117" i="5"/>
  <c r="R1117" i="5"/>
  <c r="Q1116" i="5"/>
  <c r="P1116" i="5"/>
  <c r="R1116" i="5"/>
  <c r="Q1115" i="5"/>
  <c r="P1115" i="5"/>
  <c r="R1115" i="5"/>
  <c r="Q1114" i="5"/>
  <c r="P1114" i="5"/>
  <c r="R1114" i="5"/>
  <c r="Q1113" i="5"/>
  <c r="P1113" i="5"/>
  <c r="R1113" i="5"/>
  <c r="Q1112" i="5"/>
  <c r="P1112" i="5"/>
  <c r="R1112" i="5"/>
  <c r="Q1111" i="5"/>
  <c r="P1111" i="5"/>
  <c r="R1111" i="5"/>
  <c r="Q1110" i="5"/>
  <c r="P1110" i="5"/>
  <c r="R1110" i="5"/>
  <c r="Q1109" i="5"/>
  <c r="P1109" i="5"/>
  <c r="R1109" i="5"/>
  <c r="Q1108" i="5"/>
  <c r="P1108" i="5"/>
  <c r="R1108" i="5"/>
  <c r="Q1107" i="5"/>
  <c r="P1107" i="5"/>
  <c r="R1107" i="5"/>
  <c r="Q1106" i="5"/>
  <c r="P1106" i="5"/>
  <c r="R1106" i="5"/>
  <c r="Q1105" i="5"/>
  <c r="P1105" i="5"/>
  <c r="R1105" i="5"/>
  <c r="Q1104" i="5"/>
  <c r="P1104" i="5"/>
  <c r="R1104" i="5"/>
  <c r="Q1103" i="5"/>
  <c r="P1103" i="5"/>
  <c r="R1103" i="5"/>
  <c r="Q1102" i="5"/>
  <c r="P1102" i="5"/>
  <c r="R1102" i="5"/>
  <c r="Q1101" i="5"/>
  <c r="P1101" i="5"/>
  <c r="R1101" i="5"/>
  <c r="Q1100" i="5"/>
  <c r="P1100" i="5"/>
  <c r="R1100" i="5"/>
  <c r="Q1099" i="5"/>
  <c r="P1099" i="5"/>
  <c r="R1099" i="5"/>
  <c r="Q1098" i="5"/>
  <c r="P1098" i="5"/>
  <c r="R1098" i="5"/>
  <c r="Q1097" i="5"/>
  <c r="P1097" i="5"/>
  <c r="R1097" i="5"/>
  <c r="Q1096" i="5"/>
  <c r="P1096" i="5"/>
  <c r="R1096" i="5"/>
  <c r="Q1095" i="5"/>
  <c r="P1095" i="5"/>
  <c r="R1095" i="5"/>
  <c r="Q1094" i="5"/>
  <c r="P1094" i="5"/>
  <c r="R1094" i="5"/>
  <c r="Q1093" i="5"/>
  <c r="P1093" i="5"/>
  <c r="R1093" i="5"/>
  <c r="Q1092" i="5"/>
  <c r="P1092" i="5"/>
  <c r="R1092" i="5"/>
  <c r="Q1091" i="5"/>
  <c r="P1091" i="5"/>
  <c r="R1091" i="5"/>
  <c r="Q1090" i="5"/>
  <c r="P1090" i="5"/>
  <c r="R1090" i="5"/>
  <c r="Q1089" i="5"/>
  <c r="P1089" i="5"/>
  <c r="R1089" i="5"/>
  <c r="Q1088" i="5"/>
  <c r="P1088" i="5"/>
  <c r="R1088" i="5"/>
  <c r="Q1087" i="5"/>
  <c r="P1087" i="5"/>
  <c r="R1087" i="5"/>
  <c r="Q1086" i="5"/>
  <c r="P1086" i="5"/>
  <c r="R1086" i="5"/>
  <c r="Q1085" i="5"/>
  <c r="P1085" i="5"/>
  <c r="R1085" i="5"/>
  <c r="Q1084" i="5"/>
  <c r="P1084" i="5"/>
  <c r="R1084" i="5"/>
  <c r="Q1083" i="5"/>
  <c r="P1083" i="5"/>
  <c r="R1083" i="5"/>
  <c r="Q1082" i="5"/>
  <c r="P1082" i="5"/>
  <c r="R1082" i="5"/>
  <c r="Q1081" i="5"/>
  <c r="P1081" i="5"/>
  <c r="R1081" i="5"/>
  <c r="Q1080" i="5"/>
  <c r="P1080" i="5"/>
  <c r="R1080" i="5"/>
  <c r="Q1079" i="5"/>
  <c r="P1079" i="5"/>
  <c r="R1079" i="5"/>
  <c r="Q1078" i="5"/>
  <c r="P1078" i="5"/>
  <c r="R1078" i="5"/>
  <c r="Q1077" i="5"/>
  <c r="P1077" i="5"/>
  <c r="R1077" i="5"/>
  <c r="Q1076" i="5"/>
  <c r="P1076" i="5"/>
  <c r="R1076" i="5"/>
  <c r="Q1075" i="5"/>
  <c r="P1075" i="5"/>
  <c r="R1075" i="5"/>
  <c r="Q1074" i="5"/>
  <c r="P1074" i="5"/>
  <c r="R1074" i="5"/>
  <c r="Q1073" i="5"/>
  <c r="P1073" i="5"/>
  <c r="R1073" i="5"/>
  <c r="Q1072" i="5"/>
  <c r="P1072" i="5"/>
  <c r="R1072" i="5"/>
  <c r="Q1071" i="5"/>
  <c r="P1071" i="5"/>
  <c r="R1071" i="5"/>
  <c r="Q1070" i="5"/>
  <c r="P1070" i="5"/>
  <c r="R1070" i="5"/>
  <c r="Q1069" i="5"/>
  <c r="P1069" i="5"/>
  <c r="R1069" i="5"/>
  <c r="Q1068" i="5"/>
  <c r="P1068" i="5"/>
  <c r="R1068" i="5"/>
  <c r="Q1067" i="5"/>
  <c r="P1067" i="5"/>
  <c r="R1067" i="5"/>
  <c r="Q1066" i="5"/>
  <c r="P1066" i="5"/>
  <c r="R1066" i="5"/>
  <c r="Q1065" i="5"/>
  <c r="P1065" i="5"/>
  <c r="R1065" i="5"/>
  <c r="Q1064" i="5"/>
  <c r="P1064" i="5"/>
  <c r="R1064" i="5"/>
  <c r="Q1063" i="5"/>
  <c r="P1063" i="5"/>
  <c r="R1063" i="5"/>
  <c r="Q1062" i="5"/>
  <c r="P1062" i="5"/>
  <c r="R1062" i="5"/>
  <c r="Q1061" i="5"/>
  <c r="P1061" i="5"/>
  <c r="R1061" i="5"/>
  <c r="Q1060" i="5"/>
  <c r="P1060" i="5"/>
  <c r="R1060" i="5"/>
  <c r="Q1059" i="5"/>
  <c r="P1059" i="5"/>
  <c r="R1059" i="5"/>
  <c r="Q1058" i="5"/>
  <c r="P1058" i="5"/>
  <c r="R1058" i="5"/>
  <c r="Q1057" i="5"/>
  <c r="P1057" i="5"/>
  <c r="R1057" i="5"/>
  <c r="Q1056" i="5"/>
  <c r="P1056" i="5"/>
  <c r="R1056" i="5"/>
  <c r="Q1055" i="5"/>
  <c r="P1055" i="5"/>
  <c r="R1055" i="5"/>
  <c r="Q1054" i="5"/>
  <c r="P1054" i="5"/>
  <c r="R1054" i="5"/>
  <c r="Q1053" i="5"/>
  <c r="P1053" i="5"/>
  <c r="R1053" i="5"/>
  <c r="Q1052" i="5"/>
  <c r="P1052" i="5"/>
  <c r="R1052" i="5"/>
  <c r="Q1051" i="5"/>
  <c r="P1051" i="5"/>
  <c r="R1051" i="5"/>
  <c r="Q1050" i="5"/>
  <c r="P1050" i="5"/>
  <c r="R1050" i="5"/>
  <c r="Q1049" i="5"/>
  <c r="P1049" i="5"/>
  <c r="R1049" i="5"/>
  <c r="Q1048" i="5"/>
  <c r="P1048" i="5"/>
  <c r="R1048" i="5"/>
  <c r="Q1047" i="5"/>
  <c r="P1047" i="5"/>
  <c r="R1047" i="5"/>
  <c r="Q1046" i="5"/>
  <c r="P1046" i="5"/>
  <c r="R1046" i="5"/>
  <c r="Q1045" i="5"/>
  <c r="P1045" i="5"/>
  <c r="R1045" i="5"/>
  <c r="Q1044" i="5"/>
  <c r="P1044" i="5"/>
  <c r="R1044" i="5"/>
  <c r="Q1043" i="5"/>
  <c r="P1043" i="5"/>
  <c r="R1043" i="5"/>
  <c r="Q1042" i="5"/>
  <c r="P1042" i="5"/>
  <c r="R1042" i="5"/>
  <c r="Q1041" i="5"/>
  <c r="P1041" i="5"/>
  <c r="R1041" i="5"/>
  <c r="Q1040" i="5"/>
  <c r="P1040" i="5"/>
  <c r="R1040" i="5"/>
  <c r="Q1039" i="5"/>
  <c r="P1039" i="5"/>
  <c r="R1039" i="5"/>
  <c r="Q1038" i="5"/>
  <c r="P1038" i="5"/>
  <c r="R1038" i="5"/>
  <c r="Q1037" i="5"/>
  <c r="P1037" i="5"/>
  <c r="R1037" i="5"/>
  <c r="Q1036" i="5"/>
  <c r="P1036" i="5"/>
  <c r="R1036" i="5"/>
  <c r="Q1035" i="5"/>
  <c r="P1035" i="5"/>
  <c r="R1035" i="5"/>
  <c r="Q1034" i="5"/>
  <c r="P1034" i="5"/>
  <c r="R1034" i="5"/>
  <c r="Q1033" i="5"/>
  <c r="P1033" i="5"/>
  <c r="R1033" i="5"/>
  <c r="Q1032" i="5"/>
  <c r="P1032" i="5"/>
  <c r="R1032" i="5"/>
  <c r="Q1031" i="5"/>
  <c r="P1031" i="5"/>
  <c r="R1031" i="5"/>
  <c r="Q1030" i="5"/>
  <c r="P1030" i="5"/>
  <c r="R1030" i="5"/>
  <c r="Q1029" i="5"/>
  <c r="P1029" i="5"/>
  <c r="R1029" i="5"/>
  <c r="Q1028" i="5"/>
  <c r="P1028" i="5"/>
  <c r="R1028" i="5"/>
  <c r="Q1027" i="5"/>
  <c r="P1027" i="5"/>
  <c r="R1027" i="5"/>
  <c r="Q1026" i="5"/>
  <c r="P1026" i="5"/>
  <c r="R1026" i="5"/>
  <c r="Q1025" i="5"/>
  <c r="P1025" i="5"/>
  <c r="R1025" i="5"/>
  <c r="Q1024" i="5"/>
  <c r="P1024" i="5"/>
  <c r="R1024" i="5"/>
  <c r="Q1023" i="5"/>
  <c r="P1023" i="5"/>
  <c r="R1023" i="5"/>
  <c r="Q1022" i="5"/>
  <c r="P1022" i="5"/>
  <c r="R1022" i="5"/>
  <c r="Q1021" i="5"/>
  <c r="P1021" i="5"/>
  <c r="R1021" i="5"/>
  <c r="Q1020" i="5"/>
  <c r="P1020" i="5"/>
  <c r="R1020" i="5"/>
  <c r="Q1019" i="5"/>
  <c r="P1019" i="5"/>
  <c r="R1019" i="5"/>
  <c r="Q1018" i="5"/>
  <c r="P1018" i="5"/>
  <c r="R1018" i="5"/>
  <c r="Q1017" i="5"/>
  <c r="P1017" i="5"/>
  <c r="R1017" i="5"/>
  <c r="Q1016" i="5"/>
  <c r="P1016" i="5"/>
  <c r="R1016" i="5"/>
  <c r="Q1015" i="5"/>
  <c r="P1015" i="5"/>
  <c r="R1015" i="5"/>
  <c r="Q1014" i="5"/>
  <c r="P1014" i="5"/>
  <c r="R1014" i="5"/>
  <c r="Q1013" i="5"/>
  <c r="P1013" i="5"/>
  <c r="R1013" i="5"/>
  <c r="Q1012" i="5"/>
  <c r="P1012" i="5"/>
  <c r="R1012" i="5"/>
  <c r="Q1011" i="5"/>
  <c r="P1011" i="5"/>
  <c r="R1011" i="5"/>
  <c r="Q1010" i="5"/>
  <c r="P1010" i="5"/>
  <c r="R1010" i="5"/>
  <c r="Q1009" i="5"/>
  <c r="P1009" i="5"/>
  <c r="R1009" i="5"/>
  <c r="Q1008" i="5"/>
  <c r="P1008" i="5"/>
  <c r="R1008" i="5"/>
  <c r="Q1007" i="5"/>
  <c r="P1007" i="5"/>
  <c r="R1007" i="5"/>
  <c r="Q1006" i="5"/>
  <c r="P1006" i="5"/>
  <c r="R1006" i="5"/>
  <c r="Q1005" i="5"/>
  <c r="P1005" i="5"/>
  <c r="R1005" i="5"/>
  <c r="Q1004" i="5"/>
  <c r="P1004" i="5"/>
  <c r="R1004" i="5"/>
  <c r="Q1003" i="5"/>
  <c r="P1003" i="5"/>
  <c r="R1003" i="5"/>
  <c r="Q1002" i="5"/>
  <c r="P1002" i="5"/>
  <c r="R1002" i="5"/>
  <c r="Q1001" i="5"/>
  <c r="P1001" i="5"/>
  <c r="R1001" i="5"/>
  <c r="Q1000" i="5"/>
  <c r="P1000" i="5"/>
  <c r="R1000" i="5"/>
  <c r="Q999" i="5"/>
  <c r="P999" i="5"/>
  <c r="R999" i="5"/>
  <c r="Q998" i="5"/>
  <c r="P998" i="5"/>
  <c r="R998" i="5"/>
  <c r="Q997" i="5"/>
  <c r="P997" i="5"/>
  <c r="R997" i="5"/>
  <c r="Q996" i="5"/>
  <c r="P996" i="5"/>
  <c r="R996" i="5"/>
  <c r="Q995" i="5"/>
  <c r="P995" i="5"/>
  <c r="R995" i="5"/>
  <c r="Q994" i="5"/>
  <c r="P994" i="5"/>
  <c r="R994" i="5"/>
  <c r="Q993" i="5"/>
  <c r="P993" i="5"/>
  <c r="R993" i="5"/>
  <c r="Q992" i="5"/>
  <c r="P992" i="5"/>
  <c r="R992" i="5"/>
  <c r="Q991" i="5"/>
  <c r="P991" i="5"/>
  <c r="R991" i="5"/>
  <c r="Q990" i="5"/>
  <c r="P990" i="5"/>
  <c r="R990" i="5"/>
  <c r="Q989" i="5"/>
  <c r="P989" i="5"/>
  <c r="R989" i="5"/>
  <c r="Q988" i="5"/>
  <c r="P988" i="5"/>
  <c r="R988" i="5"/>
  <c r="Q987" i="5"/>
  <c r="P987" i="5"/>
  <c r="R987" i="5"/>
  <c r="Q986" i="5"/>
  <c r="P986" i="5"/>
  <c r="R986" i="5"/>
  <c r="Q985" i="5"/>
  <c r="P985" i="5"/>
  <c r="R985" i="5"/>
  <c r="Q984" i="5"/>
  <c r="P984" i="5"/>
  <c r="R984" i="5"/>
  <c r="Q983" i="5"/>
  <c r="P983" i="5"/>
  <c r="R983" i="5"/>
  <c r="Q982" i="5"/>
  <c r="P982" i="5"/>
  <c r="R982" i="5"/>
  <c r="Q981" i="5"/>
  <c r="P981" i="5"/>
  <c r="R981" i="5"/>
  <c r="Q980" i="5"/>
  <c r="P980" i="5"/>
  <c r="R980" i="5"/>
  <c r="Q979" i="5"/>
  <c r="P979" i="5"/>
  <c r="R979" i="5"/>
  <c r="Q978" i="5"/>
  <c r="P978" i="5"/>
  <c r="R978" i="5"/>
  <c r="Q977" i="5"/>
  <c r="P977" i="5"/>
  <c r="R977" i="5"/>
  <c r="Q976" i="5"/>
  <c r="P976" i="5"/>
  <c r="R976" i="5"/>
  <c r="Q975" i="5"/>
  <c r="P975" i="5"/>
  <c r="R975" i="5"/>
  <c r="Q974" i="5"/>
  <c r="P974" i="5"/>
  <c r="R974" i="5"/>
  <c r="Q973" i="5"/>
  <c r="P973" i="5"/>
  <c r="R973" i="5"/>
  <c r="Q972" i="5"/>
  <c r="P972" i="5"/>
  <c r="R972" i="5"/>
  <c r="Q971" i="5"/>
  <c r="P971" i="5"/>
  <c r="R971" i="5"/>
  <c r="Q970" i="5"/>
  <c r="P970" i="5"/>
  <c r="R970" i="5"/>
  <c r="Q969" i="5"/>
  <c r="P969" i="5"/>
  <c r="R969" i="5"/>
  <c r="Q968" i="5"/>
  <c r="P968" i="5"/>
  <c r="R968" i="5"/>
  <c r="Q967" i="5"/>
  <c r="P967" i="5"/>
  <c r="R967" i="5"/>
  <c r="Q966" i="5"/>
  <c r="P966" i="5"/>
  <c r="R966" i="5"/>
  <c r="Q965" i="5"/>
  <c r="P965" i="5"/>
  <c r="R965" i="5"/>
  <c r="Q964" i="5"/>
  <c r="P964" i="5"/>
  <c r="R964" i="5"/>
  <c r="Q963" i="5"/>
  <c r="P963" i="5"/>
  <c r="R963" i="5"/>
  <c r="Q962" i="5"/>
  <c r="P962" i="5"/>
  <c r="R962" i="5"/>
  <c r="Q961" i="5"/>
  <c r="P961" i="5"/>
  <c r="R961" i="5"/>
  <c r="Q960" i="5"/>
  <c r="P960" i="5"/>
  <c r="R960" i="5"/>
  <c r="Q959" i="5"/>
  <c r="P959" i="5"/>
  <c r="R959" i="5"/>
  <c r="Q958" i="5"/>
  <c r="P958" i="5"/>
  <c r="R958" i="5"/>
  <c r="Q957" i="5"/>
  <c r="P957" i="5"/>
  <c r="R957" i="5"/>
  <c r="Q956" i="5"/>
  <c r="P956" i="5"/>
  <c r="R956" i="5"/>
  <c r="Q955" i="5"/>
  <c r="P955" i="5"/>
  <c r="R955" i="5"/>
  <c r="Q954" i="5"/>
  <c r="P954" i="5"/>
  <c r="R954" i="5"/>
  <c r="Q953" i="5"/>
  <c r="P953" i="5"/>
  <c r="R953" i="5"/>
  <c r="Q952" i="5"/>
  <c r="P952" i="5"/>
  <c r="R952" i="5"/>
  <c r="Q951" i="5"/>
  <c r="P951" i="5"/>
  <c r="R951" i="5"/>
  <c r="Q950" i="5"/>
  <c r="P950" i="5"/>
  <c r="R950" i="5"/>
  <c r="Q949" i="5"/>
  <c r="P949" i="5"/>
  <c r="R949" i="5"/>
  <c r="Q948" i="5"/>
  <c r="P948" i="5"/>
  <c r="R948" i="5"/>
  <c r="Q947" i="5"/>
  <c r="P947" i="5"/>
  <c r="R947" i="5"/>
  <c r="Q946" i="5"/>
  <c r="P946" i="5"/>
  <c r="R946" i="5"/>
  <c r="Q945" i="5"/>
  <c r="P945" i="5"/>
  <c r="R945" i="5"/>
  <c r="Q944" i="5"/>
  <c r="P944" i="5"/>
  <c r="R944" i="5"/>
  <c r="Q943" i="5"/>
  <c r="P943" i="5"/>
  <c r="R943" i="5"/>
  <c r="Q942" i="5"/>
  <c r="P942" i="5"/>
  <c r="R942" i="5"/>
  <c r="Q941" i="5"/>
  <c r="P941" i="5"/>
  <c r="R941" i="5"/>
  <c r="Q940" i="5"/>
  <c r="P940" i="5"/>
  <c r="R940" i="5"/>
  <c r="Q939" i="5"/>
  <c r="P939" i="5"/>
  <c r="R939" i="5"/>
  <c r="Q938" i="5"/>
  <c r="P938" i="5"/>
  <c r="R938" i="5"/>
  <c r="Q937" i="5"/>
  <c r="P937" i="5"/>
  <c r="R937" i="5"/>
  <c r="Q936" i="5"/>
  <c r="P936" i="5"/>
  <c r="R936" i="5"/>
  <c r="Q935" i="5"/>
  <c r="P935" i="5"/>
  <c r="R935" i="5"/>
  <c r="Q934" i="5"/>
  <c r="P934" i="5"/>
  <c r="R934" i="5"/>
  <c r="Q933" i="5"/>
  <c r="P933" i="5"/>
  <c r="R933" i="5"/>
  <c r="Q932" i="5"/>
  <c r="P932" i="5"/>
  <c r="R932" i="5"/>
  <c r="Q931" i="5"/>
  <c r="P931" i="5"/>
  <c r="R931" i="5"/>
  <c r="Q930" i="5"/>
  <c r="P930" i="5"/>
  <c r="R930" i="5"/>
  <c r="Q929" i="5"/>
  <c r="P929" i="5"/>
  <c r="R929" i="5"/>
  <c r="Q928" i="5"/>
  <c r="P928" i="5"/>
  <c r="R928" i="5"/>
  <c r="Q927" i="5"/>
  <c r="P927" i="5"/>
  <c r="R927" i="5"/>
  <c r="Q926" i="5"/>
  <c r="P926" i="5"/>
  <c r="R926" i="5"/>
  <c r="Q925" i="5"/>
  <c r="P925" i="5"/>
  <c r="R925" i="5"/>
  <c r="Q924" i="5"/>
  <c r="P924" i="5"/>
  <c r="R924" i="5"/>
  <c r="Q923" i="5"/>
  <c r="P923" i="5"/>
  <c r="R923" i="5"/>
  <c r="Q922" i="5"/>
  <c r="P922" i="5"/>
  <c r="R922" i="5"/>
  <c r="Q921" i="5"/>
  <c r="P921" i="5"/>
  <c r="R921" i="5"/>
  <c r="Q920" i="5"/>
  <c r="P920" i="5"/>
  <c r="R920" i="5"/>
  <c r="Q919" i="5"/>
  <c r="P919" i="5"/>
  <c r="R919" i="5"/>
  <c r="Q918" i="5"/>
  <c r="P918" i="5"/>
  <c r="R918" i="5"/>
  <c r="Q917" i="5"/>
  <c r="P917" i="5"/>
  <c r="R917" i="5"/>
  <c r="Q916" i="5"/>
  <c r="P916" i="5"/>
  <c r="R916" i="5"/>
  <c r="Q915" i="5"/>
  <c r="P915" i="5"/>
  <c r="R915" i="5"/>
  <c r="Q914" i="5"/>
  <c r="P914" i="5"/>
  <c r="R914" i="5"/>
  <c r="Q913" i="5"/>
  <c r="P913" i="5"/>
  <c r="R913" i="5"/>
  <c r="Q912" i="5"/>
  <c r="P912" i="5"/>
  <c r="R912" i="5"/>
  <c r="Q911" i="5"/>
  <c r="P911" i="5"/>
  <c r="R911" i="5"/>
  <c r="Q910" i="5"/>
  <c r="P910" i="5"/>
  <c r="R910" i="5"/>
  <c r="Q909" i="5"/>
  <c r="P909" i="5"/>
  <c r="R909" i="5"/>
  <c r="Q908" i="5"/>
  <c r="P908" i="5"/>
  <c r="R908" i="5"/>
  <c r="Q907" i="5"/>
  <c r="P907" i="5"/>
  <c r="R907" i="5"/>
  <c r="Q906" i="5"/>
  <c r="P906" i="5"/>
  <c r="R906" i="5"/>
  <c r="Q905" i="5"/>
  <c r="P905" i="5"/>
  <c r="R905" i="5"/>
  <c r="Q904" i="5"/>
  <c r="P904" i="5"/>
  <c r="R904" i="5"/>
  <c r="Q903" i="5"/>
  <c r="P903" i="5"/>
  <c r="R903" i="5"/>
  <c r="Q902" i="5"/>
  <c r="P902" i="5"/>
  <c r="R902" i="5"/>
  <c r="Q901" i="5"/>
  <c r="P901" i="5"/>
  <c r="R901" i="5"/>
  <c r="Q900" i="5"/>
  <c r="P900" i="5"/>
  <c r="R900" i="5"/>
  <c r="Q899" i="5"/>
  <c r="P899" i="5"/>
  <c r="R899" i="5"/>
  <c r="Q898" i="5"/>
  <c r="P898" i="5"/>
  <c r="R898" i="5"/>
  <c r="Q897" i="5"/>
  <c r="P897" i="5"/>
  <c r="R897" i="5"/>
  <c r="Q896" i="5"/>
  <c r="P896" i="5"/>
  <c r="R896" i="5"/>
  <c r="Q895" i="5"/>
  <c r="P895" i="5"/>
  <c r="R895" i="5"/>
  <c r="Q894" i="5"/>
  <c r="P894" i="5"/>
  <c r="R894" i="5"/>
  <c r="Q893" i="5"/>
  <c r="P893" i="5"/>
  <c r="R893" i="5"/>
  <c r="Q892" i="5"/>
  <c r="P892" i="5"/>
  <c r="R892" i="5"/>
  <c r="Q891" i="5"/>
  <c r="P891" i="5"/>
  <c r="R891" i="5"/>
  <c r="Q890" i="5"/>
  <c r="P890" i="5"/>
  <c r="R890" i="5"/>
  <c r="Q889" i="5"/>
  <c r="P889" i="5"/>
  <c r="R889" i="5"/>
  <c r="Q888" i="5"/>
  <c r="P888" i="5"/>
  <c r="R888" i="5"/>
  <c r="Q887" i="5"/>
  <c r="P887" i="5"/>
  <c r="R887" i="5"/>
  <c r="Q886" i="5"/>
  <c r="P886" i="5"/>
  <c r="R886" i="5"/>
  <c r="Q885" i="5"/>
  <c r="P885" i="5"/>
  <c r="R885" i="5"/>
  <c r="Q884" i="5"/>
  <c r="P884" i="5"/>
  <c r="R884" i="5"/>
  <c r="Q883" i="5"/>
  <c r="P883" i="5"/>
  <c r="R883" i="5"/>
  <c r="Q882" i="5"/>
  <c r="P882" i="5"/>
  <c r="R882" i="5"/>
  <c r="Q881" i="5"/>
  <c r="P881" i="5"/>
  <c r="R881" i="5"/>
  <c r="Q880" i="5"/>
  <c r="P880" i="5"/>
  <c r="R880" i="5"/>
  <c r="Q879" i="5"/>
  <c r="P879" i="5"/>
  <c r="R879" i="5"/>
  <c r="Q878" i="5"/>
  <c r="P878" i="5"/>
  <c r="R878" i="5"/>
  <c r="Q877" i="5"/>
  <c r="P877" i="5"/>
  <c r="R877" i="5"/>
  <c r="Q876" i="5"/>
  <c r="P876" i="5"/>
  <c r="R876" i="5"/>
  <c r="Q875" i="5"/>
  <c r="P875" i="5"/>
  <c r="R875" i="5"/>
  <c r="Q874" i="5"/>
  <c r="P874" i="5"/>
  <c r="R874" i="5"/>
  <c r="Q873" i="5"/>
  <c r="P873" i="5"/>
  <c r="R873" i="5"/>
  <c r="Q872" i="5"/>
  <c r="P872" i="5"/>
  <c r="R872" i="5"/>
  <c r="Q871" i="5"/>
  <c r="P871" i="5"/>
  <c r="R871" i="5"/>
  <c r="Q870" i="5"/>
  <c r="P870" i="5"/>
  <c r="R870" i="5"/>
  <c r="Q869" i="5"/>
  <c r="P869" i="5"/>
  <c r="R869" i="5"/>
  <c r="Q868" i="5"/>
  <c r="P868" i="5"/>
  <c r="R868" i="5"/>
  <c r="Q867" i="5"/>
  <c r="P867" i="5"/>
  <c r="R867" i="5"/>
  <c r="Q866" i="5"/>
  <c r="P866" i="5"/>
  <c r="R866" i="5"/>
  <c r="Q865" i="5"/>
  <c r="P865" i="5"/>
  <c r="R865" i="5"/>
  <c r="Q864" i="5"/>
  <c r="P864" i="5"/>
  <c r="R864" i="5"/>
  <c r="Q863" i="5"/>
  <c r="P863" i="5"/>
  <c r="R863" i="5"/>
  <c r="Q862" i="5"/>
  <c r="P862" i="5"/>
  <c r="R862" i="5"/>
  <c r="Q861" i="5"/>
  <c r="P861" i="5"/>
  <c r="R861" i="5"/>
  <c r="Q860" i="5"/>
  <c r="P860" i="5"/>
  <c r="R860" i="5"/>
  <c r="Q859" i="5"/>
  <c r="P859" i="5"/>
  <c r="R859" i="5"/>
  <c r="Q858" i="5"/>
  <c r="P858" i="5"/>
  <c r="R858" i="5"/>
  <c r="Q857" i="5"/>
  <c r="P857" i="5"/>
  <c r="R857" i="5"/>
  <c r="Q856" i="5"/>
  <c r="P856" i="5"/>
  <c r="R856" i="5"/>
  <c r="Q855" i="5"/>
  <c r="P855" i="5"/>
  <c r="R855" i="5"/>
  <c r="Q854" i="5"/>
  <c r="P854" i="5"/>
  <c r="R854" i="5"/>
  <c r="Q853" i="5"/>
  <c r="P853" i="5"/>
  <c r="R853" i="5"/>
  <c r="Q852" i="5"/>
  <c r="P852" i="5"/>
  <c r="R852" i="5"/>
  <c r="Q851" i="5"/>
  <c r="P851" i="5"/>
  <c r="R851" i="5"/>
  <c r="Q850" i="5"/>
  <c r="P850" i="5"/>
  <c r="R850" i="5"/>
  <c r="Q849" i="5"/>
  <c r="P849" i="5"/>
  <c r="R849" i="5"/>
  <c r="Q848" i="5"/>
  <c r="P848" i="5"/>
  <c r="R848" i="5"/>
  <c r="Q847" i="5"/>
  <c r="P847" i="5"/>
  <c r="R847" i="5"/>
  <c r="Q846" i="5"/>
  <c r="P846" i="5"/>
  <c r="R846" i="5"/>
  <c r="Q845" i="5"/>
  <c r="P845" i="5"/>
  <c r="R845" i="5"/>
  <c r="Q844" i="5"/>
  <c r="P844" i="5"/>
  <c r="R844" i="5"/>
  <c r="Q843" i="5"/>
  <c r="P843" i="5"/>
  <c r="R843" i="5"/>
  <c r="Q842" i="5"/>
  <c r="P842" i="5"/>
  <c r="R842" i="5"/>
  <c r="Q841" i="5"/>
  <c r="P841" i="5"/>
  <c r="R841" i="5"/>
  <c r="Q840" i="5"/>
  <c r="P840" i="5"/>
  <c r="R840" i="5"/>
  <c r="Q839" i="5"/>
  <c r="P839" i="5"/>
  <c r="R839" i="5"/>
  <c r="Q838" i="5"/>
  <c r="P838" i="5"/>
  <c r="R838" i="5"/>
  <c r="Q837" i="5"/>
  <c r="P837" i="5"/>
  <c r="R837" i="5"/>
  <c r="Q836" i="5"/>
  <c r="P836" i="5"/>
  <c r="R836" i="5"/>
  <c r="Q835" i="5"/>
  <c r="P835" i="5"/>
  <c r="Q834" i="5"/>
  <c r="P834" i="5"/>
  <c r="Q833" i="5"/>
  <c r="P833" i="5"/>
  <c r="Q832" i="5"/>
  <c r="P832" i="5"/>
  <c r="Q831" i="5"/>
  <c r="P831" i="5"/>
  <c r="Q830" i="5"/>
  <c r="P830" i="5"/>
  <c r="Q829" i="5"/>
  <c r="P829" i="5"/>
  <c r="Q828" i="5"/>
  <c r="P828" i="5"/>
  <c r="Q827" i="5"/>
  <c r="P827" i="5"/>
  <c r="Q826" i="5"/>
  <c r="P826" i="5"/>
  <c r="Q825" i="5"/>
  <c r="P825" i="5"/>
  <c r="Q824" i="5"/>
  <c r="P824" i="5"/>
  <c r="Q823" i="5"/>
  <c r="P823" i="5"/>
  <c r="Q822" i="5"/>
  <c r="P822" i="5"/>
  <c r="Q821" i="5"/>
  <c r="P821" i="5"/>
  <c r="Q820" i="5"/>
  <c r="P820" i="5"/>
  <c r="Q819" i="5"/>
  <c r="P819" i="5"/>
  <c r="Q818" i="5"/>
  <c r="P818" i="5"/>
  <c r="Q817" i="5"/>
  <c r="P817" i="5"/>
  <c r="Q816" i="5"/>
  <c r="P816" i="5"/>
  <c r="Q815" i="5"/>
  <c r="P815" i="5"/>
  <c r="Q814" i="5"/>
  <c r="P814" i="5"/>
  <c r="Q813" i="5"/>
  <c r="P813" i="5"/>
  <c r="Q812" i="5"/>
  <c r="P812" i="5"/>
  <c r="Q811" i="5"/>
  <c r="P811" i="5"/>
  <c r="Q810" i="5"/>
  <c r="P810" i="5"/>
  <c r="Q809" i="5"/>
  <c r="P809" i="5"/>
  <c r="Q808" i="5"/>
  <c r="P808" i="5"/>
  <c r="Q807" i="5"/>
  <c r="P807" i="5"/>
  <c r="Q806" i="5"/>
  <c r="P806" i="5"/>
  <c r="Q805" i="5"/>
  <c r="P805" i="5"/>
  <c r="Q804" i="5"/>
  <c r="P804" i="5"/>
  <c r="Q803" i="5"/>
  <c r="P803" i="5"/>
  <c r="Q802" i="5"/>
  <c r="P802" i="5"/>
  <c r="Q801" i="5"/>
  <c r="P801" i="5"/>
  <c r="Q800" i="5"/>
  <c r="P800" i="5"/>
  <c r="Q799" i="5"/>
  <c r="P799" i="5"/>
  <c r="Q798" i="5"/>
  <c r="P798" i="5"/>
  <c r="Q797" i="5"/>
  <c r="P797" i="5"/>
  <c r="Q796" i="5"/>
  <c r="P796" i="5"/>
  <c r="Q795" i="5"/>
  <c r="P795" i="5"/>
  <c r="Q794" i="5"/>
  <c r="P794" i="5"/>
  <c r="Q793" i="5"/>
  <c r="P793" i="5"/>
  <c r="Q792" i="5"/>
  <c r="P792" i="5"/>
  <c r="Q791" i="5"/>
  <c r="P791" i="5"/>
  <c r="Q790" i="5"/>
  <c r="P790" i="5"/>
  <c r="Q789" i="5"/>
  <c r="P789" i="5"/>
  <c r="Q788" i="5"/>
  <c r="P788" i="5"/>
  <c r="Q787" i="5"/>
  <c r="P787" i="5"/>
  <c r="Q786" i="5"/>
  <c r="P786" i="5"/>
  <c r="Q785" i="5"/>
  <c r="P785" i="5"/>
  <c r="Q784" i="5"/>
  <c r="P784" i="5"/>
  <c r="Q783" i="5"/>
  <c r="P783" i="5"/>
  <c r="Q782" i="5"/>
  <c r="P782" i="5"/>
  <c r="Q781" i="5"/>
  <c r="P781" i="5"/>
  <c r="Q780" i="5"/>
  <c r="P780" i="5"/>
  <c r="Q779" i="5"/>
  <c r="P779" i="5"/>
  <c r="Q778" i="5"/>
  <c r="P778" i="5"/>
  <c r="Q777" i="5"/>
  <c r="P777" i="5"/>
  <c r="Q776" i="5"/>
  <c r="P776" i="5"/>
  <c r="Q775" i="5"/>
  <c r="P775" i="5"/>
  <c r="Q774" i="5"/>
  <c r="P774" i="5"/>
  <c r="Q773" i="5"/>
  <c r="P773" i="5"/>
  <c r="Q772" i="5"/>
  <c r="P772" i="5"/>
  <c r="Q771" i="5"/>
  <c r="P771" i="5"/>
  <c r="Q770" i="5"/>
  <c r="P770" i="5"/>
  <c r="Q769" i="5"/>
  <c r="P769" i="5"/>
  <c r="Q768" i="5"/>
  <c r="P768" i="5"/>
  <c r="Q767" i="5"/>
  <c r="P767" i="5"/>
  <c r="Q766" i="5"/>
  <c r="P766" i="5"/>
  <c r="Q765" i="5"/>
  <c r="P765" i="5"/>
  <c r="Q764" i="5"/>
  <c r="P764" i="5"/>
  <c r="Q763" i="5"/>
  <c r="P763" i="5"/>
  <c r="Q762" i="5"/>
  <c r="P762" i="5"/>
  <c r="Q761" i="5"/>
  <c r="P761" i="5"/>
  <c r="Q760" i="5"/>
  <c r="P760" i="5"/>
  <c r="Q759" i="5"/>
  <c r="P759" i="5"/>
  <c r="Q758" i="5"/>
  <c r="P758" i="5"/>
  <c r="Q757" i="5"/>
  <c r="P757" i="5"/>
  <c r="Q756" i="5"/>
  <c r="P756" i="5"/>
  <c r="Q755" i="5"/>
  <c r="P755" i="5"/>
  <c r="Q754" i="5"/>
  <c r="P754" i="5"/>
  <c r="Q753" i="5"/>
  <c r="P753" i="5"/>
  <c r="Q752" i="5"/>
  <c r="P752" i="5"/>
  <c r="Q751" i="5"/>
  <c r="P751" i="5"/>
  <c r="Q750" i="5"/>
  <c r="P750" i="5"/>
  <c r="Q749" i="5"/>
  <c r="P749" i="5"/>
  <c r="Q748" i="5"/>
  <c r="P748" i="5"/>
  <c r="Q747" i="5"/>
  <c r="P747" i="5"/>
  <c r="Q746" i="5"/>
  <c r="P746" i="5"/>
  <c r="Q745" i="5"/>
  <c r="P745" i="5"/>
  <c r="Q744" i="5"/>
  <c r="P744" i="5"/>
  <c r="Q743" i="5"/>
  <c r="P743" i="5"/>
  <c r="Q742" i="5"/>
  <c r="P742" i="5"/>
  <c r="Q741" i="5"/>
  <c r="P741" i="5"/>
  <c r="Q740" i="5"/>
  <c r="P740" i="5"/>
  <c r="Q739" i="5"/>
  <c r="P739" i="5"/>
  <c r="Q738" i="5"/>
  <c r="P738" i="5"/>
  <c r="Q737" i="5"/>
  <c r="P737" i="5"/>
  <c r="Q736" i="5"/>
  <c r="P736" i="5"/>
  <c r="Q735" i="5"/>
  <c r="P735" i="5"/>
  <c r="Q734" i="5"/>
  <c r="P734" i="5"/>
  <c r="Q733" i="5"/>
  <c r="P733" i="5"/>
  <c r="Q732" i="5"/>
  <c r="P732" i="5"/>
  <c r="Q731" i="5"/>
  <c r="P731" i="5"/>
  <c r="Q730" i="5"/>
  <c r="P730" i="5"/>
  <c r="Q729" i="5"/>
  <c r="P729" i="5"/>
  <c r="Q728" i="5"/>
  <c r="P728" i="5"/>
  <c r="Q727" i="5"/>
  <c r="P727" i="5"/>
  <c r="Q726" i="5"/>
  <c r="P726" i="5"/>
  <c r="Q725" i="5"/>
  <c r="P725" i="5"/>
  <c r="Q724" i="5"/>
  <c r="P724" i="5"/>
  <c r="Q723" i="5"/>
  <c r="P723" i="5"/>
  <c r="Q722" i="5"/>
  <c r="P722" i="5"/>
  <c r="Q721" i="5"/>
  <c r="P721" i="5"/>
  <c r="Q720" i="5"/>
  <c r="P720" i="5"/>
  <c r="Q719" i="5"/>
  <c r="P719" i="5"/>
  <c r="Q718" i="5"/>
  <c r="P718" i="5"/>
  <c r="Q717" i="5"/>
  <c r="P717" i="5"/>
  <c r="Q716" i="5"/>
  <c r="P716" i="5"/>
  <c r="Q715" i="5"/>
  <c r="P715" i="5"/>
  <c r="Q714" i="5"/>
  <c r="P714" i="5"/>
  <c r="Q713" i="5"/>
  <c r="P713" i="5"/>
  <c r="Q712" i="5"/>
  <c r="P712" i="5"/>
  <c r="Q711" i="5"/>
  <c r="P711" i="5"/>
  <c r="Q710" i="5"/>
  <c r="P710" i="5"/>
  <c r="Q709" i="5"/>
  <c r="P709" i="5"/>
  <c r="Q708" i="5"/>
  <c r="P708" i="5"/>
  <c r="Q707" i="5"/>
  <c r="P707" i="5"/>
  <c r="Q706" i="5"/>
  <c r="P706" i="5"/>
  <c r="Q705" i="5"/>
  <c r="P705" i="5"/>
  <c r="Q704" i="5"/>
  <c r="P704" i="5"/>
  <c r="Q703" i="5"/>
  <c r="P703" i="5"/>
  <c r="Q702" i="5"/>
  <c r="P702" i="5"/>
  <c r="Q701" i="5"/>
  <c r="P701" i="5"/>
  <c r="Q700" i="5"/>
  <c r="P700" i="5"/>
  <c r="Q699" i="5"/>
  <c r="P699" i="5"/>
  <c r="Q698" i="5"/>
  <c r="P698" i="5"/>
  <c r="Q697" i="5"/>
  <c r="P697" i="5"/>
  <c r="Q696" i="5"/>
  <c r="P696" i="5"/>
  <c r="Q695" i="5"/>
  <c r="P695" i="5"/>
  <c r="Q694" i="5"/>
  <c r="P694" i="5"/>
  <c r="Q693" i="5"/>
  <c r="P693" i="5"/>
  <c r="Q692" i="5"/>
  <c r="P692" i="5"/>
  <c r="Q691" i="5"/>
  <c r="P691" i="5"/>
  <c r="Q690" i="5"/>
  <c r="P690" i="5"/>
  <c r="Q689" i="5"/>
  <c r="P689" i="5"/>
  <c r="Q688" i="5"/>
  <c r="P688" i="5"/>
  <c r="Q687" i="5"/>
  <c r="P687" i="5"/>
  <c r="Q686" i="5"/>
  <c r="P686" i="5"/>
  <c r="Q685" i="5"/>
  <c r="P685" i="5"/>
  <c r="Q684" i="5"/>
  <c r="P684" i="5"/>
  <c r="Q683" i="5"/>
  <c r="P683" i="5"/>
  <c r="Q682" i="5"/>
  <c r="P682" i="5"/>
  <c r="Q681" i="5"/>
  <c r="P681" i="5"/>
  <c r="Q680" i="5"/>
  <c r="P680" i="5"/>
  <c r="Q679" i="5"/>
  <c r="P679" i="5"/>
  <c r="Q678" i="5"/>
  <c r="P678" i="5"/>
  <c r="Q677" i="5"/>
  <c r="P677" i="5"/>
  <c r="Q676" i="5"/>
  <c r="P676" i="5"/>
  <c r="Q675" i="5"/>
  <c r="P675" i="5"/>
  <c r="Q674" i="5"/>
  <c r="P674" i="5"/>
  <c r="Q673" i="5"/>
  <c r="P673" i="5"/>
  <c r="Q672" i="5"/>
  <c r="P672" i="5"/>
  <c r="Q671" i="5"/>
  <c r="P671" i="5"/>
  <c r="Q670" i="5"/>
  <c r="P670" i="5"/>
  <c r="Q669" i="5"/>
  <c r="P669" i="5"/>
  <c r="Q668" i="5"/>
  <c r="P668" i="5"/>
  <c r="Q667" i="5"/>
  <c r="P667" i="5"/>
  <c r="Q666" i="5"/>
  <c r="P666" i="5"/>
  <c r="Q665" i="5"/>
  <c r="P665" i="5"/>
  <c r="Q664" i="5"/>
  <c r="P664" i="5"/>
  <c r="Q663" i="5"/>
  <c r="P663" i="5"/>
  <c r="Q662" i="5"/>
  <c r="P662" i="5"/>
  <c r="Q661" i="5"/>
  <c r="P661" i="5"/>
  <c r="Q660" i="5"/>
  <c r="P660" i="5"/>
  <c r="Q659" i="5"/>
  <c r="P659" i="5"/>
  <c r="Q658" i="5"/>
  <c r="P658" i="5"/>
  <c r="Q657" i="5"/>
  <c r="P657" i="5"/>
  <c r="Q656" i="5"/>
  <c r="P656" i="5"/>
  <c r="Q655" i="5"/>
  <c r="P655" i="5"/>
  <c r="Q654" i="5"/>
  <c r="P654" i="5"/>
  <c r="Q653" i="5"/>
  <c r="P653" i="5"/>
  <c r="Q652" i="5"/>
  <c r="P652" i="5"/>
  <c r="Q651" i="5"/>
  <c r="P651" i="5"/>
  <c r="Q650" i="5"/>
  <c r="P650" i="5"/>
  <c r="Q649" i="5"/>
  <c r="P649" i="5"/>
  <c r="Q648" i="5"/>
  <c r="P648" i="5"/>
  <c r="Q647" i="5"/>
  <c r="P647" i="5"/>
  <c r="Q646" i="5"/>
  <c r="P646" i="5"/>
  <c r="Q645" i="5"/>
  <c r="P645" i="5"/>
  <c r="Q644" i="5"/>
  <c r="P644" i="5"/>
  <c r="Q643" i="5"/>
  <c r="P643" i="5"/>
  <c r="Q642" i="5"/>
  <c r="P642" i="5"/>
  <c r="Q641" i="5"/>
  <c r="P641" i="5"/>
  <c r="Q640" i="5"/>
  <c r="P640" i="5"/>
  <c r="Q639" i="5"/>
  <c r="P639" i="5"/>
  <c r="Q638" i="5"/>
  <c r="P638" i="5"/>
  <c r="Q637" i="5"/>
  <c r="P637" i="5"/>
  <c r="Q636" i="5"/>
  <c r="P636" i="5"/>
  <c r="Q635" i="5"/>
  <c r="P635" i="5"/>
  <c r="Q634" i="5"/>
  <c r="P634" i="5"/>
  <c r="Q633" i="5"/>
  <c r="P633" i="5"/>
  <c r="Q632" i="5"/>
  <c r="P632" i="5"/>
  <c r="Q631" i="5"/>
  <c r="P631" i="5"/>
  <c r="Q630" i="5"/>
  <c r="P630" i="5"/>
  <c r="Q629" i="5"/>
  <c r="P629" i="5"/>
  <c r="Q628" i="5"/>
  <c r="P628" i="5"/>
  <c r="Q627" i="5"/>
  <c r="P627" i="5"/>
  <c r="Q626" i="5"/>
  <c r="P626" i="5"/>
  <c r="Q625" i="5"/>
  <c r="P625" i="5"/>
  <c r="Q624" i="5"/>
  <c r="P624" i="5"/>
  <c r="Q623" i="5"/>
  <c r="P623" i="5"/>
  <c r="Q622" i="5"/>
  <c r="P622" i="5"/>
  <c r="Q621" i="5"/>
  <c r="P621" i="5"/>
  <c r="Q620" i="5"/>
  <c r="P620" i="5"/>
  <c r="Q619" i="5"/>
  <c r="P619" i="5"/>
  <c r="Q618" i="5"/>
  <c r="P618" i="5"/>
  <c r="Q617" i="5"/>
  <c r="P617" i="5"/>
  <c r="Q616" i="5"/>
  <c r="P616" i="5"/>
  <c r="Q615" i="5"/>
  <c r="P615" i="5"/>
  <c r="Q614" i="5"/>
  <c r="P614" i="5"/>
  <c r="Q613" i="5"/>
  <c r="P613" i="5"/>
  <c r="Q612" i="5"/>
  <c r="P612" i="5"/>
  <c r="Q611" i="5"/>
  <c r="P611" i="5"/>
  <c r="Q610" i="5"/>
  <c r="P610" i="5"/>
  <c r="Q609" i="5"/>
  <c r="P609" i="5"/>
  <c r="Q608" i="5"/>
  <c r="P608" i="5"/>
  <c r="Q607" i="5"/>
  <c r="P607" i="5"/>
  <c r="Q606" i="5"/>
  <c r="P606" i="5"/>
  <c r="Q605" i="5"/>
  <c r="P605" i="5"/>
  <c r="Q604" i="5"/>
  <c r="P604" i="5"/>
  <c r="Q603" i="5"/>
  <c r="P603" i="5"/>
  <c r="Q602" i="5"/>
  <c r="P602" i="5"/>
  <c r="Q601" i="5"/>
  <c r="P601" i="5"/>
  <c r="Q600" i="5"/>
  <c r="P600" i="5"/>
  <c r="Q599" i="5"/>
  <c r="P599" i="5"/>
  <c r="Q598" i="5"/>
  <c r="P598" i="5"/>
  <c r="Q597" i="5"/>
  <c r="P597" i="5"/>
  <c r="Q596" i="5"/>
  <c r="P596" i="5"/>
  <c r="Q595" i="5"/>
  <c r="P595" i="5"/>
  <c r="Q594" i="5"/>
  <c r="P594" i="5"/>
  <c r="Q593" i="5"/>
  <c r="P593" i="5"/>
  <c r="Q592" i="5"/>
  <c r="P592" i="5"/>
  <c r="Q591" i="5"/>
  <c r="P591" i="5"/>
  <c r="Q590" i="5"/>
  <c r="P590" i="5"/>
  <c r="Q589" i="5"/>
  <c r="P589" i="5"/>
  <c r="Q588" i="5"/>
  <c r="P588" i="5"/>
  <c r="Q587" i="5"/>
  <c r="P587" i="5"/>
  <c r="Q586" i="5"/>
  <c r="P586" i="5"/>
  <c r="Q585" i="5"/>
  <c r="P585" i="5"/>
  <c r="Q584" i="5"/>
  <c r="P584" i="5"/>
  <c r="Q583" i="5"/>
  <c r="P583" i="5"/>
  <c r="Q582" i="5"/>
  <c r="P582" i="5"/>
  <c r="Q581" i="5"/>
  <c r="P581" i="5"/>
  <c r="Q580" i="5"/>
  <c r="P580" i="5"/>
  <c r="Q579" i="5"/>
  <c r="P579" i="5"/>
  <c r="Q578" i="5"/>
  <c r="P578" i="5"/>
  <c r="Q577" i="5"/>
  <c r="P577" i="5"/>
  <c r="Q576" i="5"/>
  <c r="P576" i="5"/>
  <c r="Q575" i="5"/>
  <c r="P575" i="5"/>
  <c r="Q574" i="5"/>
  <c r="P574" i="5"/>
  <c r="Q573" i="5"/>
  <c r="P573" i="5"/>
  <c r="Q572" i="5"/>
  <c r="P572" i="5"/>
  <c r="Q571" i="5"/>
  <c r="P571" i="5"/>
  <c r="Q570" i="5"/>
  <c r="P570" i="5"/>
  <c r="Q569" i="5"/>
  <c r="P569" i="5"/>
  <c r="Q568" i="5"/>
  <c r="P568" i="5"/>
  <c r="Q567" i="5"/>
  <c r="P567" i="5"/>
  <c r="Q566" i="5"/>
  <c r="P566" i="5"/>
  <c r="Q565" i="5"/>
  <c r="P565" i="5"/>
  <c r="Q564" i="5"/>
  <c r="P564" i="5"/>
  <c r="Q563" i="5"/>
  <c r="P563" i="5"/>
  <c r="Q562" i="5"/>
  <c r="P562" i="5"/>
  <c r="Q561" i="5"/>
  <c r="P561" i="5"/>
  <c r="Q560" i="5"/>
  <c r="P560" i="5"/>
  <c r="Q559" i="5"/>
  <c r="P559" i="5"/>
  <c r="Q558" i="5"/>
  <c r="P558" i="5"/>
  <c r="Q557" i="5"/>
  <c r="P557" i="5"/>
  <c r="Q556" i="5"/>
  <c r="P556" i="5"/>
  <c r="Q555" i="5"/>
  <c r="P555" i="5"/>
  <c r="Q554" i="5"/>
  <c r="P554" i="5"/>
  <c r="Q553" i="5"/>
  <c r="P553" i="5"/>
  <c r="Q552" i="5"/>
  <c r="P552" i="5"/>
  <c r="Q551" i="5"/>
  <c r="P551" i="5"/>
  <c r="Q550" i="5"/>
  <c r="P550" i="5"/>
  <c r="Q549" i="5"/>
  <c r="P549" i="5"/>
  <c r="Q548" i="5"/>
  <c r="P548" i="5"/>
  <c r="Q547" i="5"/>
  <c r="P547" i="5"/>
  <c r="Q546" i="5"/>
  <c r="P546" i="5"/>
  <c r="Q545" i="5"/>
  <c r="P545" i="5"/>
  <c r="Q544" i="5"/>
  <c r="P544" i="5"/>
  <c r="Q543" i="5"/>
  <c r="P543" i="5"/>
  <c r="Q542" i="5"/>
  <c r="P542" i="5"/>
  <c r="Q541" i="5"/>
  <c r="P541" i="5"/>
  <c r="Q540" i="5"/>
  <c r="P540" i="5"/>
  <c r="Q539" i="5"/>
  <c r="P539" i="5"/>
  <c r="Q538" i="5"/>
  <c r="P538" i="5"/>
  <c r="Q537" i="5"/>
  <c r="P537" i="5"/>
  <c r="Q536" i="5"/>
  <c r="P536" i="5"/>
  <c r="Q535" i="5"/>
  <c r="P535" i="5"/>
  <c r="Q534" i="5"/>
  <c r="P534" i="5"/>
  <c r="Q533" i="5"/>
  <c r="P533" i="5"/>
  <c r="Q532" i="5"/>
  <c r="P532" i="5"/>
  <c r="Q531" i="5"/>
  <c r="P531" i="5"/>
  <c r="Q530" i="5"/>
  <c r="P530" i="5"/>
  <c r="Q529" i="5"/>
  <c r="P529" i="5"/>
  <c r="Q528" i="5"/>
  <c r="P528" i="5"/>
  <c r="Q527" i="5"/>
  <c r="P527" i="5"/>
  <c r="Q526" i="5"/>
  <c r="P526" i="5"/>
  <c r="Q525" i="5"/>
  <c r="P525" i="5"/>
  <c r="Q524" i="5"/>
  <c r="P524" i="5"/>
  <c r="Q523" i="5"/>
  <c r="P523" i="5"/>
  <c r="Q522" i="5"/>
  <c r="P522" i="5"/>
  <c r="Q521" i="5"/>
  <c r="P521" i="5"/>
  <c r="Q520" i="5"/>
  <c r="P520" i="5"/>
  <c r="Q519" i="5"/>
  <c r="P519" i="5"/>
  <c r="Q518" i="5"/>
  <c r="P518" i="5"/>
  <c r="Q517" i="5"/>
  <c r="P517" i="5"/>
  <c r="Q516" i="5"/>
  <c r="P516" i="5"/>
  <c r="Q515" i="5"/>
  <c r="P515" i="5"/>
  <c r="Q514" i="5"/>
  <c r="P514" i="5"/>
  <c r="Q513" i="5"/>
  <c r="P513" i="5"/>
  <c r="Q512" i="5"/>
  <c r="P512" i="5"/>
  <c r="Q511" i="5"/>
  <c r="P511" i="5"/>
  <c r="Q510" i="5"/>
  <c r="P510" i="5"/>
  <c r="Q509" i="5"/>
  <c r="P509" i="5"/>
  <c r="Q508" i="5"/>
  <c r="P508" i="5"/>
  <c r="Q507" i="5"/>
  <c r="P507" i="5"/>
  <c r="Q506" i="5"/>
  <c r="P506" i="5"/>
  <c r="Q505" i="5"/>
  <c r="P505" i="5"/>
  <c r="Q504" i="5"/>
  <c r="P504" i="5"/>
  <c r="Q503" i="5"/>
  <c r="P503" i="5"/>
  <c r="Q502" i="5"/>
  <c r="P502" i="5"/>
  <c r="Q501" i="5"/>
  <c r="P501" i="5"/>
  <c r="Q500" i="5"/>
  <c r="P500" i="5"/>
  <c r="Q499" i="5"/>
  <c r="P499" i="5"/>
  <c r="Q498" i="5"/>
  <c r="P498" i="5"/>
  <c r="Q497" i="5"/>
  <c r="P497" i="5"/>
  <c r="Q496" i="5"/>
  <c r="P496" i="5"/>
  <c r="Q495" i="5"/>
  <c r="P495" i="5"/>
  <c r="Q494" i="5"/>
  <c r="P494" i="5"/>
  <c r="Q493" i="5"/>
  <c r="P493" i="5"/>
  <c r="Q492" i="5"/>
  <c r="P492" i="5"/>
  <c r="Q491" i="5"/>
  <c r="P491" i="5"/>
  <c r="Q490" i="5"/>
  <c r="P490" i="5"/>
  <c r="Q489" i="5"/>
  <c r="P489" i="5"/>
  <c r="Q488" i="5"/>
  <c r="P488" i="5"/>
  <c r="Q487" i="5"/>
  <c r="P487" i="5"/>
  <c r="Q486" i="5"/>
  <c r="P486" i="5"/>
  <c r="Q485" i="5"/>
  <c r="P485" i="5"/>
  <c r="Q484" i="5"/>
  <c r="P484" i="5"/>
  <c r="Q483" i="5"/>
  <c r="P483" i="5"/>
  <c r="Q482" i="5"/>
  <c r="P482" i="5"/>
  <c r="Q481" i="5"/>
  <c r="P481" i="5"/>
  <c r="Q480" i="5"/>
  <c r="P480" i="5"/>
  <c r="Q479" i="5"/>
  <c r="P479" i="5"/>
  <c r="Q478" i="5"/>
  <c r="P478" i="5"/>
  <c r="Q477" i="5"/>
  <c r="P477" i="5"/>
  <c r="Q476" i="5"/>
  <c r="P476" i="5"/>
  <c r="Q475" i="5"/>
  <c r="P475" i="5"/>
  <c r="Q474" i="5"/>
  <c r="P474" i="5"/>
  <c r="Q473" i="5"/>
  <c r="P473" i="5"/>
  <c r="Q472" i="5"/>
  <c r="P472" i="5"/>
  <c r="Q471" i="5"/>
  <c r="P471" i="5"/>
  <c r="Q470" i="5"/>
  <c r="P470" i="5"/>
  <c r="Q469" i="5"/>
  <c r="P469" i="5"/>
  <c r="Q468" i="5"/>
  <c r="P468" i="5"/>
  <c r="Q467" i="5"/>
  <c r="P467" i="5"/>
  <c r="Q466" i="5"/>
  <c r="P466" i="5"/>
  <c r="Q465" i="5"/>
  <c r="P465" i="5"/>
  <c r="Q464" i="5"/>
  <c r="P464" i="5"/>
  <c r="Q463" i="5"/>
  <c r="P463" i="5"/>
  <c r="Q462" i="5"/>
  <c r="P462" i="5"/>
  <c r="Q461" i="5"/>
  <c r="P461" i="5"/>
  <c r="Q460" i="5"/>
  <c r="P460" i="5"/>
  <c r="Q459" i="5"/>
  <c r="P459" i="5"/>
  <c r="Q458" i="5"/>
  <c r="P458" i="5"/>
  <c r="Q457" i="5"/>
  <c r="P457" i="5"/>
  <c r="Q456" i="5"/>
  <c r="P456" i="5"/>
  <c r="Q455" i="5"/>
  <c r="P455" i="5"/>
  <c r="Q454" i="5"/>
  <c r="P454" i="5"/>
  <c r="Q453" i="5"/>
  <c r="P453" i="5"/>
  <c r="Q452" i="5"/>
  <c r="P452" i="5"/>
  <c r="Q451" i="5"/>
  <c r="P451" i="5"/>
  <c r="Q450" i="5"/>
  <c r="P450" i="5"/>
  <c r="Q449" i="5"/>
  <c r="P449" i="5"/>
  <c r="Q448" i="5"/>
  <c r="P448" i="5"/>
  <c r="Q447" i="5"/>
  <c r="P447" i="5"/>
  <c r="Q446" i="5"/>
  <c r="P446" i="5"/>
  <c r="Q445" i="5"/>
  <c r="P445" i="5"/>
  <c r="Q444" i="5"/>
  <c r="P444" i="5"/>
  <c r="Q443" i="5"/>
  <c r="P443" i="5"/>
  <c r="Q442" i="5"/>
  <c r="P442" i="5"/>
  <c r="Q441" i="5"/>
  <c r="P441" i="5"/>
  <c r="Q440" i="5"/>
  <c r="P440" i="5"/>
  <c r="Q439" i="5"/>
  <c r="P439" i="5"/>
  <c r="Q438" i="5"/>
  <c r="P438" i="5"/>
  <c r="Q437" i="5"/>
  <c r="P437" i="5"/>
  <c r="Q436" i="5"/>
  <c r="P436" i="5"/>
  <c r="Q435" i="5"/>
  <c r="P435" i="5"/>
  <c r="Q434" i="5"/>
  <c r="P434" i="5"/>
  <c r="Q433" i="5"/>
  <c r="P433" i="5"/>
  <c r="Q432" i="5"/>
  <c r="P432" i="5"/>
  <c r="Q431" i="5"/>
  <c r="P431" i="5"/>
  <c r="Q430" i="5"/>
  <c r="P430" i="5"/>
  <c r="Q429" i="5"/>
  <c r="P429" i="5"/>
  <c r="Q428" i="5"/>
  <c r="P428" i="5"/>
  <c r="Q427" i="5"/>
  <c r="P427" i="5"/>
  <c r="Q426" i="5"/>
  <c r="P426" i="5"/>
  <c r="Q425" i="5"/>
  <c r="P425" i="5"/>
  <c r="Q424" i="5"/>
  <c r="P424" i="5"/>
  <c r="Q423" i="5"/>
  <c r="P423" i="5"/>
  <c r="Q422" i="5"/>
  <c r="P422" i="5"/>
  <c r="Q421" i="5"/>
  <c r="P421" i="5"/>
  <c r="Q420" i="5"/>
  <c r="P420" i="5"/>
  <c r="Q419" i="5"/>
  <c r="P419" i="5"/>
  <c r="Q418" i="5"/>
  <c r="P418" i="5"/>
  <c r="Q417" i="5"/>
  <c r="P417" i="5"/>
  <c r="Q416" i="5"/>
  <c r="P416" i="5"/>
  <c r="Q415" i="5"/>
  <c r="P415" i="5"/>
  <c r="Q414" i="5"/>
  <c r="P414" i="5"/>
  <c r="Q413" i="5"/>
  <c r="P413" i="5"/>
  <c r="Q412" i="5"/>
  <c r="P412" i="5"/>
  <c r="Q411" i="5"/>
  <c r="P411" i="5"/>
  <c r="Q410" i="5"/>
  <c r="P410" i="5"/>
  <c r="Q409" i="5"/>
  <c r="P409" i="5"/>
  <c r="Q408" i="5"/>
  <c r="P408" i="5"/>
  <c r="Q407" i="5"/>
  <c r="P407" i="5"/>
  <c r="Q406" i="5"/>
  <c r="P406" i="5"/>
  <c r="Q405" i="5"/>
  <c r="P405" i="5"/>
  <c r="Q404" i="5"/>
  <c r="P404" i="5"/>
  <c r="Q403" i="5"/>
  <c r="P403" i="5"/>
  <c r="Q402" i="5"/>
  <c r="P402" i="5"/>
  <c r="Q401" i="5"/>
  <c r="P401" i="5"/>
  <c r="Q400" i="5"/>
  <c r="P400" i="5"/>
  <c r="Q399" i="5"/>
  <c r="P399" i="5"/>
  <c r="Q398" i="5"/>
  <c r="P398" i="5"/>
  <c r="Q397" i="5"/>
  <c r="P397" i="5"/>
  <c r="Q396" i="5"/>
  <c r="P396" i="5"/>
  <c r="Q395" i="5"/>
  <c r="P395" i="5"/>
  <c r="Q394" i="5"/>
  <c r="P394" i="5"/>
  <c r="Q393" i="5"/>
  <c r="P393" i="5"/>
  <c r="Q392" i="5"/>
  <c r="P392" i="5"/>
  <c r="Q391" i="5"/>
  <c r="P391" i="5"/>
  <c r="Q390" i="5"/>
  <c r="P390" i="5"/>
  <c r="Q389" i="5"/>
  <c r="P389" i="5"/>
  <c r="Q388" i="5"/>
  <c r="P388" i="5"/>
  <c r="Q387" i="5"/>
  <c r="P387" i="5"/>
  <c r="Q386" i="5"/>
  <c r="P386" i="5"/>
  <c r="Q385" i="5"/>
  <c r="P385" i="5"/>
  <c r="Q384" i="5"/>
  <c r="P384" i="5"/>
  <c r="Q383" i="5"/>
  <c r="P383" i="5"/>
  <c r="Q382" i="5"/>
  <c r="P382" i="5"/>
  <c r="Q381" i="5"/>
  <c r="P381" i="5"/>
  <c r="Q380" i="5"/>
  <c r="P380" i="5"/>
  <c r="Q379" i="5"/>
  <c r="P379" i="5"/>
  <c r="Q378" i="5"/>
  <c r="P378" i="5"/>
  <c r="Q377" i="5"/>
  <c r="P377" i="5"/>
  <c r="Q376" i="5"/>
  <c r="P376" i="5"/>
  <c r="Q375" i="5"/>
  <c r="P375" i="5"/>
  <c r="Q374" i="5"/>
  <c r="P374" i="5"/>
  <c r="Q373" i="5"/>
  <c r="P373" i="5"/>
  <c r="Q372" i="5"/>
  <c r="P372" i="5"/>
  <c r="Q371" i="5"/>
  <c r="P371" i="5"/>
  <c r="Q370" i="5"/>
  <c r="P370" i="5"/>
  <c r="Q369" i="5"/>
  <c r="P369" i="5"/>
  <c r="Q368" i="5"/>
  <c r="P368" i="5"/>
  <c r="Q367" i="5"/>
  <c r="P367" i="5"/>
  <c r="Q366" i="5"/>
  <c r="P366" i="5"/>
  <c r="Q365" i="5"/>
  <c r="P365" i="5"/>
  <c r="Q364" i="5"/>
  <c r="P364" i="5"/>
  <c r="Q363" i="5"/>
  <c r="P363" i="5"/>
  <c r="Q362" i="5"/>
  <c r="P362" i="5"/>
  <c r="Q361" i="5"/>
  <c r="P361" i="5"/>
  <c r="Q360" i="5"/>
  <c r="P360" i="5"/>
  <c r="Q359" i="5"/>
  <c r="P359" i="5"/>
  <c r="Q358" i="5"/>
  <c r="P358" i="5"/>
  <c r="Q357" i="5"/>
  <c r="P357" i="5"/>
  <c r="Q356" i="5"/>
  <c r="P356" i="5"/>
  <c r="Q355" i="5"/>
  <c r="P355" i="5"/>
  <c r="Q354" i="5"/>
  <c r="P354" i="5"/>
  <c r="Q353" i="5"/>
  <c r="P353" i="5"/>
  <c r="Q352" i="5"/>
  <c r="P352" i="5"/>
  <c r="Q351" i="5"/>
  <c r="P351" i="5"/>
  <c r="Q350" i="5"/>
  <c r="P350" i="5"/>
  <c r="Q349" i="5"/>
  <c r="P349" i="5"/>
  <c r="Q348" i="5"/>
  <c r="P348" i="5"/>
  <c r="Q347" i="5"/>
  <c r="P347" i="5"/>
  <c r="Q346" i="5"/>
  <c r="P346" i="5"/>
  <c r="Q345" i="5"/>
  <c r="P345" i="5"/>
  <c r="Q344" i="5"/>
  <c r="P344" i="5"/>
  <c r="Q343" i="5"/>
  <c r="P343" i="5"/>
  <c r="Q342" i="5"/>
  <c r="P342" i="5"/>
  <c r="Q341" i="5"/>
  <c r="P341" i="5"/>
  <c r="Q340" i="5"/>
  <c r="P340" i="5"/>
  <c r="Q339" i="5"/>
  <c r="P339" i="5"/>
  <c r="Q338" i="5"/>
  <c r="P338" i="5"/>
  <c r="Q337" i="5"/>
  <c r="P337" i="5"/>
  <c r="Q336" i="5"/>
  <c r="P336" i="5"/>
  <c r="Q335" i="5"/>
  <c r="P335" i="5"/>
  <c r="Q334" i="5"/>
  <c r="P334" i="5"/>
  <c r="Q333" i="5"/>
  <c r="P333" i="5"/>
  <c r="Q332" i="5"/>
  <c r="P332" i="5"/>
  <c r="Q331" i="5"/>
  <c r="P331" i="5"/>
  <c r="Q330" i="5"/>
  <c r="P330" i="5"/>
  <c r="Q329" i="5"/>
  <c r="P329" i="5"/>
  <c r="Q328" i="5"/>
  <c r="P328" i="5"/>
  <c r="Q327" i="5"/>
  <c r="P327" i="5"/>
  <c r="Q326" i="5"/>
  <c r="P326" i="5"/>
  <c r="Q325" i="5"/>
  <c r="P325" i="5"/>
  <c r="Q324" i="5"/>
  <c r="P324" i="5"/>
  <c r="Q323" i="5"/>
  <c r="P323" i="5"/>
  <c r="Q322" i="5"/>
  <c r="P322" i="5"/>
  <c r="Q321" i="5"/>
  <c r="P321" i="5"/>
  <c r="Q320" i="5"/>
  <c r="P320" i="5"/>
  <c r="Q319" i="5"/>
  <c r="P319" i="5"/>
  <c r="Q318" i="5"/>
  <c r="P318" i="5"/>
  <c r="Q317" i="5"/>
  <c r="P317" i="5"/>
  <c r="Q316" i="5"/>
  <c r="P316" i="5"/>
  <c r="Q315" i="5"/>
  <c r="P315" i="5"/>
  <c r="Q314" i="5"/>
  <c r="P314" i="5"/>
  <c r="Q313" i="5"/>
  <c r="P313" i="5"/>
  <c r="Q312" i="5"/>
  <c r="P312" i="5"/>
  <c r="Q311" i="5"/>
  <c r="P311" i="5"/>
  <c r="Q310" i="5"/>
  <c r="P310" i="5"/>
  <c r="Q309" i="5"/>
  <c r="P309" i="5"/>
  <c r="Q308" i="5"/>
  <c r="P308" i="5"/>
  <c r="Q307" i="5"/>
  <c r="P307" i="5"/>
  <c r="Q306" i="5"/>
  <c r="P306" i="5"/>
  <c r="Q305" i="5"/>
  <c r="P305" i="5"/>
  <c r="Q304" i="5"/>
  <c r="P304" i="5"/>
  <c r="Q303" i="5"/>
  <c r="P303" i="5"/>
  <c r="Q302" i="5"/>
  <c r="P302" i="5"/>
  <c r="Q301" i="5"/>
  <c r="P301" i="5"/>
  <c r="Q300" i="5"/>
  <c r="P300" i="5"/>
  <c r="Q299" i="5"/>
  <c r="P299" i="5"/>
  <c r="Q298" i="5"/>
  <c r="P298" i="5"/>
  <c r="Q297" i="5"/>
  <c r="P297" i="5"/>
  <c r="Q296" i="5"/>
  <c r="P296" i="5"/>
  <c r="Q295" i="5"/>
  <c r="P295" i="5"/>
  <c r="Q294" i="5"/>
  <c r="P294" i="5"/>
  <c r="Q293" i="5"/>
  <c r="P293" i="5"/>
  <c r="Q292" i="5"/>
  <c r="P292" i="5"/>
  <c r="Q291" i="5"/>
  <c r="P291" i="5"/>
  <c r="Q290" i="5"/>
  <c r="P290" i="5"/>
  <c r="Q289" i="5"/>
  <c r="P289" i="5"/>
  <c r="Q288" i="5"/>
  <c r="P288" i="5"/>
  <c r="Q287" i="5"/>
  <c r="P287" i="5"/>
  <c r="Q286" i="5"/>
  <c r="P286" i="5"/>
  <c r="Q285" i="5"/>
  <c r="P285" i="5"/>
  <c r="Q284" i="5"/>
  <c r="P284" i="5"/>
  <c r="Q283" i="5"/>
  <c r="P283" i="5"/>
  <c r="Q282" i="5"/>
  <c r="P282" i="5"/>
  <c r="Q281" i="5"/>
  <c r="P281" i="5"/>
  <c r="Q280" i="5"/>
  <c r="P280" i="5"/>
  <c r="Q279" i="5"/>
  <c r="P279" i="5"/>
  <c r="Q278" i="5"/>
  <c r="P278" i="5"/>
  <c r="Q277" i="5"/>
  <c r="P277" i="5"/>
  <c r="Q276" i="5"/>
  <c r="P276" i="5"/>
  <c r="Q275" i="5"/>
  <c r="P275" i="5"/>
  <c r="Q274" i="5"/>
  <c r="P274" i="5"/>
  <c r="Q273" i="5"/>
  <c r="P273" i="5"/>
  <c r="Q272" i="5"/>
  <c r="P272" i="5"/>
  <c r="Q271" i="5"/>
  <c r="P271" i="5"/>
  <c r="Q270" i="5"/>
  <c r="P270" i="5"/>
  <c r="Q269" i="5"/>
  <c r="P269" i="5"/>
  <c r="Q268" i="5"/>
  <c r="P268" i="5"/>
  <c r="Q267" i="5"/>
  <c r="P267" i="5"/>
  <c r="Q266" i="5"/>
  <c r="P266" i="5"/>
  <c r="Q265" i="5"/>
  <c r="P265" i="5"/>
  <c r="Q264" i="5"/>
  <c r="P264" i="5"/>
  <c r="Q263" i="5"/>
  <c r="P263" i="5"/>
  <c r="Q262" i="5"/>
  <c r="P262" i="5"/>
  <c r="Q261" i="5"/>
  <c r="P261" i="5"/>
  <c r="Q260" i="5"/>
  <c r="P260" i="5"/>
  <c r="Q259" i="5"/>
  <c r="P259" i="5"/>
  <c r="Q258" i="5"/>
  <c r="P258" i="5"/>
  <c r="Q257" i="5"/>
  <c r="P257" i="5"/>
  <c r="Q256" i="5"/>
  <c r="P256" i="5"/>
  <c r="Q255" i="5"/>
  <c r="P255" i="5"/>
  <c r="Q254" i="5"/>
  <c r="P254" i="5"/>
  <c r="Q253" i="5"/>
  <c r="P253" i="5"/>
  <c r="Q252" i="5"/>
  <c r="P252" i="5"/>
  <c r="Q251" i="5"/>
  <c r="P251" i="5"/>
  <c r="Q250" i="5"/>
  <c r="P250" i="5"/>
  <c r="Q249" i="5"/>
  <c r="P249" i="5"/>
  <c r="Q248" i="5"/>
  <c r="P248" i="5"/>
  <c r="Q247" i="5"/>
  <c r="P247" i="5"/>
  <c r="Q246" i="5"/>
  <c r="P246" i="5"/>
  <c r="Q245" i="5"/>
  <c r="P245" i="5"/>
  <c r="Q244" i="5"/>
  <c r="P244" i="5"/>
  <c r="Q243" i="5"/>
  <c r="P243" i="5"/>
  <c r="Q242" i="5"/>
  <c r="P242" i="5"/>
  <c r="Q241" i="5"/>
  <c r="P241" i="5"/>
  <c r="Q240" i="5"/>
  <c r="P240" i="5"/>
  <c r="Q239" i="5"/>
  <c r="P239" i="5"/>
  <c r="Q238" i="5"/>
  <c r="P238" i="5"/>
  <c r="Q237" i="5"/>
  <c r="P237" i="5"/>
  <c r="Q236" i="5"/>
  <c r="P236" i="5"/>
  <c r="Q235" i="5"/>
  <c r="P235" i="5"/>
  <c r="Q234" i="5"/>
  <c r="P234" i="5"/>
  <c r="Q233" i="5"/>
  <c r="P233" i="5"/>
  <c r="Q232" i="5"/>
  <c r="P232" i="5"/>
  <c r="Q231" i="5"/>
  <c r="P231" i="5"/>
  <c r="Q230" i="5"/>
  <c r="P230" i="5"/>
  <c r="Q229" i="5"/>
  <c r="P229" i="5"/>
  <c r="Q228" i="5"/>
  <c r="P228" i="5"/>
  <c r="Q227" i="5"/>
  <c r="P227" i="5"/>
  <c r="Q226" i="5"/>
  <c r="P226" i="5"/>
  <c r="Q225" i="5"/>
  <c r="P225" i="5"/>
  <c r="Q224" i="5"/>
  <c r="P224" i="5"/>
  <c r="Q223" i="5"/>
  <c r="P223" i="5"/>
  <c r="Q222" i="5"/>
  <c r="P222" i="5"/>
  <c r="Q221" i="5"/>
  <c r="P221" i="5"/>
  <c r="Q220" i="5"/>
  <c r="P220" i="5"/>
  <c r="Q219" i="5"/>
  <c r="P219" i="5"/>
  <c r="Q218" i="5"/>
  <c r="P218" i="5"/>
  <c r="Q217" i="5"/>
  <c r="P217" i="5"/>
  <c r="Q216" i="5"/>
  <c r="P216" i="5"/>
  <c r="Q215" i="5"/>
  <c r="P215" i="5"/>
  <c r="Q214" i="5"/>
  <c r="P214" i="5"/>
  <c r="Q213" i="5"/>
  <c r="P213" i="5"/>
  <c r="Q212" i="5"/>
  <c r="P212" i="5"/>
  <c r="Q211" i="5"/>
  <c r="P211" i="5"/>
  <c r="Q210" i="5"/>
  <c r="P210" i="5"/>
  <c r="Q209" i="5"/>
  <c r="P209" i="5"/>
  <c r="Q208" i="5"/>
  <c r="P208" i="5"/>
  <c r="Q207" i="5"/>
  <c r="P207" i="5"/>
  <c r="Q206" i="5"/>
  <c r="P206" i="5"/>
  <c r="Q205" i="5"/>
  <c r="P205" i="5"/>
  <c r="Q204" i="5"/>
  <c r="P204" i="5"/>
  <c r="Q203" i="5"/>
  <c r="P203" i="5"/>
  <c r="Q202" i="5"/>
  <c r="P202" i="5"/>
  <c r="Q201" i="5"/>
  <c r="P201" i="5"/>
  <c r="Q200" i="5"/>
  <c r="P200" i="5"/>
  <c r="Q199" i="5"/>
  <c r="P199" i="5"/>
  <c r="Q198" i="5"/>
  <c r="P198" i="5"/>
  <c r="Q197" i="5"/>
  <c r="P197" i="5"/>
  <c r="Q196" i="5"/>
  <c r="P196" i="5"/>
  <c r="Q195" i="5"/>
  <c r="P195" i="5"/>
  <c r="Q194" i="5"/>
  <c r="P194" i="5"/>
  <c r="Q193" i="5"/>
  <c r="P193" i="5"/>
  <c r="Q192" i="5"/>
  <c r="P192" i="5"/>
  <c r="Q191" i="5"/>
  <c r="P191" i="5"/>
  <c r="Q190" i="5"/>
  <c r="P190" i="5"/>
  <c r="Q189" i="5"/>
  <c r="P189" i="5"/>
  <c r="Q188" i="5"/>
  <c r="P188" i="5"/>
  <c r="Q187" i="5"/>
  <c r="P187" i="5"/>
  <c r="Q186" i="5"/>
  <c r="P186" i="5"/>
  <c r="Q185" i="5"/>
  <c r="P185" i="5"/>
  <c r="Q184" i="5"/>
  <c r="P184" i="5"/>
  <c r="Q183" i="5"/>
  <c r="P183" i="5"/>
  <c r="Q182" i="5"/>
  <c r="P182" i="5"/>
  <c r="Q181" i="5"/>
  <c r="P181" i="5"/>
  <c r="Q180" i="5"/>
  <c r="P180" i="5"/>
  <c r="Q179" i="5"/>
  <c r="P179" i="5"/>
  <c r="Q178" i="5"/>
  <c r="P178" i="5"/>
  <c r="Q177" i="5"/>
  <c r="P177" i="5"/>
  <c r="Q176" i="5"/>
  <c r="P176" i="5"/>
  <c r="Q175" i="5"/>
  <c r="P175" i="5"/>
  <c r="Q174" i="5"/>
  <c r="P174" i="5"/>
  <c r="Q173" i="5"/>
  <c r="P173" i="5"/>
  <c r="Q172" i="5"/>
  <c r="P172" i="5"/>
  <c r="Q171" i="5"/>
  <c r="P171" i="5"/>
  <c r="Q170" i="5"/>
  <c r="P170" i="5"/>
  <c r="Q169" i="5"/>
  <c r="P169" i="5"/>
  <c r="Q168" i="5"/>
  <c r="P168" i="5"/>
  <c r="Q167" i="5"/>
  <c r="P167" i="5"/>
  <c r="Q166" i="5"/>
  <c r="P166" i="5"/>
  <c r="Q165" i="5"/>
  <c r="P165" i="5"/>
  <c r="Q164" i="5"/>
  <c r="P164" i="5"/>
  <c r="Q163" i="5"/>
  <c r="P163" i="5"/>
  <c r="Q162" i="5"/>
  <c r="P162" i="5"/>
  <c r="Q161" i="5"/>
  <c r="P161" i="5"/>
  <c r="Q160" i="5"/>
  <c r="P160" i="5"/>
  <c r="Q159" i="5"/>
  <c r="P159" i="5"/>
  <c r="Q158" i="5"/>
  <c r="P158" i="5"/>
  <c r="Q157" i="5"/>
  <c r="P157" i="5"/>
  <c r="Q156" i="5"/>
  <c r="P156" i="5"/>
  <c r="Q155" i="5"/>
  <c r="P155" i="5"/>
  <c r="Q154" i="5"/>
  <c r="P154" i="5"/>
  <c r="Q153" i="5"/>
  <c r="P153" i="5"/>
  <c r="Q152" i="5"/>
  <c r="P152" i="5"/>
  <c r="Q151" i="5"/>
  <c r="P151" i="5"/>
  <c r="Q150" i="5"/>
  <c r="P150" i="5"/>
  <c r="Q149" i="5"/>
  <c r="P149" i="5"/>
  <c r="Q148" i="5"/>
  <c r="P148" i="5"/>
  <c r="Q147" i="5"/>
  <c r="P147" i="5"/>
  <c r="Q146" i="5"/>
  <c r="P146" i="5"/>
  <c r="Q145" i="5"/>
  <c r="P145" i="5"/>
  <c r="Q144" i="5"/>
  <c r="P144" i="5"/>
  <c r="Q143" i="5"/>
  <c r="P143" i="5"/>
  <c r="Q142" i="5"/>
  <c r="P142" i="5"/>
  <c r="Q141" i="5"/>
  <c r="P141" i="5"/>
  <c r="Q140" i="5"/>
  <c r="P140" i="5"/>
  <c r="Q139" i="5"/>
  <c r="P139" i="5"/>
  <c r="Q138" i="5"/>
  <c r="P138" i="5"/>
  <c r="Q137" i="5"/>
  <c r="P137" i="5"/>
  <c r="Q136" i="5"/>
  <c r="P136" i="5"/>
  <c r="Q135" i="5"/>
  <c r="P135" i="5"/>
  <c r="Q134" i="5"/>
  <c r="P134" i="5"/>
  <c r="Q133" i="5"/>
  <c r="P133" i="5"/>
  <c r="Q132" i="5"/>
  <c r="P132" i="5"/>
  <c r="Q131" i="5"/>
  <c r="P131" i="5"/>
  <c r="Q130" i="5"/>
  <c r="P130" i="5"/>
  <c r="Q129" i="5"/>
  <c r="P129" i="5"/>
  <c r="Q128" i="5"/>
  <c r="P128" i="5"/>
  <c r="Q127" i="5"/>
  <c r="P127" i="5"/>
  <c r="Q126" i="5"/>
  <c r="P126" i="5"/>
  <c r="Q125" i="5"/>
  <c r="P125" i="5"/>
  <c r="Q124" i="5"/>
  <c r="P124" i="5"/>
  <c r="Q123" i="5"/>
  <c r="P123" i="5"/>
  <c r="Q122" i="5"/>
  <c r="P122" i="5"/>
  <c r="Q121" i="5"/>
  <c r="P121" i="5"/>
  <c r="Q120" i="5"/>
  <c r="P120" i="5"/>
  <c r="Q119" i="5"/>
  <c r="P119" i="5"/>
  <c r="Q118" i="5"/>
  <c r="P118" i="5"/>
  <c r="Q117" i="5"/>
  <c r="P117" i="5"/>
  <c r="Q116" i="5"/>
  <c r="P116" i="5"/>
  <c r="Q115" i="5"/>
  <c r="P115" i="5"/>
  <c r="Q114" i="5"/>
  <c r="P114" i="5"/>
  <c r="Q113" i="5"/>
  <c r="P113" i="5"/>
  <c r="Q112" i="5"/>
  <c r="P112" i="5"/>
  <c r="Q111" i="5"/>
  <c r="P111" i="5"/>
  <c r="Q110" i="5"/>
  <c r="P110" i="5"/>
  <c r="Q109" i="5"/>
  <c r="P109" i="5"/>
  <c r="Q108" i="5"/>
  <c r="P108" i="5"/>
  <c r="Q107" i="5"/>
  <c r="P107" i="5"/>
  <c r="Q106" i="5"/>
  <c r="P106" i="5"/>
  <c r="Q105" i="5"/>
  <c r="P105" i="5"/>
  <c r="Q104" i="5"/>
  <c r="P104" i="5"/>
  <c r="Q103" i="5"/>
  <c r="P103" i="5"/>
  <c r="Q102" i="5"/>
  <c r="P102" i="5"/>
  <c r="Q101" i="5"/>
  <c r="P101" i="5"/>
  <c r="Q100" i="5"/>
  <c r="P100" i="5"/>
  <c r="Q99" i="5"/>
  <c r="P99" i="5"/>
  <c r="Q98" i="5"/>
  <c r="P98" i="5"/>
  <c r="Q97" i="5"/>
  <c r="P97" i="5"/>
  <c r="Q96" i="5"/>
  <c r="P96" i="5"/>
  <c r="Q95" i="5"/>
  <c r="P95" i="5"/>
  <c r="Q94" i="5"/>
  <c r="P94" i="5"/>
  <c r="Q93" i="5"/>
  <c r="P93" i="5"/>
  <c r="Q92" i="5"/>
  <c r="P92" i="5"/>
  <c r="Q91" i="5"/>
  <c r="P91" i="5"/>
  <c r="Q90" i="5"/>
  <c r="P90" i="5"/>
  <c r="Q89" i="5"/>
  <c r="P89" i="5"/>
  <c r="Q88" i="5"/>
  <c r="P88" i="5"/>
  <c r="Q87" i="5"/>
  <c r="P87" i="5"/>
  <c r="Q86" i="5"/>
  <c r="P86" i="5"/>
  <c r="Q85" i="5"/>
  <c r="P85" i="5"/>
  <c r="Q84" i="5"/>
  <c r="P84" i="5"/>
  <c r="Q83" i="5"/>
  <c r="P83" i="5"/>
  <c r="Q82" i="5"/>
  <c r="P82" i="5"/>
  <c r="Q81" i="5"/>
  <c r="P81" i="5"/>
  <c r="Q80" i="5"/>
  <c r="P80" i="5"/>
  <c r="Q79" i="5"/>
  <c r="P79" i="5"/>
  <c r="Q78" i="5"/>
  <c r="P78" i="5"/>
  <c r="Q77" i="5"/>
  <c r="P77" i="5"/>
  <c r="Q76" i="5"/>
  <c r="P76" i="5"/>
  <c r="Q75" i="5"/>
  <c r="P75" i="5"/>
  <c r="Q74" i="5"/>
  <c r="P74" i="5"/>
  <c r="Q73" i="5"/>
  <c r="P73" i="5"/>
  <c r="Q72" i="5"/>
  <c r="P72" i="5"/>
  <c r="Q71" i="5"/>
  <c r="P71" i="5"/>
  <c r="Q70" i="5"/>
  <c r="P70" i="5"/>
  <c r="Q69" i="5"/>
  <c r="P69" i="5"/>
  <c r="Q68" i="5"/>
  <c r="P68" i="5"/>
  <c r="Q67" i="5"/>
  <c r="P67" i="5"/>
  <c r="Q66" i="5"/>
  <c r="P66" i="5"/>
  <c r="Q65" i="5"/>
  <c r="P65" i="5"/>
  <c r="Q64" i="5"/>
  <c r="P64" i="5"/>
  <c r="Q63" i="5"/>
  <c r="P63" i="5"/>
  <c r="Q62" i="5"/>
  <c r="P62" i="5"/>
  <c r="Q61" i="5"/>
  <c r="P61" i="5"/>
  <c r="Q60" i="5"/>
  <c r="P60" i="5"/>
  <c r="Q59" i="5"/>
  <c r="P59" i="5"/>
  <c r="Q58" i="5"/>
  <c r="P58" i="5"/>
  <c r="Q57" i="5"/>
  <c r="P57" i="5"/>
  <c r="Q56" i="5"/>
  <c r="P56" i="5"/>
  <c r="Q55" i="5"/>
  <c r="P55" i="5"/>
  <c r="Q54" i="5"/>
  <c r="P54" i="5"/>
  <c r="Q53" i="5"/>
  <c r="P53" i="5"/>
  <c r="Q52" i="5"/>
  <c r="P52" i="5"/>
  <c r="Q51" i="5"/>
  <c r="P51" i="5"/>
  <c r="Q50" i="5"/>
  <c r="P50" i="5"/>
  <c r="Q49" i="5"/>
  <c r="P49" i="5"/>
  <c r="Q48" i="5"/>
  <c r="P48" i="5"/>
  <c r="Q47" i="5"/>
  <c r="P47" i="5"/>
  <c r="Q46" i="5"/>
  <c r="P46" i="5"/>
  <c r="Q45" i="5"/>
  <c r="P45" i="5"/>
  <c r="Q44" i="5"/>
  <c r="P44" i="5"/>
  <c r="Q43" i="5"/>
  <c r="P43" i="5"/>
  <c r="Q42" i="5"/>
  <c r="P42" i="5"/>
  <c r="Q41" i="5"/>
  <c r="P41" i="5"/>
  <c r="Q40" i="5"/>
  <c r="P40" i="5"/>
  <c r="Q39" i="5"/>
  <c r="P39" i="5"/>
  <c r="Q38" i="5"/>
  <c r="P38" i="5"/>
  <c r="Q37" i="5"/>
  <c r="P37" i="5"/>
  <c r="Q36" i="5"/>
  <c r="P36" i="5"/>
  <c r="Q35" i="5"/>
  <c r="P35" i="5"/>
  <c r="Q34" i="5"/>
  <c r="P34" i="5"/>
  <c r="Q33" i="5"/>
  <c r="P33" i="5"/>
  <c r="Q32" i="5"/>
  <c r="P32" i="5"/>
  <c r="Q31" i="5"/>
  <c r="P31" i="5"/>
  <c r="Q30" i="5"/>
  <c r="P30" i="5"/>
  <c r="Q29" i="5"/>
  <c r="P29" i="5"/>
  <c r="Q28" i="5"/>
  <c r="P28" i="5"/>
  <c r="Q27" i="5"/>
  <c r="P27" i="5"/>
  <c r="Q26" i="5"/>
  <c r="P26" i="5"/>
  <c r="Q25" i="5"/>
  <c r="P25" i="5"/>
  <c r="Q24" i="5"/>
  <c r="P24" i="5"/>
  <c r="Q23" i="5"/>
  <c r="P23" i="5"/>
  <c r="Q22" i="5"/>
  <c r="P22" i="5"/>
  <c r="Q21" i="5"/>
  <c r="P21" i="5"/>
  <c r="Q20" i="5"/>
  <c r="P20" i="5"/>
  <c r="Q19" i="5"/>
  <c r="P19" i="5"/>
  <c r="Q18" i="5"/>
  <c r="P18" i="5"/>
  <c r="Q17" i="5"/>
  <c r="P17" i="5"/>
  <c r="Q16" i="5"/>
  <c r="P16" i="5"/>
  <c r="Q15" i="5"/>
  <c r="P15" i="5"/>
  <c r="Q14" i="5"/>
  <c r="P14" i="5"/>
  <c r="Q13" i="5"/>
  <c r="P13" i="5"/>
  <c r="Q12" i="5"/>
  <c r="P12" i="5"/>
  <c r="Q11" i="5"/>
  <c r="P11" i="5"/>
  <c r="Q10" i="5"/>
  <c r="P10" i="5"/>
  <c r="Q9" i="5"/>
  <c r="P9" i="5"/>
  <c r="Q8" i="5"/>
  <c r="P8" i="5"/>
  <c r="Q7" i="5"/>
  <c r="P7" i="5"/>
  <c r="Q6" i="5"/>
  <c r="P6" i="5"/>
  <c r="Q5" i="5"/>
  <c r="P5" i="5"/>
  <c r="Q4" i="5"/>
  <c r="P4" i="5"/>
  <c r="Q2" i="5"/>
  <c r="P2" i="5"/>
  <c r="R835" i="5"/>
  <c r="R834" i="5"/>
  <c r="R833" i="5"/>
  <c r="R832" i="5"/>
  <c r="R831" i="5"/>
  <c r="R830" i="5"/>
  <c r="R829" i="5"/>
  <c r="R828" i="5"/>
  <c r="R827" i="5"/>
  <c r="R826" i="5"/>
  <c r="R825" i="5"/>
  <c r="R824" i="5"/>
  <c r="R823" i="5"/>
  <c r="R822" i="5"/>
  <c r="R821" i="5"/>
  <c r="R820" i="5"/>
  <c r="R819" i="5"/>
  <c r="R818" i="5"/>
  <c r="R817" i="5"/>
  <c r="R816" i="5"/>
  <c r="R815" i="5"/>
  <c r="R814" i="5"/>
  <c r="R813" i="5"/>
  <c r="R812" i="5"/>
  <c r="R811" i="5"/>
  <c r="R810" i="5"/>
  <c r="R809" i="5"/>
  <c r="R808" i="5"/>
  <c r="R807" i="5"/>
  <c r="R806" i="5"/>
  <c r="R805" i="5"/>
  <c r="R804" i="5"/>
  <c r="R803" i="5"/>
  <c r="R802" i="5"/>
  <c r="R801" i="5"/>
  <c r="R800" i="5"/>
  <c r="R799" i="5"/>
  <c r="R798" i="5"/>
  <c r="R797" i="5"/>
  <c r="R796" i="5"/>
  <c r="R795" i="5"/>
  <c r="R794" i="5"/>
  <c r="R793" i="5"/>
  <c r="R792" i="5"/>
  <c r="R791" i="5"/>
  <c r="R790" i="5"/>
  <c r="R789" i="5"/>
  <c r="R788" i="5"/>
  <c r="R787" i="5"/>
  <c r="R786" i="5"/>
  <c r="R785" i="5"/>
  <c r="R784" i="5"/>
  <c r="R783" i="5"/>
  <c r="R782" i="5"/>
  <c r="R781" i="5"/>
  <c r="R780" i="5"/>
  <c r="R779" i="5"/>
  <c r="R778" i="5"/>
  <c r="R777" i="5"/>
  <c r="R776" i="5"/>
  <c r="R775" i="5"/>
  <c r="R774" i="5"/>
  <c r="R773" i="5"/>
  <c r="R772" i="5"/>
  <c r="R771" i="5"/>
  <c r="R770" i="5"/>
  <c r="R769" i="5"/>
  <c r="R768" i="5"/>
  <c r="R767" i="5"/>
  <c r="R766" i="5"/>
  <c r="R765" i="5"/>
  <c r="R764" i="5"/>
  <c r="R763" i="5"/>
  <c r="R762" i="5"/>
  <c r="R761" i="5"/>
  <c r="R760" i="5"/>
  <c r="R759" i="5"/>
  <c r="R758" i="5"/>
  <c r="R757" i="5"/>
  <c r="R756" i="5"/>
  <c r="R755" i="5"/>
  <c r="R754" i="5"/>
  <c r="R753" i="5"/>
  <c r="R752" i="5"/>
  <c r="R751" i="5"/>
  <c r="R750" i="5"/>
  <c r="R749" i="5"/>
  <c r="R748" i="5"/>
  <c r="R747" i="5"/>
  <c r="R746" i="5"/>
  <c r="R745" i="5"/>
  <c r="R744" i="5"/>
  <c r="R743" i="5"/>
  <c r="R742" i="5"/>
  <c r="R741" i="5"/>
  <c r="R740" i="5"/>
  <c r="R739" i="5"/>
  <c r="R738" i="5"/>
  <c r="R737" i="5"/>
  <c r="R736" i="5"/>
  <c r="R735" i="5"/>
  <c r="R734" i="5"/>
  <c r="R733" i="5"/>
  <c r="R732" i="5"/>
  <c r="R731" i="5"/>
  <c r="R730" i="5"/>
  <c r="R729" i="5"/>
  <c r="R728" i="5"/>
  <c r="R727" i="5"/>
  <c r="R726" i="5"/>
  <c r="R725" i="5"/>
  <c r="R724" i="5"/>
  <c r="R723" i="5"/>
  <c r="R722" i="5"/>
  <c r="R721" i="5"/>
  <c r="R720" i="5"/>
  <c r="R719" i="5"/>
  <c r="R718" i="5"/>
  <c r="R717" i="5"/>
  <c r="R716" i="5"/>
  <c r="R715" i="5"/>
  <c r="R714" i="5"/>
  <c r="R713" i="5"/>
  <c r="R712" i="5"/>
  <c r="R711" i="5"/>
  <c r="R710" i="5"/>
  <c r="R709" i="5"/>
  <c r="R708" i="5"/>
  <c r="R707" i="5"/>
  <c r="R706" i="5"/>
  <c r="R705" i="5"/>
  <c r="R704" i="5"/>
  <c r="R703" i="5"/>
  <c r="R702" i="5"/>
  <c r="R701" i="5"/>
  <c r="R700" i="5"/>
  <c r="R699" i="5"/>
  <c r="R698" i="5"/>
  <c r="R697" i="5"/>
  <c r="R696" i="5"/>
  <c r="R695" i="5"/>
  <c r="R694" i="5"/>
  <c r="R693" i="5"/>
  <c r="R692" i="5"/>
  <c r="R691" i="5"/>
  <c r="R690" i="5"/>
  <c r="R689" i="5"/>
  <c r="R688" i="5"/>
  <c r="R687" i="5"/>
  <c r="R686" i="5"/>
  <c r="R685" i="5"/>
  <c r="R684" i="5"/>
  <c r="R683" i="5"/>
  <c r="R682" i="5"/>
  <c r="R681" i="5"/>
  <c r="R680" i="5"/>
  <c r="R679" i="5"/>
  <c r="R678" i="5"/>
  <c r="R677" i="5"/>
  <c r="R676" i="5"/>
  <c r="R675" i="5"/>
  <c r="R674" i="5"/>
  <c r="R673" i="5"/>
  <c r="R672" i="5"/>
  <c r="R671" i="5"/>
  <c r="R670" i="5"/>
  <c r="R669" i="5"/>
  <c r="R668" i="5"/>
  <c r="R667" i="5"/>
  <c r="R666" i="5"/>
  <c r="R665" i="5"/>
  <c r="R664" i="5"/>
  <c r="R663" i="5"/>
  <c r="R662" i="5"/>
  <c r="R661" i="5"/>
  <c r="R660" i="5"/>
  <c r="R659" i="5"/>
  <c r="R658" i="5"/>
  <c r="R657" i="5"/>
  <c r="R656" i="5"/>
  <c r="R655" i="5"/>
  <c r="R654" i="5"/>
  <c r="R653" i="5"/>
  <c r="R652" i="5"/>
  <c r="R651" i="5"/>
  <c r="R650" i="5"/>
  <c r="R649" i="5"/>
  <c r="R648" i="5"/>
  <c r="R647" i="5"/>
  <c r="R646" i="5"/>
  <c r="R645" i="5"/>
  <c r="R644" i="5"/>
  <c r="R643" i="5"/>
  <c r="R642" i="5"/>
  <c r="R641" i="5"/>
  <c r="R640" i="5"/>
  <c r="R639" i="5"/>
  <c r="R638" i="5"/>
  <c r="R637" i="5"/>
  <c r="R636" i="5"/>
  <c r="R635" i="5"/>
  <c r="R634" i="5"/>
  <c r="R633" i="5"/>
  <c r="R632" i="5"/>
  <c r="R631" i="5"/>
  <c r="R630" i="5"/>
  <c r="R629" i="5"/>
  <c r="R628" i="5"/>
  <c r="R627" i="5"/>
  <c r="R626" i="5"/>
  <c r="R625" i="5"/>
  <c r="R624" i="5"/>
  <c r="R623" i="5"/>
  <c r="R622" i="5"/>
  <c r="R621" i="5"/>
  <c r="R620" i="5"/>
  <c r="R619" i="5"/>
  <c r="R618" i="5"/>
  <c r="R617" i="5"/>
  <c r="R616" i="5"/>
  <c r="R615" i="5"/>
  <c r="R614" i="5"/>
  <c r="R613" i="5"/>
  <c r="R612" i="5"/>
  <c r="R611" i="5"/>
  <c r="R610" i="5"/>
  <c r="R609" i="5"/>
  <c r="R608" i="5"/>
  <c r="R607" i="5"/>
  <c r="R606" i="5"/>
  <c r="R605" i="5"/>
  <c r="R604" i="5"/>
  <c r="R603" i="5"/>
  <c r="R602" i="5"/>
  <c r="R601" i="5"/>
  <c r="R600" i="5"/>
  <c r="R599" i="5"/>
  <c r="R598" i="5"/>
  <c r="R597" i="5"/>
  <c r="R596" i="5"/>
  <c r="R595" i="5"/>
  <c r="R594" i="5"/>
  <c r="R593" i="5"/>
  <c r="R592" i="5"/>
  <c r="R591" i="5"/>
  <c r="R590" i="5"/>
  <c r="R589" i="5"/>
  <c r="R588" i="5"/>
  <c r="R587" i="5"/>
  <c r="R586" i="5"/>
  <c r="R585" i="5"/>
  <c r="R584" i="5"/>
  <c r="R583" i="5"/>
  <c r="R582" i="5"/>
  <c r="R581" i="5"/>
  <c r="R580" i="5"/>
  <c r="R579" i="5"/>
  <c r="R578" i="5"/>
  <c r="R577" i="5"/>
  <c r="R576" i="5"/>
  <c r="R575" i="5"/>
  <c r="R574" i="5"/>
  <c r="R573" i="5"/>
  <c r="R572" i="5"/>
  <c r="R571" i="5"/>
  <c r="R570" i="5"/>
  <c r="R569" i="5"/>
  <c r="R568" i="5"/>
  <c r="R567" i="5"/>
  <c r="R566" i="5"/>
  <c r="R565" i="5"/>
  <c r="R564" i="5"/>
  <c r="R563" i="5"/>
  <c r="R562" i="5"/>
  <c r="R561" i="5"/>
  <c r="R560" i="5"/>
  <c r="R559" i="5"/>
  <c r="R558" i="5"/>
  <c r="R557" i="5"/>
  <c r="R556" i="5"/>
  <c r="R555" i="5"/>
  <c r="R554" i="5"/>
  <c r="R553" i="5"/>
  <c r="R552" i="5"/>
  <c r="R551" i="5"/>
  <c r="R550" i="5"/>
  <c r="R549" i="5"/>
  <c r="R548" i="5"/>
  <c r="R547" i="5"/>
  <c r="R546" i="5"/>
  <c r="R545" i="5"/>
  <c r="R544" i="5"/>
  <c r="R543" i="5"/>
  <c r="R542" i="5"/>
  <c r="R541" i="5"/>
  <c r="R540" i="5"/>
  <c r="R539" i="5"/>
  <c r="R538" i="5"/>
  <c r="R537" i="5"/>
  <c r="R536" i="5"/>
  <c r="R535" i="5"/>
  <c r="R534" i="5"/>
  <c r="R533" i="5"/>
  <c r="R532" i="5"/>
  <c r="R531" i="5"/>
  <c r="R530" i="5"/>
  <c r="R529" i="5"/>
  <c r="R528" i="5"/>
  <c r="R527" i="5"/>
  <c r="R526" i="5"/>
  <c r="R525" i="5"/>
  <c r="R524" i="5"/>
  <c r="R523" i="5"/>
  <c r="R522" i="5"/>
  <c r="R521" i="5"/>
  <c r="R520" i="5"/>
  <c r="R519" i="5"/>
  <c r="R518" i="5"/>
  <c r="R517" i="5"/>
  <c r="R516" i="5"/>
  <c r="R515" i="5"/>
  <c r="R514" i="5"/>
  <c r="R513" i="5"/>
  <c r="R512" i="5"/>
  <c r="R511" i="5"/>
  <c r="R510" i="5"/>
  <c r="R509" i="5"/>
  <c r="R508" i="5"/>
  <c r="R507" i="5"/>
  <c r="R506" i="5"/>
  <c r="R505" i="5"/>
  <c r="R504" i="5"/>
  <c r="R503" i="5"/>
  <c r="R502" i="5"/>
  <c r="R501" i="5"/>
  <c r="R500" i="5"/>
  <c r="R499" i="5"/>
  <c r="R498" i="5"/>
  <c r="R497" i="5"/>
  <c r="R496" i="5"/>
  <c r="R495" i="5"/>
  <c r="R494" i="5"/>
  <c r="R493" i="5"/>
  <c r="R492" i="5"/>
  <c r="R491" i="5"/>
  <c r="R490" i="5"/>
  <c r="R489" i="5"/>
  <c r="R488" i="5"/>
  <c r="R487" i="5"/>
  <c r="R486" i="5"/>
  <c r="R485" i="5"/>
  <c r="R484" i="5"/>
  <c r="R483" i="5"/>
  <c r="R482" i="5"/>
  <c r="R481" i="5"/>
  <c r="R480" i="5"/>
  <c r="R479" i="5"/>
  <c r="R478" i="5"/>
  <c r="R477" i="5"/>
  <c r="R476" i="5"/>
  <c r="R475" i="5"/>
  <c r="R474" i="5"/>
  <c r="R473" i="5"/>
  <c r="R472" i="5"/>
  <c r="R471" i="5"/>
  <c r="R470" i="5"/>
  <c r="R469" i="5"/>
  <c r="R468" i="5"/>
  <c r="R467" i="5"/>
  <c r="R466" i="5"/>
  <c r="R465" i="5"/>
  <c r="R464" i="5"/>
  <c r="R463" i="5"/>
  <c r="R462" i="5"/>
  <c r="R461" i="5"/>
  <c r="R460" i="5"/>
  <c r="R459" i="5"/>
  <c r="R458" i="5"/>
  <c r="R457" i="5"/>
  <c r="R456" i="5"/>
  <c r="R455" i="5"/>
  <c r="R454" i="5"/>
  <c r="R453" i="5"/>
  <c r="R452" i="5"/>
  <c r="R451" i="5"/>
  <c r="R450" i="5"/>
  <c r="R449" i="5"/>
  <c r="R448" i="5"/>
  <c r="R447" i="5"/>
  <c r="R446" i="5"/>
  <c r="R445" i="5"/>
  <c r="R444" i="5"/>
  <c r="R443" i="5"/>
  <c r="R442" i="5"/>
  <c r="R441" i="5"/>
  <c r="R440" i="5"/>
  <c r="R439" i="5"/>
  <c r="R438" i="5"/>
  <c r="R437" i="5"/>
  <c r="R436" i="5"/>
  <c r="R435" i="5"/>
  <c r="R434" i="5"/>
  <c r="R433" i="5"/>
  <c r="R432" i="5"/>
  <c r="R431" i="5"/>
  <c r="R430" i="5"/>
  <c r="R429" i="5"/>
  <c r="R428" i="5"/>
  <c r="R427" i="5"/>
  <c r="R426" i="5"/>
  <c r="R425" i="5"/>
  <c r="R424" i="5"/>
  <c r="R423" i="5"/>
  <c r="R422" i="5"/>
  <c r="R421" i="5"/>
  <c r="R420" i="5"/>
  <c r="R419" i="5"/>
  <c r="R418" i="5"/>
  <c r="R417" i="5"/>
  <c r="R416" i="5"/>
  <c r="R415" i="5"/>
  <c r="R414" i="5"/>
  <c r="R413" i="5"/>
  <c r="R412" i="5"/>
  <c r="R411" i="5"/>
  <c r="R410" i="5"/>
  <c r="R409" i="5"/>
  <c r="R408" i="5"/>
  <c r="R407" i="5"/>
  <c r="R406" i="5"/>
  <c r="R405" i="5"/>
  <c r="R404" i="5"/>
  <c r="R403" i="5"/>
  <c r="R402" i="5"/>
  <c r="R401" i="5"/>
  <c r="R400" i="5"/>
  <c r="R399" i="5"/>
  <c r="R398" i="5"/>
  <c r="R397" i="5"/>
  <c r="R396" i="5"/>
  <c r="R395" i="5"/>
  <c r="R394" i="5"/>
  <c r="R393" i="5"/>
  <c r="R392" i="5"/>
  <c r="R391" i="5"/>
  <c r="R390" i="5"/>
  <c r="R389" i="5"/>
  <c r="R388" i="5"/>
  <c r="R387" i="5"/>
  <c r="R386" i="5"/>
  <c r="R385" i="5"/>
  <c r="R384" i="5"/>
  <c r="R383" i="5"/>
  <c r="R382" i="5"/>
  <c r="R381" i="5"/>
  <c r="R380" i="5"/>
  <c r="R379" i="5"/>
  <c r="R378" i="5"/>
  <c r="R377" i="5"/>
  <c r="R376" i="5"/>
  <c r="R375" i="5"/>
  <c r="R374" i="5"/>
  <c r="R373" i="5"/>
  <c r="R372" i="5"/>
  <c r="R371" i="5"/>
  <c r="R370" i="5"/>
  <c r="R369" i="5"/>
  <c r="R368" i="5"/>
  <c r="R367" i="5"/>
  <c r="R366" i="5"/>
  <c r="R365" i="5"/>
  <c r="R364" i="5"/>
  <c r="R363" i="5"/>
  <c r="R362" i="5"/>
  <c r="R361" i="5"/>
  <c r="R360" i="5"/>
  <c r="R359" i="5"/>
  <c r="R358" i="5"/>
  <c r="R357" i="5"/>
  <c r="R356" i="5"/>
  <c r="R355" i="5"/>
  <c r="R354" i="5"/>
  <c r="R353" i="5"/>
  <c r="R352" i="5"/>
  <c r="R351" i="5"/>
  <c r="R350" i="5"/>
  <c r="R349" i="5"/>
  <c r="R348" i="5"/>
  <c r="R347" i="5"/>
  <c r="R346" i="5"/>
  <c r="R345" i="5"/>
  <c r="R344" i="5"/>
  <c r="R343" i="5"/>
  <c r="R342" i="5"/>
  <c r="R341" i="5"/>
  <c r="R340" i="5"/>
  <c r="R339" i="5"/>
  <c r="R338" i="5"/>
  <c r="R337" i="5"/>
  <c r="R336" i="5"/>
  <c r="R335" i="5"/>
  <c r="R334" i="5"/>
  <c r="R333" i="5"/>
  <c r="R332" i="5"/>
  <c r="R331" i="5"/>
  <c r="R330" i="5"/>
  <c r="R329" i="5"/>
  <c r="R328" i="5"/>
  <c r="R327" i="5"/>
  <c r="R326" i="5"/>
  <c r="R325" i="5"/>
  <c r="R324" i="5"/>
  <c r="R323" i="5"/>
  <c r="R322" i="5"/>
  <c r="R321" i="5"/>
  <c r="R320" i="5"/>
  <c r="R319" i="5"/>
  <c r="R318" i="5"/>
  <c r="R317" i="5"/>
  <c r="R316" i="5"/>
  <c r="R315" i="5"/>
  <c r="R314" i="5"/>
  <c r="R313" i="5"/>
  <c r="R312" i="5"/>
  <c r="R311" i="5"/>
  <c r="R310" i="5"/>
  <c r="R309" i="5"/>
  <c r="R308" i="5"/>
  <c r="R307" i="5"/>
  <c r="R306" i="5"/>
  <c r="R305" i="5"/>
  <c r="R304" i="5"/>
  <c r="R303" i="5"/>
  <c r="R302" i="5"/>
  <c r="R301" i="5"/>
  <c r="R300" i="5"/>
  <c r="R299" i="5"/>
  <c r="R298" i="5"/>
  <c r="R297" i="5"/>
  <c r="R296" i="5"/>
  <c r="R295" i="5"/>
  <c r="R294" i="5"/>
  <c r="R293" i="5"/>
  <c r="R292" i="5"/>
  <c r="R291" i="5"/>
  <c r="R290" i="5"/>
  <c r="R289" i="5"/>
  <c r="R288" i="5"/>
  <c r="R287" i="5"/>
  <c r="R286" i="5"/>
  <c r="R285" i="5"/>
  <c r="R284" i="5"/>
  <c r="R283" i="5"/>
  <c r="R282" i="5"/>
  <c r="R281" i="5"/>
  <c r="R280" i="5"/>
  <c r="R279" i="5"/>
  <c r="R278" i="5"/>
  <c r="R277" i="5"/>
  <c r="R276" i="5"/>
  <c r="R275" i="5"/>
  <c r="R274" i="5"/>
  <c r="R273" i="5"/>
  <c r="R272" i="5"/>
  <c r="R271" i="5"/>
  <c r="R270" i="5"/>
  <c r="R269" i="5"/>
  <c r="R268" i="5"/>
  <c r="R267" i="5"/>
  <c r="R266" i="5"/>
  <c r="R265" i="5"/>
  <c r="R264" i="5"/>
  <c r="R263" i="5"/>
  <c r="R262" i="5"/>
  <c r="R261" i="5"/>
  <c r="R260" i="5"/>
  <c r="R259" i="5"/>
  <c r="R258" i="5"/>
  <c r="R257" i="5"/>
  <c r="R256" i="5"/>
  <c r="R255" i="5"/>
  <c r="R254" i="5"/>
  <c r="R253" i="5"/>
  <c r="R252" i="5"/>
  <c r="R251" i="5"/>
  <c r="R250" i="5"/>
  <c r="R249" i="5"/>
  <c r="R248" i="5"/>
  <c r="R247" i="5"/>
  <c r="R246" i="5"/>
  <c r="R245" i="5"/>
  <c r="R244" i="5"/>
  <c r="R243" i="5"/>
  <c r="R242" i="5"/>
  <c r="R241" i="5"/>
  <c r="R240" i="5"/>
  <c r="R239" i="5"/>
  <c r="R238" i="5"/>
  <c r="R237" i="5"/>
  <c r="R236" i="5"/>
  <c r="R235" i="5"/>
  <c r="R234" i="5"/>
  <c r="R233" i="5"/>
  <c r="R232" i="5"/>
  <c r="R231" i="5"/>
  <c r="R230" i="5"/>
  <c r="R229" i="5"/>
  <c r="R228" i="5"/>
  <c r="R227" i="5"/>
  <c r="R226" i="5"/>
  <c r="R225" i="5"/>
  <c r="R224" i="5"/>
  <c r="R223" i="5"/>
  <c r="R222" i="5"/>
  <c r="R221" i="5"/>
  <c r="R220" i="5"/>
  <c r="R219" i="5"/>
  <c r="R218" i="5"/>
  <c r="R217" i="5"/>
  <c r="R216" i="5"/>
  <c r="R215" i="5"/>
  <c r="R214" i="5"/>
  <c r="R213" i="5"/>
  <c r="R212" i="5"/>
  <c r="R211" i="5"/>
  <c r="R210" i="5"/>
  <c r="R209" i="5"/>
  <c r="R208" i="5"/>
  <c r="R207" i="5"/>
  <c r="R206" i="5"/>
  <c r="R205" i="5"/>
  <c r="R204" i="5"/>
  <c r="R203" i="5"/>
  <c r="R202" i="5"/>
  <c r="R201" i="5"/>
  <c r="R200" i="5"/>
  <c r="R199" i="5"/>
  <c r="R198" i="5"/>
  <c r="R197" i="5"/>
  <c r="R196" i="5"/>
  <c r="R195" i="5"/>
  <c r="R194" i="5"/>
  <c r="R193" i="5"/>
  <c r="R192" i="5"/>
  <c r="R191" i="5"/>
  <c r="R190" i="5"/>
  <c r="R189" i="5"/>
  <c r="R188" i="5"/>
  <c r="R187" i="5"/>
  <c r="R186" i="5"/>
  <c r="R185" i="5"/>
  <c r="R184" i="5"/>
  <c r="R183" i="5"/>
  <c r="R182" i="5"/>
  <c r="R181" i="5"/>
  <c r="R180" i="5"/>
  <c r="R179" i="5"/>
  <c r="R178" i="5"/>
  <c r="R177" i="5"/>
  <c r="R176" i="5"/>
  <c r="R175" i="5"/>
  <c r="R174" i="5"/>
  <c r="R173" i="5"/>
  <c r="R172" i="5"/>
  <c r="R171" i="5"/>
  <c r="R170" i="5"/>
  <c r="R169" i="5"/>
  <c r="R168" i="5"/>
  <c r="R167" i="5"/>
  <c r="R166" i="5"/>
  <c r="R165" i="5"/>
  <c r="R164" i="5"/>
  <c r="R163" i="5"/>
  <c r="R162" i="5"/>
  <c r="R161" i="5"/>
  <c r="R160" i="5"/>
  <c r="R159" i="5"/>
  <c r="R158" i="5"/>
  <c r="R157" i="5"/>
  <c r="R156" i="5"/>
  <c r="R155" i="5"/>
  <c r="R154" i="5"/>
  <c r="R153" i="5"/>
  <c r="R152" i="5"/>
  <c r="R151" i="5"/>
  <c r="R150" i="5"/>
  <c r="R149" i="5"/>
  <c r="R148" i="5"/>
  <c r="R147" i="5"/>
  <c r="R146" i="5"/>
  <c r="R145" i="5"/>
  <c r="R144" i="5"/>
  <c r="R143" i="5"/>
  <c r="R142" i="5"/>
  <c r="R141" i="5"/>
  <c r="R140" i="5"/>
  <c r="R139" i="5"/>
  <c r="R138" i="5"/>
  <c r="R137" i="5"/>
  <c r="R136" i="5"/>
  <c r="R135" i="5"/>
  <c r="R134" i="5"/>
  <c r="R133" i="5"/>
  <c r="R132" i="5"/>
  <c r="R131" i="5"/>
  <c r="R130" i="5"/>
  <c r="R129" i="5"/>
  <c r="R128" i="5"/>
  <c r="R127" i="5"/>
  <c r="R126" i="5"/>
  <c r="R125" i="5"/>
  <c r="R124" i="5"/>
  <c r="R123" i="5"/>
  <c r="R122" i="5"/>
  <c r="R121" i="5"/>
  <c r="R120" i="5"/>
  <c r="R119" i="5"/>
  <c r="R118" i="5"/>
  <c r="R117" i="5"/>
  <c r="R116" i="5"/>
  <c r="R115" i="5"/>
  <c r="R114" i="5"/>
  <c r="R113" i="5"/>
  <c r="R112" i="5"/>
  <c r="R111" i="5"/>
  <c r="R110" i="5"/>
  <c r="R109" i="5"/>
  <c r="R108" i="5"/>
  <c r="R107" i="5"/>
  <c r="R106" i="5"/>
  <c r="R105" i="5"/>
  <c r="R104" i="5"/>
  <c r="R103" i="5"/>
  <c r="R102" i="5"/>
  <c r="R101" i="5"/>
  <c r="R100" i="5"/>
  <c r="R99" i="5"/>
  <c r="R98" i="5"/>
  <c r="R97" i="5"/>
  <c r="R96" i="5"/>
  <c r="R95" i="5"/>
  <c r="R94" i="5"/>
  <c r="R93" i="5"/>
  <c r="R92" i="5"/>
  <c r="R91" i="5"/>
  <c r="R90" i="5"/>
  <c r="R89" i="5"/>
  <c r="R88" i="5"/>
  <c r="R87" i="5"/>
  <c r="R86" i="5"/>
  <c r="R85" i="5"/>
  <c r="R84" i="5"/>
  <c r="R83" i="5"/>
  <c r="R82" i="5"/>
  <c r="R81" i="5"/>
  <c r="R80" i="5"/>
  <c r="R79" i="5"/>
  <c r="R78" i="5"/>
  <c r="R77" i="5"/>
  <c r="R76" i="5"/>
  <c r="R75" i="5"/>
  <c r="R74" i="5"/>
  <c r="R73" i="5"/>
  <c r="R72" i="5"/>
  <c r="R71" i="5"/>
  <c r="R70" i="5"/>
  <c r="R69" i="5"/>
  <c r="R68" i="5"/>
  <c r="R67" i="5"/>
  <c r="R66" i="5"/>
  <c r="R65" i="5"/>
  <c r="R64" i="5"/>
  <c r="R63" i="5"/>
  <c r="R62" i="5"/>
  <c r="R61" i="5"/>
  <c r="R60" i="5"/>
  <c r="R59" i="5"/>
  <c r="R58" i="5"/>
  <c r="R57" i="5"/>
  <c r="R56" i="5"/>
  <c r="R55" i="5"/>
  <c r="R54" i="5"/>
  <c r="R53" i="5"/>
  <c r="R52" i="5"/>
  <c r="R51" i="5"/>
  <c r="R50" i="5"/>
  <c r="R49" i="5"/>
  <c r="R48" i="5"/>
  <c r="R47" i="5"/>
  <c r="R46" i="5"/>
  <c r="R45" i="5"/>
  <c r="R44" i="5"/>
  <c r="R43" i="5"/>
  <c r="R42" i="5"/>
  <c r="R41" i="5"/>
  <c r="R40" i="5"/>
  <c r="R39" i="5"/>
  <c r="R38" i="5"/>
  <c r="R37" i="5"/>
  <c r="R36" i="5"/>
  <c r="R35" i="5"/>
  <c r="R34" i="5"/>
  <c r="R33" i="5"/>
  <c r="R32" i="5"/>
  <c r="R31" i="5"/>
  <c r="R30" i="5"/>
  <c r="R29" i="5"/>
  <c r="R28" i="5"/>
  <c r="R27" i="5"/>
  <c r="R26" i="5"/>
  <c r="R25" i="5"/>
  <c r="R24" i="5"/>
  <c r="R23" i="5"/>
  <c r="R22" i="5"/>
  <c r="R21" i="5"/>
  <c r="R20" i="5"/>
  <c r="R19" i="5"/>
  <c r="R18" i="5"/>
  <c r="R17" i="5"/>
  <c r="R16" i="5"/>
  <c r="R15" i="5"/>
  <c r="R14" i="5"/>
  <c r="R13" i="5"/>
  <c r="R12" i="5"/>
  <c r="R11" i="5"/>
  <c r="R10" i="5"/>
  <c r="R9" i="5"/>
  <c r="R8" i="5"/>
  <c r="R7" i="5"/>
  <c r="R6" i="5"/>
  <c r="R5" i="5"/>
  <c r="R4" i="5"/>
  <c r="Q3" i="5"/>
  <c r="P3" i="5"/>
  <c r="R3" i="5"/>
  <c r="R2" i="5"/>
  <c r="E4" i="8"/>
  <c r="E5" i="8"/>
  <c r="E6" i="8"/>
  <c r="E7" i="8"/>
  <c r="E3" i="8"/>
  <c r="D4" i="8"/>
  <c r="D5" i="8"/>
  <c r="D6" i="8"/>
  <c r="D7" i="8"/>
  <c r="D3" i="8"/>
  <c r="C4" i="8"/>
  <c r="C5" i="8"/>
  <c r="C6" i="8"/>
  <c r="C7" i="8"/>
  <c r="C3" i="8"/>
  <c r="B5" i="8"/>
  <c r="B6" i="8"/>
  <c r="B7" i="8"/>
  <c r="B4" i="8"/>
  <c r="B3" i="8"/>
  <c r="D11" i="7"/>
  <c r="D12" i="7"/>
  <c r="D13" i="7"/>
  <c r="D10" i="7"/>
  <c r="D9" i="7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2" i="6"/>
</calcChain>
</file>

<file path=xl/sharedStrings.xml><?xml version="1.0" encoding="utf-8"?>
<sst xmlns="http://schemas.openxmlformats.org/spreadsheetml/2006/main" count="59610" uniqueCount="8431">
  <si>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</si>
  <si>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</si>
  <si>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</si>
  <si>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</si>
  <si>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</si>
  <si>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</si>
  <si>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</si>
  <si>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</si>
  <si>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</si>
  <si>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</si>
  <si>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</si>
  <si>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</si>
  <si>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</si>
  <si>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</si>
  <si>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</si>
  <si>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</si>
  <si>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</si>
  <si>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</si>
  <si>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</si>
  <si>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</si>
  <si>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</si>
  <si>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</si>
  <si>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</si>
  <si>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</si>
  <si>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</si>
  <si>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</si>
  <si>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</si>
  <si>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</si>
  <si>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</si>
  <si>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</si>
  <si>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</si>
  <si>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</si>
  <si>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</si>
  <si>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</si>
  <si>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</si>
  <si>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</si>
  <si>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</si>
  <si>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</si>
  <si>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</si>
  <si>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</si>
  <si>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</si>
  <si>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</si>
  <si>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</si>
  <si>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</si>
  <si>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</si>
  <si>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</si>
  <si>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</si>
  <si>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</si>
  <si>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</si>
  <si>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</si>
  <si>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</si>
  <si>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</si>
  <si>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</si>
  <si>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</si>
  <si>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</si>
  <si>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</si>
  <si>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</si>
  <si>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</si>
  <si>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</si>
  <si>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</si>
  <si>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</si>
  <si>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</si>
  <si>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</si>
  <si>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</si>
  <si>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</si>
  <si>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</si>
  <si>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</si>
  <si>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</si>
  <si>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</si>
  <si>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</si>
  <si>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</si>
  <si>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</si>
  <si>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</si>
  <si>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</si>
  <si>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</si>
  <si>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</si>
  <si>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</si>
  <si>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</si>
  <si>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</si>
  <si>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</si>
  <si>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</si>
  <si>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</si>
  <si>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</si>
  <si>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</si>
  <si>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</si>
  <si>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</si>
  <si>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</si>
  <si>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</si>
  <si>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</si>
  <si>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</si>
  <si>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</si>
  <si>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</si>
  <si>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</si>
  <si>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</si>
  <si>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</si>
  <si>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</si>
  <si>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</si>
  <si>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</si>
  <si>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</si>
  <si>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</si>
  <si>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</si>
  <si>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</si>
  <si>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</si>
  <si>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</si>
  <si>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</si>
  <si>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</si>
  <si>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</si>
  <si>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</si>
  <si>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</si>
  <si>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</si>
  <si>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</si>
  <si>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</si>
  <si>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</si>
  <si>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</si>
  <si>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</si>
  <si>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</si>
  <si>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</si>
  <si>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</si>
  <si>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</si>
  <si>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</si>
  <si>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</si>
  <si>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</si>
  <si>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</si>
  <si>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</si>
  <si>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</si>
  <si>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</si>
  <si>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</si>
  <si>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</si>
  <si>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</si>
  <si>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</si>
  <si>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</si>
  <si>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</si>
  <si>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</si>
  <si>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</si>
  <si>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</si>
  <si>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</si>
  <si>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</si>
  <si>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</si>
  <si>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</si>
  <si>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</si>
  <si>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</si>
  <si>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</si>
  <si>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</si>
  <si>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</si>
  <si>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</si>
  <si>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</si>
  <si>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</si>
  <si>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</si>
  <si>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</si>
  <si>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</si>
  <si>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</si>
  <si>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</si>
  <si>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</si>
  <si>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</si>
  <si>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</si>
  <si>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</si>
  <si>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</si>
  <si>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</si>
  <si>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</si>
  <si>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</si>
  <si>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</si>
  <si>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</si>
  <si>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</si>
  <si>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</si>
  <si>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</si>
  <si>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</si>
  <si>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</si>
  <si>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</si>
  <si>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</si>
  <si>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</si>
  <si>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</si>
  <si>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</si>
  <si>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</si>
  <si>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</si>
  <si>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</si>
  <si>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</si>
  <si>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</si>
  <si>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</si>
  <si>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</si>
  <si>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</si>
  <si>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</si>
  <si>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</si>
  <si>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</si>
  <si>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</si>
  <si>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</si>
  <si>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</si>
  <si>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</si>
  <si>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</si>
  <si>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</si>
  <si>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</si>
  <si>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</si>
  <si>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</si>
  <si>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</si>
  <si>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</si>
  <si>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</si>
  <si>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</si>
  <si>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</si>
  <si>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</si>
  <si>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</si>
  <si>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</si>
  <si>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</si>
  <si>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</si>
  <si>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</si>
  <si>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</si>
  <si>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</si>
  <si>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</si>
  <si>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</si>
  <si>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</si>
  <si>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</si>
  <si>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</si>
  <si>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</si>
  <si>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</si>
  <si>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</si>
  <si>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</si>
  <si>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</si>
  <si>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</si>
  <si>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</si>
  <si>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</si>
  <si>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</si>
  <si>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</si>
  <si>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</si>
  <si>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</si>
  <si>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</si>
  <si>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</si>
  <si>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</si>
  <si>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</si>
  <si>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</si>
  <si>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</si>
  <si>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</si>
  <si>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</si>
  <si>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</si>
  <si>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</si>
  <si>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</si>
  <si>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</si>
  <si>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</si>
  <si>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</si>
  <si>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</si>
  <si>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</si>
  <si>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</si>
  <si>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</si>
  <si>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</si>
  <si>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</si>
  <si>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</si>
  <si>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</si>
  <si>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</si>
  <si>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</si>
  <si>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</si>
  <si>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</si>
  <si>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</si>
  <si>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</si>
  <si>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</si>
  <si>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</si>
  <si>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</si>
  <si>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</si>
  <si>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</si>
  <si>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</si>
  <si>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</si>
  <si>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</si>
  <si>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</si>
  <si>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</si>
  <si>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</si>
  <si>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</si>
  <si>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</si>
  <si>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</si>
  <si>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</si>
  <si>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</si>
  <si>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</si>
  <si>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</si>
  <si>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</si>
  <si>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</si>
  <si>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</si>
  <si>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</si>
  <si>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</si>
  <si>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</si>
  <si>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</si>
  <si>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</si>
  <si>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</si>
  <si>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</si>
  <si>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</si>
  <si>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</si>
  <si>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</si>
  <si>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</si>
  <si>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</si>
  <si>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</si>
  <si>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</si>
  <si>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</si>
  <si>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</si>
  <si>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</si>
  <si>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</si>
  <si>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</si>
  <si>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</si>
  <si>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</si>
  <si>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</si>
  <si>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</si>
  <si>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</si>
  <si>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</si>
  <si>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</si>
  <si>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</si>
  <si>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</si>
  <si>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</si>
  <si>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</si>
  <si>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</si>
  <si>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</si>
  <si>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</si>
  <si>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</si>
  <si>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</si>
  <si>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</si>
  <si>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</si>
  <si>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</si>
  <si>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</si>
  <si>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</si>
  <si>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</si>
  <si>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</si>
  <si>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</si>
  <si>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</si>
  <si>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</si>
  <si>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</si>
  <si>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</si>
  <si>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</si>
  <si>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</si>
  <si>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</si>
  <si>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</si>
  <si>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</si>
  <si>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</si>
  <si>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</si>
  <si>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</si>
  <si>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</si>
  <si>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</si>
  <si>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</si>
  <si>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</si>
  <si>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</si>
  <si>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</si>
  <si>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</si>
  <si>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</si>
  <si>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</si>
  <si>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</si>
  <si>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</si>
  <si>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</si>
  <si>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</si>
  <si>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</si>
  <si>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</si>
  <si>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</si>
  <si>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</si>
  <si>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</si>
  <si>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</si>
  <si>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</si>
  <si>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</si>
  <si>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</si>
  <si>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</si>
  <si>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</si>
  <si>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</si>
  <si>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</si>
  <si>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</si>
  <si>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</si>
  <si>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</si>
  <si>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</si>
  <si>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</si>
  <si>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</si>
  <si>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</si>
  <si>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</si>
  <si>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</si>
  <si>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</si>
  <si>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</si>
  <si>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</si>
  <si>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</si>
  <si>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</si>
  <si>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</si>
  <si>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</si>
  <si>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</si>
  <si>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</si>
  <si>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</si>
  <si>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</si>
  <si>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</si>
  <si>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</si>
  <si>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</si>
  <si>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</si>
  <si>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</si>
  <si>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</si>
  <si>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</si>
  <si>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</si>
  <si>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</si>
  <si>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</si>
  <si>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</si>
  <si>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</si>
  <si>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</si>
  <si>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</si>
  <si>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</si>
  <si>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</si>
  <si>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</si>
  <si>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</si>
  <si>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</si>
  <si>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</si>
  <si>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</si>
  <si>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</si>
  <si>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</si>
  <si>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</si>
  <si>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</si>
  <si>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</si>
  <si>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</si>
  <si>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</si>
  <si>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</si>
  <si>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</si>
  <si>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</si>
  <si>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</si>
  <si>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</si>
  <si>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</si>
  <si>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</si>
  <si>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</si>
  <si>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</si>
  <si>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</si>
  <si>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</si>
  <si>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</si>
  <si>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</si>
  <si>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</si>
  <si>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</si>
  <si>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</si>
  <si>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</si>
  <si>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</si>
  <si>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</si>
  <si>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</si>
  <si>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</si>
  <si>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</si>
  <si>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</si>
  <si>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</si>
  <si>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</si>
  <si>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</si>
  <si>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</si>
  <si>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</si>
  <si>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</si>
  <si>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</si>
  <si>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</si>
  <si>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</si>
  <si>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</si>
  <si>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</si>
  <si>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</si>
  <si>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</si>
  <si>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</si>
  <si>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</si>
  <si>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</si>
  <si>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</si>
  <si>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</si>
  <si>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</si>
  <si>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</si>
  <si>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</si>
  <si>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</si>
  <si>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</si>
  <si>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</si>
  <si>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</si>
  <si>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</si>
  <si>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</si>
  <si>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</si>
  <si>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</si>
  <si>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</si>
  <si>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</si>
  <si>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</si>
  <si>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</si>
  <si>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</si>
  <si>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</si>
  <si>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</si>
  <si>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</si>
  <si>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</si>
  <si>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</si>
  <si>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</si>
  <si>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</si>
  <si>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</si>
  <si>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</si>
  <si>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</si>
  <si>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</si>
  <si>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</si>
  <si>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</si>
  <si>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</si>
  <si>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</si>
  <si>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</si>
  <si>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</si>
  <si>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</si>
  <si>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</si>
  <si>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</si>
  <si>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</si>
  <si>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</si>
  <si>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</si>
  <si>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</si>
  <si>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</si>
  <si>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</si>
  <si>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</si>
  <si>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</si>
  <si>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</si>
  <si>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</si>
  <si>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</si>
  <si>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</si>
  <si>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</si>
  <si>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</si>
  <si>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</si>
  <si>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</si>
  <si>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</si>
  <si>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</si>
  <si>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</si>
  <si>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</si>
  <si>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</si>
  <si>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</si>
  <si>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</si>
  <si>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</si>
  <si>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</si>
  <si>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</si>
  <si>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</si>
  <si>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</si>
  <si>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</si>
  <si>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</si>
  <si>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</si>
  <si>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</si>
  <si>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</si>
  <si>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</si>
  <si>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</si>
  <si>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</si>
  <si>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</si>
  <si>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</si>
  <si>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</si>
  <si>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</si>
  <si>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</si>
  <si>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</si>
  <si>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</si>
  <si>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</si>
  <si>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</si>
  <si>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</si>
  <si>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</si>
  <si>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</si>
  <si>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</si>
  <si>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</si>
  <si>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</si>
  <si>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</si>
  <si>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</si>
  <si>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</si>
  <si>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</si>
  <si>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</si>
  <si>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</si>
  <si>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</si>
  <si>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</si>
  <si>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</si>
  <si>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</si>
  <si>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</si>
  <si>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</si>
  <si>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</si>
  <si>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</si>
  <si>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</si>
  <si>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</si>
  <si>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</si>
  <si>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</si>
  <si>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</si>
  <si>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</si>
  <si>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</si>
  <si>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</si>
  <si>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</si>
  <si>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</si>
  <si>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</si>
  <si>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</si>
  <si>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</si>
  <si>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</si>
  <si>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</si>
  <si>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</si>
  <si>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</si>
  <si>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</si>
  <si>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</si>
  <si>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</si>
  <si>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</si>
  <si>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</si>
  <si>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</si>
  <si>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</si>
  <si>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</si>
  <si>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</si>
  <si>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</si>
  <si>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</si>
  <si>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</si>
  <si>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</si>
  <si>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</si>
  <si>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</si>
  <si>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</si>
  <si>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</si>
  <si>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</si>
  <si>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</si>
  <si>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</si>
  <si>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</si>
  <si>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</si>
  <si>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</si>
  <si>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</si>
  <si>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</si>
  <si>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</si>
  <si>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</si>
  <si>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</si>
  <si>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</si>
  <si>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</si>
  <si>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</si>
  <si>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</si>
  <si>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</si>
  <si>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</si>
  <si>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</si>
  <si>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</si>
  <si>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</si>
  <si>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</si>
  <si>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</si>
  <si>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</si>
  <si>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</si>
  <si>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</si>
  <si>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</si>
  <si>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</si>
  <si>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</si>
  <si>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</si>
  <si>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</si>
  <si>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</si>
  <si>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</si>
  <si>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</si>
  <si>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</si>
  <si>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</si>
  <si>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</si>
  <si>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</si>
  <si>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</si>
  <si>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</si>
  <si>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</si>
  <si>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</si>
  <si>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</si>
  <si>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</si>
  <si>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</si>
  <si>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</si>
  <si>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</si>
  <si>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</si>
  <si>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</si>
  <si>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</si>
  <si>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</si>
  <si>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</si>
  <si>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</si>
  <si>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</si>
  <si>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</si>
  <si>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</si>
  <si>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</si>
  <si>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</si>
  <si>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</si>
  <si>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</si>
  <si>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</si>
  <si>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</si>
  <si>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</si>
  <si>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</si>
  <si>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</si>
  <si>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</si>
  <si>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</si>
  <si>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</si>
  <si>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</si>
  <si>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</si>
  <si>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</si>
  <si>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</si>
  <si>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</si>
  <si>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</si>
  <si>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</si>
  <si>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</si>
  <si>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</si>
  <si>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</si>
  <si>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</si>
  <si>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</si>
  <si>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</si>
  <si>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</si>
  <si>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</si>
  <si>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</si>
  <si>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</si>
  <si>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</si>
  <si>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</si>
  <si>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</si>
  <si>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</si>
  <si>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</si>
  <si>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</si>
  <si>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</si>
  <si>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</si>
  <si>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</si>
  <si>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</si>
  <si>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</si>
  <si>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</si>
  <si>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</si>
  <si>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</si>
  <si>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</si>
  <si>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</si>
  <si>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</si>
  <si>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</si>
  <si>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</si>
  <si>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</si>
  <si>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</si>
  <si>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</si>
  <si>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</si>
  <si>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</si>
  <si>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</si>
  <si>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</si>
  <si>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</si>
  <si>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</si>
  <si>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</si>
  <si>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</si>
  <si>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</si>
  <si>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</si>
  <si>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</si>
  <si>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</si>
  <si>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</si>
  <si>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</si>
  <si>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</si>
  <si>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</si>
  <si>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</si>
  <si>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</si>
  <si>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</si>
  <si>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</si>
  <si>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</si>
  <si>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</si>
  <si>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</si>
  <si>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</si>
  <si>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</si>
  <si>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</si>
  <si>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</si>
  <si>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</si>
  <si>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</si>
  <si>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</si>
  <si>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</si>
  <si>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</si>
  <si>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</si>
  <si>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</si>
  <si>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</si>
  <si>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</si>
  <si>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</si>
  <si>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</si>
  <si>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</si>
  <si>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</si>
  <si>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</si>
  <si>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</si>
  <si>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</si>
  <si>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</si>
  <si>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</si>
  <si>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</si>
  <si>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</si>
  <si>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</si>
  <si>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</si>
  <si>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</si>
  <si>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</si>
  <si>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</si>
  <si>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</si>
  <si>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</si>
  <si>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</si>
  <si>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</si>
  <si>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</si>
  <si>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</si>
  <si>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</si>
  <si>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</si>
  <si>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</si>
  <si>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</si>
  <si>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</si>
  <si>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</si>
  <si>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</si>
  <si>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</si>
  <si>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</si>
  <si>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</si>
  <si>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</si>
  <si>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</si>
  <si>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</si>
  <si>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</si>
  <si>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</si>
  <si>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</si>
  <si>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</si>
  <si>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</si>
  <si>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</si>
  <si>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</si>
  <si>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</si>
  <si>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</si>
  <si>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</si>
  <si>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</si>
  <si>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</si>
  <si>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</si>
  <si>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</si>
  <si>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</si>
  <si>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</si>
  <si>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</si>
  <si>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</si>
  <si>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</si>
  <si>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</si>
  <si>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</si>
  <si>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</si>
  <si>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</si>
  <si>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</si>
  <si>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</si>
  <si>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</si>
  <si>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</si>
  <si>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</si>
  <si>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</si>
  <si>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</si>
  <si>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</si>
  <si>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</si>
  <si>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</si>
  <si>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</si>
  <si>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</si>
  <si>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</si>
  <si>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</si>
  <si>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</si>
  <si>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</si>
  <si>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</si>
  <si>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</si>
  <si>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</si>
  <si>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</si>
  <si>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</si>
  <si>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</si>
  <si>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</si>
  <si>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</si>
  <si>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</si>
  <si>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</si>
  <si>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</si>
  <si>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</si>
  <si>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</si>
  <si>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</si>
  <si>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</si>
  <si>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</si>
  <si>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</si>
  <si>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</si>
  <si>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</si>
  <si>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</si>
  <si>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</si>
  <si>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</si>
  <si>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</si>
  <si>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</si>
  <si>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</si>
  <si>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</si>
  <si>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</si>
  <si>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</si>
  <si>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</si>
  <si>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</si>
  <si>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</si>
  <si>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</si>
  <si>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</si>
  <si>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</si>
  <si>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</si>
  <si>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</si>
  <si>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</si>
  <si>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</si>
  <si>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</si>
  <si>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</si>
  <si>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</si>
  <si>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</si>
  <si>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</si>
  <si>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</si>
  <si>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</si>
  <si>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</si>
  <si>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</si>
  <si>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</si>
  <si>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</si>
  <si>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</si>
  <si>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</si>
  <si>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</si>
  <si>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</si>
  <si>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</si>
  <si>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</si>
  <si>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</si>
  <si>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</si>
  <si>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</si>
  <si>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</si>
  <si>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</si>
  <si>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</si>
  <si>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</si>
  <si>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</si>
  <si>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</si>
  <si>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</si>
  <si>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</si>
  <si>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</si>
  <si>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</si>
  <si>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</si>
  <si>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</si>
  <si>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</si>
  <si>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</si>
  <si>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</si>
  <si>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</si>
  <si>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</si>
  <si>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</si>
  <si>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</si>
  <si>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</si>
  <si>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</si>
  <si>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</si>
  <si>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</si>
  <si>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</si>
  <si>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</si>
  <si>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</si>
  <si>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</si>
  <si>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</si>
  <si>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</si>
  <si>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</si>
  <si>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</si>
  <si>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</si>
  <si>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</si>
  <si>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</si>
  <si>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</si>
  <si>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</si>
  <si>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</si>
  <si>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</si>
  <si>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</si>
  <si>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</si>
  <si>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</si>
  <si>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</si>
  <si>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</si>
  <si>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</si>
  <si>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</si>
  <si>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</si>
  <si>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</si>
  <si>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</si>
  <si>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</si>
  <si>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</si>
  <si>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</si>
  <si>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</si>
  <si>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</si>
  <si>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</si>
  <si>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</si>
  <si>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</si>
  <si>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</si>
  <si>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</si>
  <si>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</si>
  <si>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</si>
  <si>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</si>
  <si>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</si>
  <si>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</si>
  <si>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</si>
  <si>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</si>
  <si>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</si>
  <si>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</si>
  <si>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</si>
  <si>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</si>
  <si>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</si>
  <si>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</si>
  <si>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</si>
  <si>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</si>
  <si>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</si>
  <si>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</si>
  <si>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</si>
  <si>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</si>
  <si>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</si>
  <si>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</si>
  <si>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</si>
  <si>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</si>
  <si>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</si>
  <si>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</si>
  <si>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</si>
  <si>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</si>
  <si>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</si>
  <si>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</si>
  <si>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</si>
  <si>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</si>
  <si>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</si>
  <si>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</si>
  <si>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</si>
  <si>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</si>
  <si>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</si>
  <si>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</si>
  <si>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</si>
  <si>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</si>
  <si>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</si>
  <si>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</si>
  <si>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</si>
  <si>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</si>
  <si>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</si>
  <si>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</si>
  <si>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</si>
  <si>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</si>
  <si>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</si>
  <si>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</si>
  <si>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</si>
  <si>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</si>
  <si>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</si>
  <si>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</si>
  <si>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</si>
  <si>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</si>
  <si>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</si>
  <si>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</si>
  <si>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</si>
  <si>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</si>
  <si>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</si>
  <si>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</si>
  <si>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</si>
  <si>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</si>
  <si>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</si>
  <si>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</si>
  <si>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</si>
  <si>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</si>
  <si>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</si>
  <si>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</si>
  <si>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</si>
  <si>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</si>
  <si>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</si>
  <si>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</si>
  <si>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</si>
  <si>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</si>
  <si>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</si>
  <si>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</si>
  <si>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</si>
  <si>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</si>
  <si>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</si>
  <si>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</si>
  <si>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</si>
  <si>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</si>
  <si>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</si>
  <si>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</si>
  <si>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</si>
  <si>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</si>
  <si>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</si>
  <si>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</si>
  <si>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</si>
  <si>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</si>
  <si>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</si>
  <si>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</si>
  <si>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</si>
  <si>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</si>
  <si>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</si>
  <si>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</si>
  <si>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</si>
  <si>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</si>
  <si>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</si>
  <si>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</si>
  <si>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</si>
  <si>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</si>
  <si>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</si>
  <si>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</si>
  <si>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</si>
  <si>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</si>
  <si>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</si>
  <si>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</si>
  <si>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</si>
  <si>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</si>
  <si>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</si>
  <si>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</si>
  <si>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</si>
  <si>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</si>
  <si>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</si>
  <si>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</si>
  <si>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</si>
  <si>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</si>
  <si>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</si>
  <si>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</si>
  <si>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</si>
  <si>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</si>
  <si>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</si>
  <si>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</si>
  <si>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</si>
  <si>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</si>
  <si>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</si>
  <si>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</si>
  <si>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</si>
  <si>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</si>
  <si>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</si>
  <si>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</si>
  <si>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</si>
  <si>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</si>
  <si>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</si>
  <si>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</si>
  <si>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</si>
  <si>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</si>
  <si>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</si>
  <si>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</si>
  <si>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</si>
  <si>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</si>
  <si>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</si>
  <si>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</si>
  <si>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</si>
  <si>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</si>
  <si>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</si>
  <si>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</si>
  <si>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</si>
  <si>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</si>
  <si>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</si>
  <si>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</si>
  <si>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</si>
  <si>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</si>
  <si>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</si>
  <si>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</si>
  <si>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</si>
  <si>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</si>
  <si>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</si>
  <si>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</si>
  <si>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</si>
  <si>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</si>
  <si>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</si>
  <si>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</si>
  <si>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</si>
  <si>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</si>
  <si>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</si>
  <si>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</si>
  <si>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</si>
  <si>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</si>
  <si>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</si>
  <si>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</si>
  <si>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</si>
  <si>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</si>
  <si>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</si>
  <si>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</si>
  <si>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</si>
  <si>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</si>
  <si>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</si>
  <si>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</si>
  <si>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</si>
  <si>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</si>
  <si>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</si>
  <si>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</si>
  <si>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</si>
  <si>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</si>
  <si>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</si>
  <si>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</si>
  <si>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</si>
  <si>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</si>
  <si>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</si>
  <si>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</si>
  <si>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</si>
  <si>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</si>
  <si>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</si>
  <si>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</si>
  <si>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</si>
  <si>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</si>
  <si>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</si>
  <si>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</si>
  <si>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</si>
  <si>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</si>
  <si>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</si>
  <si>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</si>
  <si>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</si>
  <si>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</si>
  <si>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</si>
  <si>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</si>
  <si>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</si>
  <si>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</si>
  <si>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</si>
  <si>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</si>
  <si>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</si>
  <si>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</si>
  <si>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</si>
  <si>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</si>
  <si>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</si>
  <si>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</si>
  <si>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</si>
  <si>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</si>
  <si>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</si>
  <si>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</si>
  <si>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</si>
  <si>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</si>
  <si>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</si>
  <si>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</si>
  <si>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</si>
  <si>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</si>
  <si>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</si>
  <si>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</si>
  <si>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</si>
  <si>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</si>
  <si>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</si>
  <si>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</si>
  <si>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</si>
  <si>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</si>
  <si>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</si>
  <si>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</si>
  <si>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</si>
  <si>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</si>
  <si>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</si>
  <si>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</si>
  <si>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</si>
  <si>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</si>
  <si>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</si>
  <si>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</si>
  <si>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</si>
  <si>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</si>
  <si>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</si>
  <si>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</si>
  <si>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</si>
  <si>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</si>
  <si>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</si>
  <si>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</si>
  <si>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</si>
  <si>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</si>
  <si>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</si>
  <si>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</si>
  <si>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</si>
  <si>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</si>
  <si>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</si>
  <si>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</si>
  <si>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</si>
  <si>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</si>
  <si>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</si>
  <si>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</si>
  <si>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</si>
  <si>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</si>
  <si>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</si>
  <si>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</si>
  <si>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</si>
  <si>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</si>
  <si>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</si>
  <si>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</si>
  <si>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</si>
  <si>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</si>
  <si>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</si>
  <si>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</si>
  <si>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</si>
  <si>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</si>
  <si>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</si>
  <si>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</si>
  <si>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</si>
  <si>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</si>
  <si>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</si>
  <si>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</si>
  <si>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</si>
  <si>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</si>
  <si>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</si>
  <si>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</si>
  <si>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</si>
  <si>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</si>
  <si>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</si>
  <si>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</si>
  <si>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</si>
  <si>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</si>
  <si>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</si>
  <si>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</si>
  <si>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</si>
  <si>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</si>
  <si>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</si>
  <si>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</si>
  <si>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</si>
  <si>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</si>
  <si>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</si>
  <si>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</si>
  <si>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</si>
  <si>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</si>
  <si>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</si>
  <si>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</si>
  <si>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</si>
  <si>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</si>
  <si>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</si>
  <si>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</si>
  <si>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</si>
  <si>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</si>
  <si>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</si>
  <si>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</si>
  <si>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</si>
  <si>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</si>
  <si>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</si>
  <si>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</si>
  <si>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</si>
  <si>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</si>
  <si>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</si>
  <si>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</si>
  <si>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</si>
  <si>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</si>
  <si>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</si>
  <si>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</si>
  <si>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</si>
  <si>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</si>
  <si>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</si>
  <si>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</si>
  <si>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</si>
  <si>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</si>
  <si>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</si>
  <si>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</si>
  <si>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</si>
  <si>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</si>
  <si>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</si>
  <si>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</si>
  <si>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</si>
  <si>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</si>
  <si>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</si>
  <si>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</si>
  <si>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</si>
  <si>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</si>
  <si>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</si>
  <si>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</si>
  <si>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</si>
  <si>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</si>
  <si>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</si>
  <si>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</si>
  <si>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</si>
  <si>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</si>
  <si>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</si>
  <si>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</si>
  <si>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</si>
  <si>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</si>
  <si>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</si>
  <si>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</si>
  <si>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</si>
  <si>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</si>
  <si>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</si>
  <si>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</si>
  <si>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</si>
  <si>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</si>
  <si>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</si>
  <si>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</si>
  <si>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</si>
  <si>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</si>
  <si>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</si>
  <si>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</si>
  <si>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</si>
  <si>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</si>
  <si>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</si>
  <si>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</si>
  <si>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</si>
  <si>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</si>
  <si>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</si>
  <si>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</si>
  <si>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</si>
  <si>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</si>
  <si>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</si>
  <si>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</si>
  <si>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</si>
  <si>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</si>
  <si>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</si>
  <si>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</si>
  <si>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</si>
  <si>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</si>
  <si>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</si>
  <si>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</si>
  <si>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</si>
  <si>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</si>
  <si>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</si>
  <si>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</si>
  <si>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</si>
  <si>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</si>
  <si>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</si>
  <si>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</si>
  <si>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</si>
  <si>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</si>
  <si>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</si>
  <si>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</si>
  <si>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</si>
  <si>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</si>
  <si>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</si>
  <si>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</si>
  <si>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</si>
  <si>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</si>
  <si>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</si>
  <si>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</si>
  <si>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</si>
  <si>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</si>
  <si>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</si>
  <si>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</si>
  <si>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</si>
  <si>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</si>
  <si>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</si>
  <si>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</si>
  <si>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</si>
  <si>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</si>
  <si>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</si>
  <si>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</si>
  <si>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</si>
  <si>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</si>
  <si>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</si>
  <si>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</si>
  <si>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</si>
  <si>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</si>
  <si>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</si>
  <si>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</si>
  <si>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</si>
  <si>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</si>
  <si>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</si>
  <si>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</si>
  <si>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</si>
  <si>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</si>
  <si>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</si>
  <si>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</si>
  <si>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</si>
  <si>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</si>
  <si>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</si>
  <si>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</si>
  <si>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</si>
  <si>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</si>
  <si>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</si>
  <si>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</si>
  <si>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</si>
  <si>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</si>
  <si>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</si>
  <si>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</si>
  <si>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</si>
  <si>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</si>
  <si>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</si>
  <si>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</si>
  <si>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</si>
  <si>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</si>
  <si>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</si>
  <si>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</si>
  <si>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</si>
  <si>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</si>
  <si>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</si>
  <si>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</si>
  <si>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</si>
  <si>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</si>
  <si>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</si>
  <si>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</si>
  <si>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</si>
  <si>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</si>
  <si>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</si>
  <si>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</si>
  <si>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</si>
  <si>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</si>
  <si>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</si>
  <si>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</si>
  <si>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</si>
  <si>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</si>
  <si>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</si>
  <si>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</si>
  <si>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</si>
  <si>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</si>
  <si>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</si>
  <si>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</si>
  <si>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</si>
  <si>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</si>
  <si>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</si>
  <si>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</si>
  <si>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</si>
  <si>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</si>
  <si>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</si>
  <si>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</si>
  <si>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</si>
  <si>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</si>
  <si>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</si>
  <si>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</si>
  <si>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</si>
  <si>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</si>
  <si>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</si>
  <si>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</si>
  <si>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</si>
  <si>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</si>
  <si>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</si>
  <si>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</si>
  <si>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</si>
  <si>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</si>
  <si>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</si>
  <si>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</si>
  <si>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</si>
  <si>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</si>
  <si>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</si>
  <si>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</si>
  <si>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</si>
  <si>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</si>
  <si>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</si>
  <si>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</si>
  <si>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</si>
  <si>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</si>
  <si>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</si>
  <si>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</si>
  <si>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</si>
  <si>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</si>
  <si>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</si>
  <si>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</si>
  <si>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</si>
  <si>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</si>
  <si>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</si>
  <si>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</si>
  <si>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</si>
  <si>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</si>
  <si>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</si>
  <si>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</si>
  <si>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</si>
  <si>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</si>
  <si>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</si>
  <si>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</si>
  <si>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</si>
  <si>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</si>
  <si>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</si>
  <si>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</si>
  <si>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</si>
  <si>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</si>
  <si>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</si>
  <si>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</si>
  <si>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</si>
  <si>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</si>
  <si>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</si>
  <si>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</si>
  <si>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</si>
  <si>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</si>
  <si>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</si>
  <si>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</si>
  <si>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</si>
  <si>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</si>
  <si>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</si>
  <si>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</si>
  <si>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</si>
  <si>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</si>
  <si>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</si>
  <si>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</si>
  <si>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</si>
  <si>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</si>
  <si>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</si>
  <si>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</si>
  <si>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</si>
  <si>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</si>
  <si>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</si>
  <si>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</si>
  <si>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</si>
  <si>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</si>
  <si>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</si>
  <si>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</si>
  <si>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</si>
  <si>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</si>
  <si>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</si>
  <si>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</si>
  <si>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</si>
  <si>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</si>
  <si>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</si>
  <si>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</si>
  <si>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</si>
  <si>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</si>
  <si>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</si>
  <si>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</si>
  <si>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</si>
  <si>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</si>
  <si>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</si>
  <si>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</si>
  <si>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</si>
  <si>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</si>
  <si>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</si>
  <si>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</si>
  <si>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</si>
  <si>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</si>
  <si>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</si>
  <si>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</si>
  <si>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</si>
  <si>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</si>
  <si>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</si>
  <si>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</si>
  <si>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</si>
  <si>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</si>
  <si>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</si>
  <si>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</si>
  <si>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</si>
  <si>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</si>
  <si>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</si>
  <si>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</si>
  <si>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</si>
  <si>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</si>
  <si>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</si>
  <si>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</si>
  <si>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</si>
  <si>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</si>
  <si>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</si>
  <si>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</si>
  <si>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</si>
  <si>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</si>
  <si>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</si>
  <si>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</si>
  <si>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</si>
  <si>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</si>
  <si>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</si>
  <si>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</si>
  <si>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</si>
  <si>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</si>
  <si>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</si>
  <si>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</si>
  <si>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</si>
  <si>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</si>
  <si>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</si>
  <si>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</si>
  <si>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</si>
  <si>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</si>
  <si>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</si>
  <si>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</si>
  <si>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</si>
  <si>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</si>
  <si>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</si>
  <si>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</si>
  <si>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</si>
  <si>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</si>
  <si>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</si>
  <si>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</si>
  <si>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</si>
  <si>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</si>
  <si>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</si>
  <si>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</si>
  <si>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</si>
  <si>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</si>
  <si>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</si>
  <si>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</si>
  <si>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</si>
  <si>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</si>
  <si>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</si>
  <si>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</si>
  <si>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</si>
  <si>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</si>
  <si>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</si>
  <si>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</si>
  <si>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</si>
  <si>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</si>
  <si>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</si>
  <si>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</si>
  <si>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</si>
  <si>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</si>
  <si>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</si>
  <si>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</si>
  <si>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</si>
  <si>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</si>
  <si>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</si>
  <si>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</si>
  <si>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</si>
  <si>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</si>
  <si>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</si>
  <si>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</si>
  <si>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</si>
  <si>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</si>
  <si>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</si>
  <si>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</si>
  <si>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</si>
  <si>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</si>
  <si>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</si>
  <si>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</si>
  <si>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</si>
  <si>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</si>
  <si>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</si>
  <si>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</si>
  <si>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</si>
  <si>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</si>
  <si>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</si>
  <si>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</si>
  <si>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</si>
  <si>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</si>
  <si>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</si>
  <si>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</si>
  <si>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</si>
  <si>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</si>
  <si>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</si>
  <si>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</si>
  <si>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</si>
  <si>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</si>
  <si>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</si>
  <si>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</si>
  <si>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</si>
  <si>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</si>
  <si>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</si>
  <si>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</si>
  <si>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</si>
  <si>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</si>
  <si>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</si>
  <si>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</si>
  <si>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</si>
  <si>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</si>
  <si>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</si>
  <si>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</si>
  <si>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</si>
  <si>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</si>
  <si>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</si>
  <si>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</si>
  <si>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</si>
  <si>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</si>
  <si>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</si>
  <si>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</si>
  <si>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</si>
  <si>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</si>
  <si>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</si>
  <si>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</si>
  <si>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</si>
  <si>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</si>
  <si>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</si>
  <si>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</si>
  <si>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</si>
  <si>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</si>
  <si>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</si>
  <si>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</si>
  <si>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</si>
  <si>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</si>
  <si>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</si>
  <si>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</si>
  <si>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</si>
  <si>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</si>
  <si>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</si>
  <si>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</si>
  <si>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</si>
  <si>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</si>
  <si>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</si>
  <si>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</si>
  <si>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</si>
  <si>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</si>
  <si>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</si>
  <si>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</si>
  <si>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</si>
  <si>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</si>
  <si>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</si>
  <si>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</si>
  <si>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</si>
  <si>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</si>
  <si>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</si>
  <si>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</si>
  <si>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</si>
  <si>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</si>
  <si>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</si>
  <si>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</si>
  <si>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</si>
  <si>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</si>
  <si>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</si>
  <si>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</si>
  <si>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</si>
  <si>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</si>
  <si>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</si>
  <si>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</si>
  <si>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</si>
  <si>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</si>
  <si>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</si>
  <si>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</si>
  <si>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</si>
  <si>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</si>
  <si>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</si>
  <si>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</si>
  <si>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</si>
  <si>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</si>
  <si>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</si>
  <si>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</si>
  <si>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</si>
  <si>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</si>
  <si>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</si>
  <si>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</si>
  <si>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</si>
  <si>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</si>
  <si>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</si>
  <si>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</si>
  <si>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</si>
  <si>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</si>
  <si>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</si>
  <si>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</si>
  <si>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</si>
  <si>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</si>
  <si>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</si>
  <si>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</si>
  <si>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</si>
  <si>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</si>
  <si>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</si>
  <si>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</si>
  <si>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</si>
  <si>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</si>
  <si>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</si>
  <si>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</si>
  <si>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</si>
  <si>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</si>
  <si>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</si>
  <si>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</si>
  <si>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</si>
  <si>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</si>
  <si>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</si>
  <si>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</si>
  <si>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</si>
  <si>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</si>
  <si>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</si>
  <si>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</si>
  <si>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</si>
  <si>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</si>
  <si>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</si>
  <si>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</si>
  <si>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</si>
  <si>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</si>
  <si>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</si>
  <si>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</si>
  <si>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</si>
  <si>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</si>
  <si>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</si>
  <si>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</si>
  <si>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</si>
  <si>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</si>
  <si>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</si>
  <si>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</si>
  <si>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</si>
  <si>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</si>
  <si>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</si>
  <si>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</si>
  <si>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</si>
  <si>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</si>
  <si>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</si>
  <si>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</si>
  <si>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</si>
  <si>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</si>
  <si>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</si>
  <si>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</si>
  <si>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</si>
  <si>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</si>
  <si>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</si>
  <si>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</si>
  <si>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</si>
  <si>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</si>
  <si>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</si>
  <si>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</si>
  <si>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</si>
  <si>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</si>
  <si>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</si>
  <si>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</si>
  <si>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</si>
  <si>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</si>
  <si>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</si>
  <si>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</si>
  <si>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</si>
  <si>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</si>
  <si>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</si>
  <si>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</si>
  <si>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</si>
  <si>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</si>
  <si>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</si>
  <si>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</si>
  <si>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</si>
  <si>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</si>
  <si>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</si>
  <si>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</si>
  <si>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</si>
  <si>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</si>
  <si>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</si>
  <si>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</si>
  <si>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</si>
  <si>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</si>
  <si>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</si>
  <si>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</si>
  <si>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</si>
  <si>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</si>
  <si>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</si>
  <si>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</si>
  <si>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</si>
  <si>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</si>
  <si>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</si>
  <si>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</si>
  <si>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</si>
  <si>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</si>
  <si>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</si>
  <si>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</si>
  <si>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</si>
  <si>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</si>
  <si>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</si>
  <si>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</si>
  <si>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</si>
  <si>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</si>
  <si>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</si>
  <si>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</si>
  <si>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</si>
  <si>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</si>
  <si>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</si>
  <si>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</si>
  <si>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</si>
  <si>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</si>
  <si>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</si>
  <si>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</si>
  <si>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</si>
  <si>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</si>
  <si>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</si>
  <si>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</si>
  <si>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</si>
  <si>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</si>
  <si>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</si>
  <si>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</si>
  <si>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</si>
  <si>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</si>
  <si>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</si>
  <si>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</si>
  <si>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</si>
  <si>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</si>
  <si>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</si>
  <si>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</si>
  <si>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</si>
  <si>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</si>
  <si>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</si>
  <si>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</si>
  <si>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</si>
  <si>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</si>
  <si>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</si>
  <si>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</si>
  <si>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</si>
  <si>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</si>
  <si>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</si>
  <si>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</si>
  <si>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</si>
  <si>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</si>
  <si>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</si>
  <si>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</si>
  <si>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</si>
  <si>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</si>
  <si>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</si>
  <si>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</si>
  <si>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</si>
  <si>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</si>
  <si>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</si>
  <si>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</si>
  <si>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</si>
  <si>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</si>
  <si>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</si>
  <si>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</si>
  <si>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</si>
  <si>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</si>
  <si>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</si>
  <si>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</si>
  <si>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</si>
  <si>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</si>
  <si>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</si>
  <si>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</si>
  <si>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</si>
  <si>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</si>
  <si>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</si>
  <si>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</si>
  <si>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</si>
  <si>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</si>
  <si>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</si>
  <si>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</si>
  <si>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</si>
  <si>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</si>
  <si>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</si>
  <si>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</si>
  <si>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</si>
  <si>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</si>
  <si>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</si>
  <si>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</si>
  <si>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</si>
  <si>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</si>
  <si>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</si>
  <si>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</si>
  <si>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</si>
  <si>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</si>
  <si>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</si>
  <si>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</si>
  <si>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</si>
  <si>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</si>
  <si>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</si>
  <si>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</si>
  <si>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</si>
  <si>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</si>
  <si>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</si>
  <si>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</si>
  <si>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</si>
  <si>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</si>
  <si>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</si>
  <si>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</si>
  <si>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</si>
  <si>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</si>
  <si>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</si>
  <si>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</si>
  <si>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</si>
  <si>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</si>
  <si>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</si>
  <si>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</si>
  <si>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</si>
  <si>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</si>
  <si>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</si>
  <si>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</si>
  <si>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</si>
  <si>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</si>
  <si>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</si>
  <si>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</si>
  <si>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</si>
  <si>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</si>
  <si>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</si>
  <si>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</si>
  <si>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</si>
  <si>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</si>
  <si>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</si>
  <si>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</si>
  <si>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</si>
  <si>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</si>
  <si>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</si>
  <si>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</si>
  <si>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</si>
  <si>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</si>
  <si>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</si>
  <si>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</si>
  <si>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</si>
  <si>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</si>
  <si>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</si>
  <si>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</si>
  <si>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</si>
  <si>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</si>
  <si>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</si>
  <si>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</si>
  <si>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</si>
  <si>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</si>
  <si>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</si>
  <si>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</si>
  <si>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</si>
  <si>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</si>
  <si>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</si>
  <si>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</si>
  <si>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</si>
  <si>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</si>
  <si>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</si>
  <si>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</si>
  <si>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</si>
  <si>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</si>
  <si>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</si>
  <si>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</si>
  <si>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</si>
  <si>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</si>
  <si>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</si>
  <si>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</si>
  <si>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</si>
  <si>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</si>
  <si>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</si>
  <si>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</si>
  <si>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</si>
  <si>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</si>
  <si>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</si>
  <si>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</si>
  <si>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</si>
  <si>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</si>
  <si>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</si>
  <si>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</si>
  <si>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</si>
  <si>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</si>
  <si>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</si>
  <si>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</si>
  <si>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</si>
  <si>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</si>
  <si>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</si>
  <si>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</si>
  <si>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</si>
  <si>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</si>
  <si>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</si>
  <si>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</si>
  <si>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</si>
  <si>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</si>
  <si>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</si>
  <si>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</si>
  <si>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</si>
  <si>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</si>
  <si>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</si>
  <si>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</si>
  <si>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</si>
  <si>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</si>
  <si>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</si>
  <si>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</si>
  <si>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</si>
  <si>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</si>
  <si>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</si>
  <si>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</si>
  <si>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</si>
  <si>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</si>
  <si>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</si>
  <si>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</si>
  <si>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</si>
  <si>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</si>
  <si>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</si>
  <si>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</si>
  <si>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</si>
  <si>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</si>
  <si>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</si>
  <si>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</si>
  <si>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</si>
  <si>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</si>
  <si>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</si>
  <si>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</si>
  <si>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</si>
  <si>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</si>
  <si>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</si>
  <si>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</si>
  <si>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</si>
  <si>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</si>
  <si>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</si>
  <si>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</si>
  <si>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</si>
  <si>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</si>
  <si>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</si>
  <si>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</si>
  <si>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</si>
  <si>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</si>
  <si>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</si>
  <si>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</si>
  <si>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</si>
  <si>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</si>
  <si>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</si>
  <si>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</si>
  <si>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</si>
  <si>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</si>
  <si>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</si>
  <si>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</si>
  <si>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</si>
  <si>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</si>
  <si>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</si>
  <si>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</si>
  <si>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</si>
  <si>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</si>
  <si>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</si>
  <si>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</si>
  <si>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</si>
  <si>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</si>
  <si>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</si>
  <si>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</si>
  <si>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</si>
  <si>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</si>
  <si>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</si>
  <si>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</si>
  <si>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</si>
  <si>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</si>
  <si>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</si>
  <si>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</si>
  <si>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</si>
  <si>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</si>
  <si>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</si>
  <si>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</si>
  <si>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</si>
  <si>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</si>
  <si>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</si>
  <si>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</si>
  <si>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</si>
  <si>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</si>
  <si>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</si>
  <si>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</si>
  <si>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</si>
  <si>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</si>
  <si>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</si>
  <si>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</si>
  <si>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</si>
  <si>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</si>
  <si>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</si>
  <si>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</si>
  <si>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</si>
  <si>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</si>
  <si>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</si>
  <si>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</si>
  <si>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</si>
  <si>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</si>
  <si>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</si>
  <si>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</si>
  <si>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</si>
  <si>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</si>
  <si>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</si>
  <si>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</si>
  <si>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</si>
  <si>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</si>
  <si>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</si>
  <si>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</si>
  <si>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</si>
  <si>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</si>
  <si>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</si>
  <si>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</si>
  <si>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</si>
  <si>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</si>
  <si>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</si>
  <si>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</si>
  <si>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</si>
  <si>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</si>
  <si>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</si>
  <si>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</si>
  <si>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</si>
  <si>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</si>
  <si>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</si>
  <si>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</si>
  <si>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</si>
  <si>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</si>
  <si>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</si>
  <si>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</si>
  <si>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</si>
  <si>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</si>
  <si>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</si>
  <si>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</si>
  <si>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</si>
  <si>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</si>
  <si>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</si>
  <si>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</si>
  <si>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</si>
  <si>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</si>
  <si>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</si>
  <si>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</si>
  <si>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</si>
  <si>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</si>
  <si>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</si>
  <si>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</si>
  <si>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</si>
  <si>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</si>
  <si>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</si>
  <si>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</si>
  <si>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</si>
  <si>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</si>
  <si>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</si>
  <si>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</si>
  <si>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</si>
  <si>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</si>
  <si>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</si>
  <si>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</si>
  <si>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</si>
  <si>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</si>
  <si>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</si>
  <si>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</si>
  <si>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</si>
  <si>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</si>
  <si>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</si>
  <si>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</si>
  <si>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</si>
  <si>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</si>
  <si>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</si>
  <si>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</si>
  <si>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</si>
  <si>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</si>
  <si>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</si>
  <si>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</si>
  <si>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</si>
  <si>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</si>
  <si>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</si>
  <si>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</si>
  <si>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</si>
  <si>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</si>
  <si>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</si>
  <si>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</si>
  <si>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</si>
  <si>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</si>
  <si>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</si>
  <si>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</si>
  <si>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</si>
  <si>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</si>
  <si>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</si>
  <si>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</si>
  <si>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</si>
  <si>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</si>
  <si>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</si>
  <si>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</si>
  <si>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</si>
  <si>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</si>
  <si>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</si>
  <si>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</si>
  <si>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</si>
  <si>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</si>
  <si>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</si>
  <si>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</si>
  <si>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</si>
  <si>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</si>
  <si>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</si>
  <si>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</si>
  <si>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</si>
  <si>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</si>
  <si>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</si>
  <si>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</si>
  <si>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</si>
  <si>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</si>
  <si>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</si>
  <si>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</si>
  <si>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</si>
  <si>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</si>
  <si>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</si>
  <si>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</si>
  <si>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</si>
  <si>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</si>
  <si>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</si>
  <si>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</si>
  <si>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</si>
  <si>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</si>
  <si>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</si>
  <si>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</si>
  <si>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</si>
  <si>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</si>
  <si>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</si>
  <si>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</si>
  <si>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</si>
  <si>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</si>
  <si>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</si>
  <si>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</si>
  <si>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</si>
  <si>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</si>
  <si>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</si>
  <si>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</si>
  <si>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</si>
  <si>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</si>
  <si>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</si>
  <si>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</si>
  <si>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</si>
  <si>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</si>
  <si>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</si>
  <si>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</si>
  <si>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</si>
  <si>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</si>
  <si>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</si>
  <si>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</si>
  <si>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</si>
  <si>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</si>
  <si>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</si>
  <si>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</si>
  <si>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</si>
  <si>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</si>
  <si>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</si>
  <si>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</si>
  <si>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</si>
  <si>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</si>
  <si>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</si>
  <si>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</si>
  <si>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</si>
  <si>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</si>
  <si>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</si>
  <si>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</si>
  <si>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</si>
  <si>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</si>
  <si>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</si>
  <si>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</si>
  <si>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</si>
  <si>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</si>
  <si>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</si>
  <si>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</si>
  <si>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</si>
  <si>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</si>
  <si>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</si>
  <si>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</si>
  <si>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</si>
  <si>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</si>
  <si>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</si>
  <si>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</si>
  <si>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</si>
  <si>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</si>
  <si>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</si>
  <si>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</si>
  <si>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</si>
  <si>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</si>
  <si>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</si>
  <si>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</si>
  <si>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</si>
  <si>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</si>
  <si>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</si>
  <si>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</si>
  <si>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</si>
  <si>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</si>
  <si>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</si>
  <si>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</si>
  <si>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</si>
  <si>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</si>
  <si>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</si>
  <si>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</si>
  <si>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</si>
  <si>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</si>
  <si>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</si>
  <si>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</si>
  <si>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</si>
  <si>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</si>
  <si>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</si>
  <si>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</si>
  <si>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</si>
  <si>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</si>
  <si>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</si>
  <si>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</si>
  <si>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</si>
  <si>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</si>
  <si>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</si>
  <si>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</si>
  <si>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</si>
  <si>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</si>
  <si>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</si>
  <si>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</si>
  <si>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</si>
  <si>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</si>
  <si>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</si>
  <si>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</si>
  <si>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</si>
  <si>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</si>
  <si>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</si>
  <si>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</si>
  <si>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</si>
  <si>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</si>
  <si>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</si>
  <si>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</si>
  <si>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</si>
  <si>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</si>
  <si>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</si>
  <si>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</si>
  <si>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</si>
  <si>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</si>
  <si>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</si>
  <si>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</si>
  <si>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</si>
  <si>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</si>
  <si>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</si>
  <si>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</si>
  <si>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</si>
  <si>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</si>
  <si>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</si>
  <si>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</si>
  <si>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</si>
  <si>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</si>
  <si>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</si>
  <si>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</si>
  <si>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</si>
  <si>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</si>
  <si>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</si>
  <si>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</si>
  <si>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</si>
  <si>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</si>
  <si>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</si>
  <si>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</si>
  <si>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</si>
  <si>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</si>
  <si>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</si>
  <si>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</si>
  <si>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</si>
  <si>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</si>
  <si>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</si>
  <si>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</si>
  <si>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</si>
  <si>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</si>
  <si>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</si>
  <si>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</si>
  <si>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</si>
  <si>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</si>
  <si>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</si>
  <si>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</si>
  <si>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</si>
  <si>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</si>
  <si>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</si>
  <si>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</si>
  <si>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</si>
  <si>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</si>
  <si>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</si>
  <si>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</si>
  <si>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</si>
  <si>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</si>
  <si>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</si>
  <si>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</si>
  <si>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</si>
  <si>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</si>
  <si>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</si>
  <si>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</si>
  <si>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</si>
  <si>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</si>
  <si>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</si>
  <si>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</si>
  <si>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</si>
  <si>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</si>
  <si>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</si>
  <si>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</si>
  <si>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</si>
  <si>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</si>
  <si>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</si>
  <si>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</si>
  <si>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</si>
  <si>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</si>
  <si>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</si>
  <si>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</si>
  <si>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</si>
  <si>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</si>
  <si>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</si>
  <si>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</si>
  <si>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</si>
  <si>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</si>
  <si>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</si>
  <si>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</si>
  <si>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</si>
  <si>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</si>
  <si>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</si>
  <si>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</si>
  <si>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</si>
  <si>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</si>
  <si>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</si>
  <si>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</si>
  <si>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</si>
  <si>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</si>
  <si>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</si>
  <si>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</si>
  <si>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</si>
  <si>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</si>
  <si>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</si>
  <si>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</si>
  <si>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</si>
  <si>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</si>
  <si>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</si>
  <si>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</si>
  <si>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</si>
  <si>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</si>
  <si>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</si>
  <si>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</si>
  <si>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</si>
  <si>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</si>
  <si>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</si>
  <si>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</si>
  <si>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</si>
  <si>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</si>
  <si>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</si>
  <si>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</si>
  <si>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</si>
  <si>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</si>
  <si>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</si>
  <si>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</si>
  <si>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</si>
  <si>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</si>
  <si>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</si>
  <si>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</si>
  <si>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</si>
  <si>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</si>
  <si>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</si>
  <si>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</si>
  <si>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</si>
  <si>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</si>
  <si>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</si>
  <si>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</si>
  <si>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</si>
  <si>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</si>
  <si>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</si>
  <si>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</si>
  <si>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</si>
  <si>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</si>
  <si>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</si>
  <si>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</si>
  <si>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</si>
  <si>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</si>
  <si>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</si>
  <si>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</si>
  <si>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</si>
  <si>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</si>
  <si>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</si>
  <si>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</si>
  <si>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</si>
  <si>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</si>
  <si>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</si>
  <si>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</si>
  <si>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</si>
  <si>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</si>
  <si>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</si>
  <si>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</si>
  <si>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</si>
  <si>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</si>
  <si>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</si>
  <si>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</si>
  <si>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</si>
  <si>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</si>
  <si>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</si>
  <si>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</si>
  <si>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</si>
  <si>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</si>
  <si>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</si>
  <si>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</si>
  <si>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</si>
  <si>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</si>
  <si>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</si>
  <si>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</si>
  <si>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</si>
  <si>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</si>
  <si>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</si>
  <si>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</si>
  <si>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</si>
  <si>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</si>
  <si>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</si>
  <si>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</si>
  <si>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</si>
  <si>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</si>
  <si>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</si>
  <si>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</si>
  <si>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</si>
  <si>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</si>
  <si>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</si>
  <si>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</si>
  <si>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</si>
  <si>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</si>
  <si>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</si>
  <si>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</si>
  <si>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</si>
  <si>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</si>
  <si>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</si>
  <si>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</si>
  <si>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</si>
  <si>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</si>
  <si>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</si>
  <si>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</si>
  <si>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</si>
  <si>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</si>
  <si>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</si>
  <si>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</si>
  <si>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</si>
  <si>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</si>
  <si>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</si>
  <si>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</si>
  <si>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</si>
  <si>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</si>
  <si>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</si>
  <si>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</si>
  <si>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</si>
  <si>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</si>
  <si>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</si>
  <si>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</si>
  <si>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</si>
  <si>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</si>
  <si>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</si>
  <si>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</si>
  <si>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</si>
  <si>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</si>
  <si>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</si>
  <si>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</si>
  <si>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</si>
  <si>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</si>
  <si>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</si>
  <si>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</si>
  <si>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</si>
  <si>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</si>
  <si>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</si>
  <si>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</si>
  <si>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</si>
  <si>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</si>
  <si>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</si>
  <si>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</si>
  <si>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</si>
  <si>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</si>
  <si>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</si>
  <si>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</si>
  <si>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</si>
  <si>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</si>
  <si>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</si>
  <si>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</si>
  <si>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</si>
  <si>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</si>
  <si>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</si>
  <si>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</si>
  <si>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</si>
  <si>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</si>
  <si>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</si>
  <si>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</si>
  <si>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</si>
  <si>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</si>
  <si>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</si>
  <si>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</si>
  <si>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</si>
  <si>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</si>
  <si>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</si>
  <si>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</si>
  <si>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</si>
  <si>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</si>
  <si>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</si>
  <si>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</si>
  <si>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</si>
  <si>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</si>
  <si>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</si>
  <si>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</si>
  <si>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</si>
  <si>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</si>
  <si>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</si>
  <si>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</si>
  <si>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</si>
  <si>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</si>
  <si>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</si>
  <si>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</si>
  <si>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</si>
  <si>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</si>
  <si>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</si>
  <si>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</si>
  <si>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</si>
  <si>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</si>
  <si>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</si>
  <si>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</si>
  <si>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</si>
  <si>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</si>
  <si>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</si>
  <si>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</si>
  <si>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</si>
  <si>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</si>
  <si>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</si>
  <si>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</si>
  <si>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</si>
  <si>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</si>
  <si>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</si>
  <si>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</si>
  <si>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</si>
  <si>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</si>
  <si>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</si>
  <si>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</si>
  <si>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</si>
  <si>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</si>
  <si>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</si>
  <si>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</si>
  <si>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</si>
  <si>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</si>
  <si>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</si>
  <si>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</si>
  <si>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</si>
  <si>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</si>
  <si>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</si>
  <si>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</si>
  <si>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</si>
  <si>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</si>
  <si>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</si>
  <si>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</si>
  <si>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</si>
  <si>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</si>
  <si>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</si>
  <si>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</si>
  <si>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</si>
  <si>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</si>
  <si>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</si>
  <si>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</si>
  <si>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</si>
  <si>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</si>
  <si>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</si>
  <si>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</si>
  <si>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</si>
  <si>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</si>
  <si>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</si>
  <si>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</si>
  <si>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</si>
  <si>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</si>
  <si>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</si>
  <si>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</si>
  <si>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</si>
  <si>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</si>
  <si>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</si>
  <si>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</si>
  <si>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</si>
  <si>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</si>
  <si>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</si>
  <si>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</si>
  <si>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</si>
  <si>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</si>
  <si>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</si>
  <si>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</si>
  <si>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</si>
  <si>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</si>
  <si>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</si>
  <si>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</si>
  <si>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</si>
  <si>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</si>
  <si>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</si>
  <si>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</si>
  <si>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</si>
  <si>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</si>
  <si>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</si>
  <si>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</si>
  <si>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</si>
  <si>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</si>
  <si>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</si>
  <si>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</si>
  <si>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</si>
  <si>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</si>
  <si>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</si>
  <si>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</si>
  <si>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</si>
  <si>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</si>
  <si>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</si>
  <si>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</si>
  <si>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</si>
  <si>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</si>
  <si>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</si>
  <si>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</si>
  <si>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</si>
  <si>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</si>
  <si>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</si>
  <si>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</si>
  <si>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</si>
  <si>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</si>
  <si>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</si>
  <si>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</si>
  <si>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</si>
  <si>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</si>
  <si>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</si>
  <si>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</si>
  <si>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</si>
  <si>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</si>
  <si>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</si>
  <si>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</si>
  <si>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</si>
  <si>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</si>
  <si>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</si>
  <si>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</si>
  <si>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</si>
  <si>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</si>
  <si>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</si>
  <si>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</si>
  <si>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</si>
  <si>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</si>
  <si>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</si>
  <si>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</si>
  <si>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</si>
  <si>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</si>
  <si>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</si>
  <si>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</si>
  <si>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</si>
  <si>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</si>
  <si>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</si>
  <si>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</si>
  <si>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</si>
  <si>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</si>
  <si>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</si>
  <si>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</si>
  <si>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</si>
  <si>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</si>
  <si>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</si>
  <si>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</si>
  <si>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</si>
  <si>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</si>
  <si>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</si>
  <si>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</si>
  <si>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</si>
  <si>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</si>
  <si>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</si>
  <si>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</si>
  <si>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</si>
  <si>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</si>
  <si>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</si>
  <si>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</si>
  <si>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</si>
  <si>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</si>
  <si>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</si>
  <si>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</si>
  <si>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</si>
  <si>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</si>
  <si>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</si>
  <si>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</si>
  <si>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</si>
  <si>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</si>
  <si>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</si>
  <si>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</si>
  <si>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</si>
  <si>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</si>
  <si>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</si>
  <si>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</si>
  <si>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</si>
  <si>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</si>
  <si>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</si>
  <si>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</si>
  <si>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</si>
  <si>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</si>
  <si>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</si>
  <si>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</si>
  <si>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</si>
  <si>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</si>
  <si>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</si>
  <si>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</si>
  <si>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</si>
  <si>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</si>
  <si>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</si>
  <si>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</si>
  <si>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</si>
  <si>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</si>
  <si>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</si>
  <si>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</si>
  <si>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</si>
  <si>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</si>
  <si>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</si>
  <si>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</si>
  <si>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</si>
  <si>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</si>
  <si>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</si>
  <si>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</si>
  <si>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</si>
  <si>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</si>
  <si>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</si>
  <si>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</si>
  <si>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</si>
  <si>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</si>
  <si>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</si>
  <si>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</si>
  <si>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</si>
  <si>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</si>
  <si>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</si>
  <si>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</si>
  <si>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</si>
  <si>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</si>
  <si>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</si>
  <si>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</si>
  <si>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</si>
  <si>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</si>
  <si>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</si>
  <si>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</si>
  <si>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</si>
  <si>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</si>
  <si>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</si>
  <si>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</si>
  <si>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</si>
  <si>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</si>
  <si>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</si>
  <si>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</si>
  <si>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</si>
  <si>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</si>
  <si>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</si>
  <si>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</si>
  <si>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</si>
  <si>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</si>
  <si>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</si>
  <si>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</si>
  <si>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</si>
  <si>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</si>
  <si>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</si>
  <si>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</si>
  <si>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</si>
  <si>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</si>
  <si>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</si>
  <si>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</si>
  <si>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</si>
  <si>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</si>
  <si>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</si>
  <si>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</si>
  <si>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</si>
  <si>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</si>
  <si>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</si>
  <si>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</si>
  <si>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</si>
  <si>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</si>
  <si>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</si>
  <si>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</si>
  <si>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</si>
  <si>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</si>
  <si>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</si>
  <si>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</si>
  <si>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</si>
  <si>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</si>
  <si>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</si>
  <si>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</si>
  <si>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</si>
  <si>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</si>
  <si>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</si>
  <si>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</si>
  <si>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</si>
  <si>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</si>
  <si>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</si>
  <si>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</si>
  <si>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</si>
  <si>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</si>
  <si>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</si>
  <si>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</si>
  <si>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</si>
  <si>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</si>
  <si>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</si>
  <si>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</si>
  <si>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</si>
  <si>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</si>
  <si>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</si>
  <si>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</si>
  <si>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</si>
  <si>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</si>
  <si>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</si>
  <si>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</si>
  <si>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</si>
  <si>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</si>
  <si>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</si>
  <si>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</si>
  <si>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</si>
  <si>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</si>
  <si>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</si>
  <si>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</si>
  <si>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</si>
  <si>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</si>
  <si>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</si>
  <si>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</si>
  <si>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</si>
  <si>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</si>
  <si>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</si>
  <si>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</si>
  <si>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</si>
  <si>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</si>
  <si>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</si>
  <si>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</si>
  <si>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</si>
  <si>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</si>
  <si>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</si>
  <si>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</si>
  <si>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</si>
  <si>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</si>
  <si>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</si>
  <si>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</si>
  <si>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</si>
  <si>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</si>
  <si>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</si>
  <si>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</si>
  <si>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</si>
  <si>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</si>
  <si>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</si>
  <si>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</si>
  <si>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</si>
  <si>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</si>
  <si>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</si>
  <si>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</si>
  <si>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</si>
  <si>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</si>
  <si>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</si>
  <si>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</si>
  <si>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</si>
  <si>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</si>
  <si>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</si>
  <si>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</si>
  <si>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</si>
  <si>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</si>
  <si>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</si>
  <si>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</si>
  <si>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</si>
  <si>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</si>
  <si>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</si>
  <si>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</si>
  <si>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</si>
  <si>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</si>
  <si>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</si>
  <si>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</si>
  <si>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</si>
  <si>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</si>
  <si>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</si>
  <si>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</si>
  <si>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</si>
  <si>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</si>
  <si>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</si>
  <si>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</si>
  <si>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</si>
  <si>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</si>
  <si>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</si>
  <si>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</si>
  <si>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</si>
  <si>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</si>
  <si>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</si>
  <si>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</si>
  <si>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</si>
  <si>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</si>
  <si>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</si>
  <si>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</si>
  <si>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</si>
  <si>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</si>
  <si>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</si>
  <si>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</si>
  <si>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</si>
  <si>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</si>
  <si>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</si>
  <si>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</si>
  <si>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</si>
  <si>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</si>
  <si>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</si>
  <si>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</si>
  <si>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</si>
  <si>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</si>
  <si>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</si>
  <si>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</si>
  <si>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</si>
  <si>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</si>
  <si>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</si>
  <si>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</si>
  <si>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</si>
  <si>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</si>
  <si>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</si>
  <si>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</si>
  <si>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</si>
  <si>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</si>
  <si>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</si>
  <si>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</si>
  <si>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</si>
  <si>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</si>
  <si>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</si>
  <si>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</si>
  <si>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</si>
  <si>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</si>
  <si>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</si>
  <si>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</si>
  <si>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</si>
  <si>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</si>
  <si>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</si>
  <si>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</si>
  <si>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</si>
  <si>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</si>
  <si>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</si>
  <si>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</si>
  <si>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</si>
  <si>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</si>
  <si>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</si>
  <si>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</si>
  <si>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</si>
  <si>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</si>
  <si>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</si>
  <si>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</si>
  <si>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</si>
  <si>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</si>
  <si>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</si>
  <si>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</si>
  <si>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</si>
  <si>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</si>
  <si>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</si>
  <si>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</si>
  <si>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</si>
  <si>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</si>
  <si>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</si>
  <si>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</si>
  <si>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</si>
  <si>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</si>
  <si>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</si>
  <si>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</si>
  <si>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</si>
  <si>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</si>
  <si>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</si>
  <si>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</si>
  <si>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</si>
  <si>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</si>
  <si>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</si>
  <si>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</si>
  <si>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</si>
  <si>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</si>
  <si>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</si>
  <si>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</si>
  <si>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</si>
  <si>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</si>
  <si>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</si>
  <si>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</si>
  <si>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</si>
  <si>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</si>
  <si>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</si>
  <si>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</si>
  <si>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</si>
  <si>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</si>
  <si>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</si>
  <si>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</si>
  <si>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</si>
  <si>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</si>
  <si>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</si>
  <si>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</si>
  <si>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</si>
  <si>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</si>
  <si>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</si>
  <si>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</si>
  <si>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</si>
  <si>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</si>
  <si>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</si>
  <si>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</si>
  <si>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</si>
  <si>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</si>
  <si>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</si>
  <si>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</si>
  <si>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</si>
  <si>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</si>
  <si>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</si>
  <si>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</si>
  <si>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</si>
  <si>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</si>
  <si>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</si>
  <si>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</si>
  <si>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</si>
  <si>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</si>
  <si>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</si>
  <si>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</si>
  <si>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</si>
  <si>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</si>
  <si>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</si>
  <si>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</si>
  <si>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</si>
  <si>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</si>
  <si>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</si>
  <si>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</si>
  <si>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</si>
  <si>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</si>
  <si>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</si>
  <si>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</si>
  <si>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</si>
  <si>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</si>
  <si>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</si>
  <si>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</si>
  <si>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</si>
  <si>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</si>
  <si>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</si>
  <si>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</si>
  <si>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</si>
  <si>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</si>
  <si>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</si>
  <si>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</si>
  <si>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</si>
  <si>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</si>
  <si>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</si>
  <si>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</si>
  <si>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</si>
  <si>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</si>
  <si>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</si>
  <si>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</si>
  <si>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</si>
  <si>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</si>
  <si>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</si>
  <si>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</si>
  <si>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</si>
  <si>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</si>
  <si>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</si>
  <si>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</si>
  <si>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</si>
  <si>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</si>
  <si>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</si>
  <si>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</si>
  <si>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</si>
  <si>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</si>
  <si>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</si>
  <si>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</si>
  <si>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</si>
  <si>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</si>
  <si>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</si>
  <si>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</si>
  <si>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</si>
  <si>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</si>
  <si>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</si>
  <si>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</si>
  <si>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</si>
  <si>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</si>
  <si>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</si>
  <si>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</si>
  <si>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</si>
  <si>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</si>
  <si>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</si>
  <si>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</si>
  <si>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</si>
  <si>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</si>
  <si>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</si>
  <si>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</si>
  <si>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</si>
  <si>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</si>
  <si>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</si>
  <si>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</si>
  <si>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</si>
  <si>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</si>
  <si>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</si>
  <si>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</si>
  <si>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</si>
  <si>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</si>
  <si>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</si>
  <si>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</si>
  <si>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</si>
  <si>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</si>
  <si>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</si>
  <si>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</si>
  <si>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</si>
  <si>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</si>
  <si>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</si>
  <si>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</si>
  <si>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</si>
  <si>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</si>
  <si>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</si>
  <si>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</si>
  <si>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</si>
  <si>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</si>
  <si>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</si>
  <si>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</si>
  <si>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</si>
  <si>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</si>
  <si>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</si>
  <si>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</si>
  <si>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</si>
  <si>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</si>
  <si>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</si>
  <si>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</si>
  <si>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</si>
  <si>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</si>
  <si>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</si>
  <si>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</si>
  <si>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</si>
  <si>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</si>
  <si>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</si>
  <si>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</si>
  <si>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</si>
  <si>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</si>
  <si>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</si>
  <si>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</si>
  <si>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</si>
  <si>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</si>
  <si>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</si>
  <si>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</si>
  <si>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</si>
  <si>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</si>
  <si>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</si>
  <si>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</si>
  <si>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</si>
  <si>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</si>
  <si>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</si>
  <si>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</si>
  <si>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</si>
  <si>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</si>
  <si>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</si>
  <si>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</si>
  <si>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</si>
  <si>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</si>
  <si>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</si>
  <si>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</si>
  <si>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</si>
  <si>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</si>
  <si>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</si>
  <si>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</si>
  <si>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</si>
  <si>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</si>
  <si>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</si>
  <si>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</si>
  <si>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</si>
  <si>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</si>
  <si>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</si>
  <si>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</si>
  <si>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</si>
  <si>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</si>
  <si>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</si>
  <si>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</si>
  <si>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</si>
  <si>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</si>
  <si>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</si>
  <si>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</si>
  <si>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</si>
  <si>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</si>
  <si>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</si>
  <si>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</si>
  <si>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</si>
  <si>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</si>
  <si>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</si>
  <si>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</si>
  <si>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</si>
  <si>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</si>
  <si>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</si>
  <si>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</si>
  <si>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</si>
  <si>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</si>
  <si>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</si>
  <si>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</si>
  <si>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</si>
  <si>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</si>
  <si>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</si>
  <si>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</si>
  <si>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</si>
  <si>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</si>
  <si>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</si>
  <si>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</si>
  <si>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</si>
  <si>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</si>
  <si>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</si>
  <si>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</si>
  <si>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</si>
  <si>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</si>
  <si>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</si>
  <si>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</si>
  <si>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</si>
  <si>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</si>
  <si>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</si>
  <si>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</si>
  <si>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</si>
  <si>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</si>
  <si>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</si>
  <si>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</si>
  <si>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</si>
  <si>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</si>
  <si>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</si>
  <si>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</si>
  <si>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</si>
  <si>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</si>
  <si>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</si>
  <si>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</si>
  <si>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</si>
  <si>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</si>
  <si>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</si>
  <si>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</si>
  <si>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</si>
  <si>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</si>
  <si>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</si>
  <si>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</si>
  <si>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</si>
  <si>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</si>
  <si>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</si>
  <si>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</si>
  <si>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</si>
  <si>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</si>
  <si>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</si>
  <si>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</si>
  <si>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</si>
  <si>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</si>
  <si>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</si>
  <si>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</si>
  <si>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</si>
  <si>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</si>
  <si>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</si>
  <si>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</si>
  <si>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</si>
  <si>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</si>
  <si>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</si>
  <si>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</si>
  <si>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</si>
  <si>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</si>
  <si>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</si>
  <si>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</si>
  <si>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</si>
  <si>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</si>
  <si>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</si>
  <si>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</si>
  <si>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</si>
  <si>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</si>
  <si>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</si>
  <si>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</si>
  <si>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</si>
  <si>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</si>
  <si>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</si>
  <si>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</si>
  <si>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</si>
  <si>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</si>
  <si>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</si>
  <si>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</si>
  <si>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</si>
  <si>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</si>
  <si>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</si>
  <si>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</si>
  <si>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</si>
  <si>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</si>
  <si>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</si>
  <si>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</si>
  <si>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</si>
  <si>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</si>
  <si>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</si>
  <si>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</si>
  <si>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</si>
  <si>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</si>
  <si>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</si>
  <si>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</si>
  <si>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</si>
  <si>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</si>
  <si>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</si>
  <si>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</si>
  <si>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</si>
  <si>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</si>
  <si>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</si>
  <si>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</si>
  <si>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</si>
  <si>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</si>
  <si>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</si>
  <si>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</si>
  <si>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</si>
  <si>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</si>
  <si>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</si>
  <si>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</si>
  <si>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</si>
  <si>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</si>
  <si>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</si>
  <si>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</si>
  <si>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</si>
  <si>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</si>
  <si>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</si>
  <si>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</si>
  <si>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</si>
  <si>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</si>
  <si>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</si>
  <si>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</si>
  <si>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</si>
  <si>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</si>
  <si>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</si>
  <si>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</si>
  <si>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</si>
  <si>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</si>
  <si>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</si>
  <si>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</si>
  <si>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</si>
  <si>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</si>
  <si>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</si>
  <si>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</si>
  <si>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</si>
  <si>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</si>
  <si>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</si>
  <si>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</si>
  <si>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</si>
  <si>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</si>
  <si>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</si>
  <si>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</si>
  <si>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</si>
  <si>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</si>
  <si>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</si>
  <si>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</si>
  <si>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</si>
  <si>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</si>
  <si>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</si>
  <si>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</si>
  <si>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</si>
  <si>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</si>
  <si>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</si>
  <si>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</si>
  <si>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</si>
  <si>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</si>
  <si>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</si>
  <si>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</si>
  <si>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</si>
  <si>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</si>
  <si>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</si>
  <si>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</si>
  <si>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</si>
  <si>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</si>
  <si>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</si>
  <si>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</si>
  <si>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</si>
  <si>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</si>
  <si>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</si>
  <si>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</si>
  <si>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</si>
  <si>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</si>
  <si>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</si>
  <si>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</si>
  <si>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</si>
  <si>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</si>
  <si>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</si>
  <si>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</si>
  <si>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</si>
  <si>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</si>
  <si>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</si>
  <si>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</si>
  <si>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</si>
  <si>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</si>
  <si>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</si>
  <si>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</si>
  <si>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</si>
  <si>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</si>
  <si>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</si>
  <si>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</si>
  <si>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</si>
  <si>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</si>
  <si>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</si>
  <si>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</si>
  <si>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</si>
  <si>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</si>
  <si>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</si>
  <si>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</si>
  <si>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</si>
  <si>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</si>
  <si>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</si>
  <si>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</si>
  <si>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</si>
  <si>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</si>
  <si>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</si>
  <si>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</si>
  <si>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</si>
  <si>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</si>
  <si>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</si>
  <si>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</si>
  <si>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</si>
  <si>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</si>
  <si>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</si>
  <si>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</si>
  <si>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</si>
  <si>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</si>
  <si>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</si>
  <si>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</si>
  <si>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</si>
  <si>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</si>
  <si>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</si>
  <si>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</si>
  <si>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</si>
  <si>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</si>
  <si>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</si>
  <si>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</si>
  <si>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</si>
  <si>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</si>
  <si>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</si>
  <si>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</si>
  <si>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</si>
  <si>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</si>
  <si>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</si>
  <si>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</si>
  <si>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</si>
  <si>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</si>
  <si>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</si>
  <si>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</si>
  <si>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</si>
  <si>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</si>
  <si>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</si>
  <si>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</si>
  <si>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</si>
  <si>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</si>
  <si>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</si>
  <si>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</si>
  <si>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</si>
  <si>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</si>
  <si>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</si>
  <si>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</si>
  <si>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</si>
  <si>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</si>
  <si>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</si>
  <si>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</si>
  <si>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</si>
  <si>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</si>
  <si>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</si>
  <si>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</si>
  <si>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</si>
  <si>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</si>
  <si>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</si>
  <si>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</si>
  <si>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</si>
  <si>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</si>
  <si>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</si>
  <si>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</si>
  <si>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</si>
  <si>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</si>
  <si>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</si>
  <si>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</si>
  <si>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</si>
  <si>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</si>
  <si>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</si>
  <si>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</si>
  <si>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</si>
  <si>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</si>
  <si>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</si>
  <si>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</si>
  <si>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</si>
  <si>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</si>
  <si>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</si>
  <si>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</si>
  <si>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</si>
  <si>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</si>
  <si>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</si>
  <si>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</si>
  <si>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</si>
  <si>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</si>
  <si>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</si>
  <si>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</si>
  <si>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</si>
  <si>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</si>
  <si>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</si>
  <si>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</si>
  <si>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</si>
  <si>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</si>
  <si>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</si>
  <si>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</si>
  <si>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</si>
  <si>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</si>
  <si>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</si>
  <si>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</si>
  <si>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</si>
  <si>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</si>
  <si>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</si>
  <si>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</si>
  <si>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</si>
  <si>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</si>
  <si>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</si>
  <si>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</si>
  <si>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</si>
  <si>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</si>
  <si>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</si>
  <si>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</si>
  <si>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</si>
  <si>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</si>
  <si>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</si>
  <si>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</si>
  <si>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</si>
  <si>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</si>
  <si>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</si>
  <si>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</si>
  <si>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</si>
  <si>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</si>
  <si>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</si>
  <si>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</si>
  <si>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</si>
  <si>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</si>
  <si>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</si>
  <si>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</si>
  <si>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</si>
  <si>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</si>
  <si>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</si>
  <si>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</si>
  <si>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</si>
  <si>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</si>
  <si>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</si>
  <si>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</si>
  <si>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</si>
  <si>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</si>
  <si>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</si>
  <si>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</si>
  <si>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</si>
  <si>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</si>
  <si>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</si>
  <si>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</si>
  <si>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</si>
  <si>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</si>
  <si>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</si>
  <si>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</si>
  <si>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</si>
  <si>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</si>
  <si>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</si>
  <si>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</si>
  <si>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</si>
  <si>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</si>
  <si>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</si>
  <si>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</si>
  <si>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</si>
  <si>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</si>
  <si>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</si>
  <si>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</si>
  <si>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</si>
  <si>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</si>
  <si>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</si>
  <si>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</si>
  <si>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</si>
  <si>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</si>
  <si>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</si>
  <si>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</si>
  <si>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</si>
  <si>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</si>
  <si>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</si>
  <si>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</si>
  <si>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</si>
  <si>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</si>
  <si>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</si>
  <si>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</si>
  <si>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</si>
  <si>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</si>
  <si>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</si>
  <si>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</si>
  <si>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</si>
  <si>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</si>
  <si>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</si>
  <si>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</si>
  <si>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</si>
  <si>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</si>
  <si>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</si>
  <si>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</si>
  <si>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</si>
  <si>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</si>
  <si>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</si>
  <si>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</si>
  <si>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</si>
  <si>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</si>
  <si>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</si>
  <si>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</si>
  <si>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</si>
  <si>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</si>
  <si>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</si>
  <si>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</si>
  <si>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</si>
  <si>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</si>
  <si>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</si>
  <si>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</si>
  <si>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</si>
  <si>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</si>
  <si>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</si>
  <si>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</si>
  <si>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</si>
  <si>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</si>
  <si>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</si>
  <si>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</si>
  <si>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</si>
  <si>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</si>
  <si>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</si>
  <si>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</si>
  <si>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</si>
  <si>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</si>
  <si>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</si>
  <si>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</si>
  <si>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</si>
  <si>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</si>
  <si>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</si>
  <si>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</si>
  <si>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</si>
  <si>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</si>
  <si>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</si>
  <si>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</si>
  <si>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</si>
  <si>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</si>
  <si>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</si>
  <si>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</si>
  <si>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</si>
  <si>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</si>
  <si>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</si>
  <si>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</si>
  <si>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</si>
  <si>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</si>
  <si>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</si>
  <si>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</si>
  <si>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</si>
  <si>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</si>
  <si>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</si>
  <si>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</si>
  <si>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</si>
  <si>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</si>
  <si>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</si>
  <si>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</si>
  <si>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</si>
  <si>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</si>
  <si>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</si>
  <si>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</si>
  <si>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</si>
  <si>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</si>
  <si>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</si>
  <si>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</si>
  <si>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</si>
  <si>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</si>
  <si>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</si>
  <si>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</si>
  <si>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</si>
  <si>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</si>
  <si>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</si>
  <si>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</si>
  <si>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</si>
  <si>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</si>
  <si>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</si>
  <si>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</si>
  <si>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</si>
  <si>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</si>
  <si>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</si>
  <si>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</si>
  <si>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</si>
  <si>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</si>
  <si>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</si>
  <si>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</si>
  <si>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</si>
  <si>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</si>
  <si>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</si>
  <si>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</si>
  <si>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</si>
  <si>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</si>
  <si>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</si>
  <si>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</si>
  <si>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</si>
  <si>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</si>
  <si>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</si>
  <si>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</si>
  <si>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</si>
  <si>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</si>
  <si>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</si>
  <si>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</si>
  <si>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</si>
  <si>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</si>
  <si>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</si>
  <si>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</si>
  <si>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</si>
  <si>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</si>
  <si>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</si>
  <si>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</si>
  <si>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</si>
  <si>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</si>
  <si>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</si>
  <si>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</si>
  <si>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</si>
  <si>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</si>
  <si>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</si>
  <si>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</si>
  <si>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</si>
  <si>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</si>
  <si>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</si>
  <si>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</si>
  <si>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</si>
  <si>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</si>
  <si>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</si>
  <si>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</si>
  <si>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</si>
  <si>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</si>
  <si>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</si>
  <si>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</si>
  <si>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</si>
  <si>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</si>
  <si>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</si>
  <si>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</si>
  <si>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</si>
  <si>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</si>
  <si>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</si>
  <si>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</si>
  <si>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</si>
  <si>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</si>
  <si>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</si>
  <si>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</si>
  <si>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</si>
  <si>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</si>
  <si>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</si>
  <si>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</si>
  <si>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</si>
  <si>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</si>
  <si>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</si>
  <si>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</si>
  <si>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</si>
  <si>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</si>
  <si>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</si>
  <si>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</si>
  <si>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</si>
  <si>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</si>
  <si>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</si>
  <si>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</si>
  <si>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</si>
  <si>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</si>
  <si>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</si>
  <si>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</si>
  <si>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</si>
  <si>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</si>
  <si>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</si>
  <si>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</si>
  <si>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</si>
  <si>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</si>
  <si>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</si>
  <si>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</si>
  <si>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</si>
  <si>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</si>
  <si>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</si>
  <si>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</si>
  <si>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</si>
  <si>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</si>
  <si>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</si>
  <si>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</si>
  <si>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</si>
  <si>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</si>
  <si>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</si>
  <si>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</si>
  <si>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</si>
  <si>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</si>
  <si>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</si>
  <si>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</si>
  <si>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</si>
  <si>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</si>
  <si>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</si>
  <si>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</si>
  <si>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</si>
  <si>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</si>
  <si>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</si>
  <si>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</si>
  <si>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</si>
  <si>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</si>
  <si>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</si>
  <si>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</si>
  <si>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</si>
  <si>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</si>
  <si>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</si>
  <si>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</si>
  <si>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</si>
  <si>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</si>
  <si>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</si>
  <si>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</si>
  <si>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</si>
  <si>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</si>
  <si>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</si>
  <si>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</si>
  <si>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</si>
  <si>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</si>
  <si>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</si>
  <si>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</si>
  <si>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</si>
  <si>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</si>
  <si>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</si>
  <si>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</si>
  <si>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</si>
  <si>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</si>
  <si>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</si>
  <si>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</si>
  <si>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</si>
  <si>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</si>
  <si>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</si>
  <si>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</si>
  <si>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</si>
  <si>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</si>
  <si>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</si>
  <si>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</si>
  <si>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</si>
  <si>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</si>
  <si>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</si>
  <si>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</si>
  <si>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</si>
  <si>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</si>
  <si>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</si>
  <si>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</si>
  <si>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</si>
  <si>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</si>
  <si>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</si>
  <si>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</si>
  <si>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</si>
  <si>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</si>
  <si>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</si>
  <si>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</si>
  <si>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</si>
  <si>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</si>
  <si>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</si>
  <si>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</si>
  <si>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</si>
  <si>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</si>
  <si>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</si>
  <si>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</si>
  <si>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</si>
  <si>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</si>
  <si>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</si>
  <si>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</si>
  <si>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</si>
  <si>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</si>
  <si>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</si>
  <si>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</si>
  <si>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</si>
  <si>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</si>
  <si>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</si>
  <si>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</si>
  <si>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</si>
  <si>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</si>
  <si>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</si>
  <si>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</si>
  <si>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</si>
  <si>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</si>
  <si>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</si>
  <si>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</si>
  <si>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</si>
  <si>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</si>
  <si>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</si>
  <si>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</si>
  <si>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</si>
  <si>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</si>
  <si>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</si>
  <si>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</si>
  <si>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</si>
  <si>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</si>
  <si>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</si>
  <si>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</si>
  <si>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</si>
  <si>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</si>
  <si>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</si>
  <si>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</si>
  <si>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</si>
  <si>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</si>
  <si>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</si>
  <si>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</si>
  <si>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</si>
  <si>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</si>
  <si>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</si>
  <si>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</si>
  <si>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</si>
  <si>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</si>
  <si>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</si>
  <si>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</si>
  <si>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</si>
  <si>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</si>
  <si>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</si>
  <si>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</si>
  <si>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</si>
  <si>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</si>
  <si>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</si>
  <si>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</si>
  <si>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</si>
  <si>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</si>
  <si>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</si>
  <si>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</si>
  <si>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</si>
  <si>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</si>
  <si>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</si>
  <si>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</si>
  <si>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</si>
  <si>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</si>
  <si>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</si>
  <si>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</si>
  <si>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</si>
  <si>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</si>
  <si>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</si>
  <si>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</si>
  <si>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</si>
  <si>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</si>
  <si>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</si>
  <si>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</si>
  <si>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</si>
  <si>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</si>
  <si>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</si>
  <si>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</si>
  <si>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</si>
  <si>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</si>
  <si>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</si>
  <si>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</si>
  <si>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</si>
  <si>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</si>
  <si>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</si>
  <si>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</si>
  <si>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</si>
  <si>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</si>
  <si>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</si>
  <si>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</si>
  <si>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</si>
  <si>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</si>
  <si>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</si>
  <si>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</si>
  <si>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</si>
  <si>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</si>
  <si>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</si>
  <si>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</si>
  <si>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</si>
  <si>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</si>
  <si>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</si>
  <si>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</si>
  <si>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</si>
  <si>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</si>
  <si>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</si>
  <si>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</si>
  <si>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</si>
  <si>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</si>
  <si>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</si>
  <si>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</si>
  <si>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</si>
  <si>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</si>
  <si>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</si>
  <si>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</si>
  <si>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</si>
  <si>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</si>
  <si>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</si>
  <si>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</si>
  <si>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</si>
  <si>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</si>
  <si>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</si>
  <si>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</si>
  <si>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</si>
  <si>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</si>
  <si>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</si>
  <si>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</si>
  <si>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</si>
  <si>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</si>
  <si>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</si>
  <si>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</si>
  <si>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</si>
  <si>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</si>
  <si>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</si>
  <si>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</si>
  <si>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</si>
  <si>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</si>
  <si>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</si>
  <si>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</si>
  <si>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</si>
  <si>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</si>
  <si>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</si>
  <si>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</si>
  <si>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</si>
  <si>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</si>
  <si>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</si>
  <si>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</si>
  <si>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</si>
  <si>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</si>
  <si>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</si>
  <si>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</si>
  <si>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</si>
  <si>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</si>
  <si>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</si>
  <si>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</si>
  <si>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</si>
  <si>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</si>
  <si>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</si>
  <si>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</si>
  <si>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</si>
  <si>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</si>
  <si>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</si>
  <si>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</si>
  <si>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</si>
  <si>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</si>
  <si>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</si>
  <si>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</si>
  <si>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</si>
  <si>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</si>
  <si>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</si>
  <si>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</si>
  <si>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</si>
  <si>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</si>
  <si>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</si>
  <si>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</si>
  <si>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</si>
  <si>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</si>
  <si>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</si>
  <si>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</si>
  <si>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</si>
  <si>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</si>
  <si>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</si>
  <si>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</si>
  <si>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</si>
  <si>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</si>
  <si>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</si>
  <si>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</si>
  <si>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</si>
  <si>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</si>
  <si>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</si>
  <si>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</si>
  <si>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</si>
  <si>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</si>
  <si>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</si>
  <si>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</si>
  <si>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</si>
  <si>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</si>
  <si>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</si>
  <si>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</si>
  <si>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</si>
  <si>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</si>
  <si>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</si>
  <si>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</si>
  <si>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</si>
  <si>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</si>
  <si>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</si>
  <si>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</si>
  <si>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</si>
  <si>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</si>
  <si>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</si>
  <si>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</si>
  <si>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</si>
  <si>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</si>
  <si>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</si>
  <si>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</si>
  <si>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</si>
  <si>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</si>
  <si>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</si>
  <si>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</si>
  <si>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</si>
  <si>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</si>
  <si>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</si>
  <si>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</si>
  <si>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</si>
  <si>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</si>
  <si>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</si>
  <si>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</si>
  <si>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</si>
  <si>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</si>
  <si>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</si>
  <si>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</si>
  <si>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</si>
  <si>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</si>
  <si>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</si>
  <si>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</si>
  <si>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</si>
  <si>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</si>
  <si>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</si>
  <si>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</si>
  <si>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</si>
  <si>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</si>
  <si>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</si>
  <si>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</si>
  <si>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</si>
  <si>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</si>
  <si>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</si>
  <si>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</si>
  <si>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</si>
  <si>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</si>
  <si>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</si>
  <si>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</si>
  <si>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</si>
  <si>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</si>
  <si>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</si>
  <si>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</si>
  <si>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</si>
  <si>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</si>
  <si>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</si>
  <si>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</si>
  <si>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</si>
  <si>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</si>
  <si>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</si>
  <si>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</si>
  <si>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</si>
  <si>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</si>
  <si>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</si>
  <si>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</si>
  <si>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</si>
  <si>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</si>
  <si>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</si>
  <si>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</si>
  <si>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</si>
  <si>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</si>
  <si>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</si>
  <si>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</si>
  <si>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</si>
  <si>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</si>
  <si>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</si>
  <si>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</si>
  <si>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</si>
  <si>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</si>
  <si>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</si>
  <si>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</si>
  <si>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</si>
  <si>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</si>
  <si>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</si>
  <si>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</si>
  <si>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</si>
  <si>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</si>
  <si>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</si>
  <si>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</si>
  <si>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</si>
  <si>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</si>
  <si>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</si>
  <si>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</si>
  <si>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</si>
  <si>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</si>
  <si>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</si>
  <si>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</si>
  <si>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</si>
  <si>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</si>
  <si>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</si>
  <si>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</si>
  <si>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</si>
  <si>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</si>
  <si>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</si>
  <si>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</si>
  <si>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</si>
  <si>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</si>
  <si>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</si>
  <si>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</si>
  <si>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</si>
  <si>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</si>
  <si>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</si>
  <si>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</si>
  <si>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</si>
  <si>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</si>
  <si>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</si>
  <si>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</si>
  <si>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</si>
  <si>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</si>
  <si>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</si>
  <si>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</si>
  <si>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</si>
  <si>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</si>
  <si>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</si>
  <si>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</si>
  <si>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</si>
  <si>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</si>
  <si>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</si>
  <si>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</si>
  <si>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</si>
  <si>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</si>
  <si>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</si>
  <si>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</si>
  <si>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</si>
  <si>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</si>
  <si>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</si>
  <si>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</si>
  <si>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</si>
  <si>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</si>
  <si>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</si>
  <si>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</si>
  <si>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</si>
  <si>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</si>
  <si>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</si>
  <si>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</si>
  <si>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</si>
  <si>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</si>
  <si>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</si>
  <si>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</si>
  <si>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</si>
  <si>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</si>
  <si>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</si>
  <si>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</si>
  <si>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</si>
  <si>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</si>
  <si>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</si>
  <si>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</si>
  <si>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</si>
  <si>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</si>
  <si>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</si>
  <si>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</si>
  <si>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</si>
  <si>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</si>
  <si>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</si>
  <si>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</si>
  <si>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</si>
  <si>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</si>
  <si>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</si>
  <si>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</si>
  <si>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</si>
  <si>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</si>
  <si>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</si>
  <si>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</si>
  <si>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</si>
  <si>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</si>
  <si>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</si>
  <si>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</si>
  <si>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</si>
  <si>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</si>
  <si>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</si>
  <si>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</si>
  <si>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</si>
  <si>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</si>
  <si>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</si>
  <si>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</si>
  <si>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</si>
  <si>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</si>
  <si>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</si>
  <si>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</si>
  <si>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</si>
  <si>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</si>
  <si>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</si>
  <si>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</si>
  <si>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</si>
  <si>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</si>
  <si>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</si>
  <si>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</si>
  <si>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</si>
  <si>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</si>
  <si>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</si>
  <si>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</si>
  <si>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</si>
  <si>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</si>
  <si>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</si>
  <si>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</si>
  <si>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</si>
  <si>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</si>
  <si>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</si>
  <si>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</si>
  <si>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</si>
  <si>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</si>
  <si>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</si>
  <si>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</si>
  <si>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</si>
  <si>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</si>
  <si>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</si>
  <si>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</si>
  <si>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</si>
  <si>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</si>
  <si>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</si>
  <si>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</si>
  <si>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</si>
  <si>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</si>
  <si>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</si>
  <si>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</si>
  <si>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</si>
  <si>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</si>
  <si>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</si>
  <si>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</si>
  <si>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</si>
  <si>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</si>
  <si>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</si>
  <si>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</si>
  <si>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</si>
  <si>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</si>
  <si>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</si>
  <si>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</si>
  <si>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</si>
  <si>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</si>
  <si>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</si>
  <si>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</si>
  <si>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</si>
  <si>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</si>
  <si>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</si>
  <si>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</si>
  <si>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</si>
  <si>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</si>
  <si>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</si>
  <si>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</si>
  <si>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</si>
  <si>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</si>
  <si>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</si>
  <si>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</si>
  <si>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</si>
  <si>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</si>
  <si>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</si>
  <si>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</si>
  <si>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</si>
  <si>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</si>
  <si>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</si>
  <si>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</si>
  <si>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</si>
  <si>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</si>
  <si>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</si>
  <si>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</si>
  <si>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</si>
  <si>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</si>
  <si>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</si>
  <si>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</si>
  <si>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</si>
  <si>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</si>
  <si>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</si>
  <si>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</si>
  <si>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</si>
  <si>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</si>
  <si>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</si>
  <si>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</si>
  <si>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</si>
  <si>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</si>
  <si>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</si>
  <si>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</si>
  <si>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</si>
  <si>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</si>
  <si>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</si>
  <si>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</si>
  <si>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</si>
  <si>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</si>
  <si>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</si>
  <si>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</si>
  <si>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</si>
  <si>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</si>
  <si>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</si>
  <si>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</si>
  <si>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</si>
  <si>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</si>
  <si>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</si>
  <si>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</si>
  <si>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</si>
  <si>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</si>
  <si>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</si>
  <si>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</si>
  <si>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</si>
  <si>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</si>
  <si>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</si>
  <si>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</si>
  <si>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</si>
  <si>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</si>
  <si>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</si>
  <si>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</si>
  <si>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</si>
  <si>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</si>
  <si>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</si>
  <si>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</si>
  <si>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</si>
  <si>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</si>
  <si>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</si>
  <si>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</si>
  <si>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</si>
  <si>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</si>
  <si>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</si>
  <si>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</si>
  <si>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</si>
  <si>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</si>
  <si>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</si>
  <si>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</si>
  <si>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</si>
  <si>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</si>
  <si>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</si>
  <si>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</si>
  <si>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</si>
  <si>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</si>
  <si>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</si>
  <si>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</si>
  <si>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</si>
  <si>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</si>
  <si>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</si>
  <si>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</si>
  <si>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</si>
  <si>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</si>
  <si>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</si>
  <si>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</si>
  <si>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</si>
  <si>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</si>
  <si>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</si>
  <si>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</si>
  <si>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</si>
  <si>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</si>
  <si>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</si>
  <si>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</si>
  <si>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</si>
  <si>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</si>
  <si>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</si>
  <si>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</si>
  <si>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</si>
  <si>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</si>
  <si>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</si>
  <si>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</si>
  <si>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</si>
  <si>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</si>
  <si>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</si>
  <si>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</si>
  <si>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</si>
  <si>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</si>
  <si>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</si>
  <si>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</si>
  <si>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</si>
  <si>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</si>
  <si>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</si>
  <si>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</si>
  <si>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</si>
  <si>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</si>
  <si>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</si>
  <si>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</si>
  <si>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</si>
  <si>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</si>
  <si>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</si>
  <si>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</si>
  <si>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</si>
  <si>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</si>
  <si>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</si>
  <si>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</si>
  <si>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</si>
  <si>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</si>
  <si>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</si>
  <si>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</si>
  <si>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</si>
  <si>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</si>
  <si>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</si>
  <si>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</si>
  <si>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</si>
  <si>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</si>
  <si>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</si>
  <si>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</si>
  <si>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</si>
  <si>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</si>
  <si>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</si>
  <si>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</si>
  <si>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</si>
  <si>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</si>
  <si>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</si>
  <si>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</si>
  <si>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</si>
  <si>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</si>
  <si>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</si>
  <si>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</si>
  <si>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</si>
  <si>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</si>
  <si>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</si>
  <si>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</si>
  <si>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</si>
  <si>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</si>
  <si>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</si>
  <si>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</si>
  <si>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</si>
  <si>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</si>
  <si>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</si>
  <si>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</si>
  <si>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</si>
  <si>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</si>
  <si>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</si>
  <si>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</si>
  <si>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</si>
  <si>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</si>
  <si>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</si>
  <si>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</si>
  <si>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</si>
  <si>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</si>
  <si>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</si>
  <si>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</si>
  <si>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</si>
  <si>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</si>
  <si>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</si>
  <si>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</si>
  <si>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</si>
  <si>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</si>
  <si>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</si>
  <si>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</si>
  <si>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</si>
  <si>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</si>
  <si>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</si>
  <si>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</si>
  <si>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</si>
  <si>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</si>
  <si>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</si>
  <si>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</si>
  <si>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</si>
  <si>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</si>
  <si>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</si>
  <si>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</si>
  <si>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</si>
  <si>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</si>
  <si>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</si>
  <si>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</si>
  <si>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</si>
  <si>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</si>
  <si>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</si>
  <si>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</si>
  <si>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</si>
  <si>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</si>
  <si>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</si>
  <si>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</si>
  <si>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</si>
  <si>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</si>
  <si>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</si>
  <si>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</si>
  <si>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</si>
  <si>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</si>
  <si>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</si>
  <si>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</si>
  <si>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</si>
  <si>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</si>
  <si>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</si>
  <si>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</si>
  <si>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</si>
  <si>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</si>
  <si>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</si>
  <si>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</si>
  <si>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</si>
  <si>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</si>
  <si>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</si>
  <si>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</si>
  <si>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</si>
  <si>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</si>
  <si>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</si>
  <si>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</si>
  <si>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</si>
  <si>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</si>
  <si>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</si>
  <si>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</si>
  <si>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</si>
  <si>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</si>
  <si>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</si>
  <si>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</si>
  <si>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</si>
  <si>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</si>
  <si>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</si>
  <si>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</si>
  <si>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</si>
  <si>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</si>
  <si>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</si>
  <si>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</si>
  <si>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</si>
  <si>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</si>
  <si>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</si>
  <si>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</si>
  <si>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</si>
  <si>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</si>
  <si>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</si>
  <si>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</si>
  <si>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</si>
  <si>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</si>
  <si>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</si>
  <si>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</si>
  <si>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</si>
  <si>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</si>
  <si>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</si>
  <si>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</si>
  <si>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</si>
  <si>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</si>
  <si>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</si>
  <si>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</si>
  <si>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</si>
  <si>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</si>
  <si>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</si>
  <si>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</si>
  <si>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</si>
  <si>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</si>
  <si>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</si>
  <si>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</si>
  <si>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</si>
  <si>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</si>
  <si>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</si>
  <si>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</si>
  <si>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</si>
  <si>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</si>
  <si>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</si>
  <si>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</si>
  <si>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</si>
  <si>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</si>
  <si>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</si>
  <si>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</si>
  <si>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</si>
  <si>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</si>
  <si>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</si>
  <si>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</si>
  <si>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</si>
  <si>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</si>
  <si>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</si>
  <si>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</si>
  <si>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</si>
  <si>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</si>
  <si>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</si>
  <si>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</si>
  <si>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</si>
  <si>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</si>
  <si>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</si>
  <si>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</si>
  <si>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</si>
  <si>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</si>
  <si>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</si>
  <si>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</si>
  <si>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</si>
  <si>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</si>
  <si>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</si>
  <si>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</si>
  <si>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</si>
  <si>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</si>
  <si>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</si>
  <si>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</si>
  <si>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</si>
  <si>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</si>
  <si>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</si>
  <si>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</si>
  <si>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</si>
  <si>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</si>
  <si>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</si>
  <si>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</si>
  <si>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</si>
  <si>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</si>
  <si>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</si>
  <si>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</si>
  <si>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</si>
  <si>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</si>
  <si>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</si>
  <si>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</si>
  <si>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</si>
  <si>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</si>
  <si>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</si>
  <si>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</si>
  <si>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</si>
  <si>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</si>
  <si>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</si>
  <si>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</si>
  <si>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</si>
  <si>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</si>
  <si>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</si>
  <si>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</si>
  <si>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</si>
  <si>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</si>
  <si>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</si>
  <si>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</si>
  <si>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</si>
  <si>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</si>
  <si>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</si>
  <si>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</si>
  <si>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</si>
  <si>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</si>
  <si>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</si>
  <si>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</si>
  <si>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</si>
  <si>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</si>
  <si>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</si>
  <si>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</si>
  <si>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</si>
  <si>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</si>
  <si>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</si>
  <si>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</si>
  <si>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</si>
  <si>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</si>
  <si>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</si>
  <si>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</si>
  <si>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</si>
  <si>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</si>
  <si>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</si>
  <si>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</si>
  <si>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</si>
  <si>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</si>
  <si>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</si>
  <si>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</si>
  <si>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</si>
  <si>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</si>
  <si>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</si>
  <si>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</si>
  <si>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</si>
  <si>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</si>
  <si>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</si>
  <si>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</si>
  <si>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</si>
  <si>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</si>
  <si>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</si>
  <si>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</si>
  <si>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</si>
  <si>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</si>
  <si>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</si>
  <si>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</si>
  <si>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</si>
  <si>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</si>
  <si>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</si>
  <si>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</si>
  <si>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</si>
  <si>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</si>
  <si>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</si>
  <si>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</si>
  <si>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</si>
  <si>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</si>
  <si>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</si>
  <si>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</si>
  <si>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</si>
  <si>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</si>
  <si>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</si>
  <si>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</si>
  <si>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</si>
  <si>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</si>
  <si>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</si>
  <si>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</si>
  <si>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</si>
  <si>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</si>
  <si>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</si>
  <si>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</si>
  <si>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</si>
  <si>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</si>
  <si>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</si>
  <si>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</si>
  <si>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</si>
  <si>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</si>
  <si>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</si>
  <si>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</si>
  <si>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</si>
  <si>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</si>
  <si>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</si>
  <si>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</si>
  <si>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</si>
  <si>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</si>
  <si>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</si>
  <si>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</si>
  <si>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</si>
  <si>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</si>
  <si>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</si>
  <si>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</si>
  <si>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</si>
  <si>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</si>
  <si>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</si>
  <si>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</si>
  <si>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</si>
  <si>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</si>
  <si>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</si>
  <si>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</si>
  <si>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</si>
  <si>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</si>
  <si>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</si>
  <si>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</si>
  <si>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</si>
  <si>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</si>
  <si>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</si>
  <si>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</si>
  <si>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</si>
  <si>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</si>
  <si>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</si>
  <si>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</si>
  <si>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</si>
  <si>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</si>
  <si>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</si>
  <si>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</si>
  <si>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</si>
  <si>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</si>
  <si>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</si>
  <si>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</si>
  <si>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</si>
  <si>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</si>
  <si>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</si>
  <si>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</si>
  <si>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</si>
  <si>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</si>
  <si>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</si>
  <si>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</si>
  <si>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</si>
  <si>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</si>
  <si>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</si>
  <si>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</si>
  <si>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</si>
  <si>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</si>
  <si>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</si>
  <si>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</si>
  <si>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</si>
  <si>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</si>
  <si>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</si>
  <si>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</si>
  <si>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</si>
  <si>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</si>
  <si>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</si>
  <si>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</si>
  <si>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</si>
  <si>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</si>
  <si>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</si>
  <si>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</si>
  <si>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</si>
  <si>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</si>
  <si>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</si>
  <si>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</si>
  <si>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</si>
  <si>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</si>
  <si>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</si>
  <si>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</si>
  <si>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</si>
  <si>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</si>
  <si>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</si>
  <si>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</si>
  <si>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</si>
  <si>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</si>
  <si>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</si>
  <si>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</si>
  <si>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</si>
  <si>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</si>
  <si>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</si>
  <si>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</si>
  <si>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</si>
  <si>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</si>
  <si>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</si>
  <si>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</si>
  <si>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</si>
  <si>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</si>
  <si>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</si>
  <si>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</si>
  <si>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</si>
  <si>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</si>
  <si>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</si>
  <si>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</si>
  <si>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</si>
  <si>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</si>
  <si>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</si>
  <si>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</si>
  <si>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</si>
  <si>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</si>
  <si>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</si>
  <si>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</si>
  <si>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</si>
  <si>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</si>
  <si>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</si>
  <si>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</si>
  <si>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</si>
  <si>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</si>
  <si>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</si>
  <si>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</si>
  <si>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</si>
  <si>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</si>
  <si>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</si>
  <si>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</si>
  <si>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</si>
  <si>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</si>
  <si>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</si>
  <si>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</si>
  <si>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</si>
  <si>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</si>
  <si>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</si>
  <si>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</si>
  <si>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</si>
  <si>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</si>
  <si>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</si>
  <si>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</si>
  <si>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</si>
  <si>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</si>
  <si>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</si>
  <si>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</si>
  <si>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</si>
  <si>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</si>
  <si>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</si>
  <si>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</si>
  <si>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</si>
  <si>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</si>
  <si>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</si>
  <si>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</si>
  <si>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</si>
  <si>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</si>
  <si>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</si>
  <si>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</si>
  <si>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</si>
  <si>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</si>
  <si>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</si>
  <si>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</si>
  <si>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</si>
  <si>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</si>
  <si>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</si>
  <si>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</si>
  <si>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</si>
  <si>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</si>
  <si>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</si>
  <si>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</si>
  <si>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</si>
  <si>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</si>
  <si>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</si>
  <si>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</si>
  <si>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</si>
  <si>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</si>
  <si>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</si>
  <si>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</si>
  <si>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</si>
  <si>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</si>
  <si>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</si>
  <si>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</si>
  <si>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</si>
  <si>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</si>
  <si>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</si>
  <si>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</si>
  <si>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</si>
  <si>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</si>
  <si>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</si>
  <si>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</si>
  <si>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</si>
  <si>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</si>
  <si>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</si>
  <si>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</si>
  <si>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</si>
  <si>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</si>
  <si>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</si>
  <si>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</si>
  <si>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</si>
  <si>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</si>
  <si>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</si>
  <si>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</si>
  <si>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</si>
  <si>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</si>
  <si>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</si>
  <si>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</si>
  <si>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</si>
  <si>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</si>
  <si>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</si>
  <si>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</si>
  <si>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</si>
  <si>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</si>
  <si>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</si>
  <si>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</si>
  <si>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</si>
  <si>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</si>
  <si>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</si>
  <si>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</si>
  <si>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</si>
  <si>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</si>
  <si>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</si>
  <si>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</si>
  <si>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</si>
  <si>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</si>
  <si>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</si>
  <si>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</si>
  <si>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</si>
  <si>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</si>
  <si>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</si>
  <si>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</si>
  <si>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</si>
  <si>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</si>
  <si>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</si>
  <si>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</si>
  <si>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</si>
  <si>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</si>
  <si>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</si>
  <si>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</si>
  <si>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</si>
  <si>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</si>
  <si>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</si>
  <si>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</si>
  <si>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</si>
  <si>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</si>
  <si>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</si>
  <si>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</si>
  <si>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</si>
  <si>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</si>
  <si>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</si>
  <si>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</si>
  <si>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</si>
  <si>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</si>
  <si>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</si>
  <si>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</si>
  <si>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</si>
  <si>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</si>
  <si>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</si>
  <si>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</si>
  <si>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</si>
  <si>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</si>
  <si>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</si>
  <si>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</si>
  <si>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</si>
  <si>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</si>
  <si>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</si>
  <si>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</si>
  <si>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</si>
  <si>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</si>
  <si>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</si>
  <si>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</si>
  <si>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</si>
  <si>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</si>
  <si>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</si>
  <si>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</si>
  <si>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</si>
  <si>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</si>
  <si>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</si>
  <si>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</si>
  <si>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</si>
  <si>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</si>
  <si>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</si>
  <si>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</si>
  <si>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</si>
  <si>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</si>
  <si>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</si>
  <si>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</si>
  <si>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</si>
  <si>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</si>
  <si>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</si>
  <si>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</si>
  <si>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</si>
  <si>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</si>
  <si>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</si>
  <si>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</si>
  <si>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</si>
  <si>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</si>
  <si>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</si>
  <si>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</si>
  <si>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</si>
  <si>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</si>
  <si>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</si>
  <si>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</si>
  <si>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</si>
  <si>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</si>
  <si>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</si>
  <si>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</si>
  <si>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</si>
  <si>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</si>
  <si>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</si>
  <si>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</si>
  <si>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</si>
  <si>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</si>
  <si>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</si>
  <si>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</si>
  <si>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</si>
  <si>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</si>
  <si>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</si>
  <si>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</si>
  <si>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</si>
  <si>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</si>
  <si>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</si>
  <si>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</si>
  <si>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</si>
  <si>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</si>
  <si>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</si>
  <si>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</si>
  <si>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</si>
  <si>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</si>
  <si>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</si>
  <si>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</si>
  <si>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</si>
  <si>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</si>
  <si>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</si>
  <si>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</si>
  <si>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</si>
  <si>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</si>
  <si>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</si>
  <si>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</si>
  <si>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</si>
  <si>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</si>
  <si>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</si>
  <si>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</si>
  <si>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</si>
  <si>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</si>
  <si>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</si>
  <si>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</si>
  <si>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</si>
  <si>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</si>
  <si>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</si>
  <si>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</si>
  <si>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</si>
  <si>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</si>
  <si>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</si>
  <si>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</si>
  <si>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</si>
  <si>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</si>
  <si>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</si>
  <si>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</si>
  <si>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</si>
  <si>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</si>
  <si>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</si>
  <si>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</si>
  <si>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</si>
  <si>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</si>
  <si>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</si>
  <si>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</si>
  <si>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</si>
  <si>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</si>
  <si>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</si>
  <si>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</si>
  <si>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</si>
  <si>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</si>
  <si>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</si>
  <si>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</si>
  <si>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</si>
  <si>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</si>
  <si>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</si>
  <si>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</si>
  <si>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</si>
  <si>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</si>
  <si>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</si>
  <si>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</si>
  <si>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</si>
  <si>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</si>
  <si>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</si>
  <si>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</si>
  <si>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</si>
  <si>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</si>
  <si>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</si>
  <si>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</si>
  <si>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</si>
  <si>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</si>
  <si>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</si>
  <si>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</si>
  <si>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</si>
  <si>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</si>
  <si>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</si>
  <si>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</si>
  <si>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</si>
  <si>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</si>
  <si>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</si>
  <si>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</si>
  <si>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</si>
  <si>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</si>
  <si>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</si>
  <si>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</si>
  <si>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</si>
  <si>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</si>
  <si>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</si>
  <si>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</si>
  <si>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</si>
  <si>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</si>
  <si>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</si>
  <si>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</si>
  <si>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</si>
  <si>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</si>
  <si>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</si>
  <si>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</si>
  <si>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</si>
  <si>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</si>
  <si>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</si>
  <si>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</si>
  <si>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</si>
  <si>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</si>
  <si>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</si>
  <si>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</si>
  <si>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</si>
  <si>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</si>
  <si>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</si>
  <si>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</si>
  <si>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</si>
  <si>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</si>
  <si>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</si>
  <si>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</si>
  <si>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</si>
  <si>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</si>
  <si>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</si>
  <si>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</si>
  <si>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</si>
  <si>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</si>
  <si>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</si>
  <si>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</si>
  <si>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</si>
  <si>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</si>
  <si>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</si>
  <si>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</si>
  <si>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</si>
  <si>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</si>
  <si>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</si>
  <si>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</si>
  <si>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</si>
  <si>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</si>
  <si>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</si>
  <si>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</si>
  <si>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</si>
  <si>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</si>
  <si>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</si>
  <si>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</si>
  <si>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</si>
  <si>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</si>
  <si>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</si>
  <si>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</si>
  <si>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</si>
  <si>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</si>
  <si>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</si>
  <si>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</si>
  <si>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</si>
  <si>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</si>
  <si>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</si>
  <si>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</si>
  <si>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</si>
  <si>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</si>
  <si>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</si>
  <si>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</si>
  <si>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</si>
  <si>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</si>
  <si>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</si>
  <si>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</si>
  <si>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</si>
  <si>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</si>
  <si>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</si>
  <si>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</si>
  <si>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</si>
  <si>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</si>
  <si>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</si>
  <si>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</si>
  <si>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</si>
  <si>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</si>
  <si>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</si>
  <si>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</si>
  <si>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</si>
  <si>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</si>
  <si>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</si>
  <si>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</si>
  <si>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</si>
  <si>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</si>
  <si>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</si>
  <si>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</si>
  <si>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</si>
  <si>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</si>
  <si>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</si>
  <si>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</si>
  <si>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</si>
  <si>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</si>
  <si>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</si>
  <si>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</si>
  <si>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</si>
  <si>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</si>
  <si>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</si>
  <si>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</si>
  <si>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</si>
  <si>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</si>
  <si>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</si>
  <si>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</si>
  <si>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</si>
  <si>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</si>
  <si>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</si>
  <si>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</si>
  <si>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</si>
  <si>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</si>
  <si>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</si>
  <si>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</si>
  <si>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</si>
  <si>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</si>
  <si>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</si>
  <si>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</si>
  <si>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</si>
  <si>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</si>
  <si>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</si>
  <si>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</si>
  <si>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</si>
  <si>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</si>
  <si>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</si>
  <si>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</si>
  <si>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</si>
  <si>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</si>
  <si>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</si>
  <si>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</si>
  <si>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</si>
  <si>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</si>
  <si>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</si>
  <si>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</si>
  <si>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</si>
  <si>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</si>
  <si>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</si>
  <si>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</si>
  <si>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</si>
  <si>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</si>
  <si>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</si>
  <si>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</si>
  <si>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</si>
  <si>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</si>
  <si>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</si>
  <si>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</si>
  <si>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</si>
  <si>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</si>
  <si>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</si>
  <si>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</si>
  <si>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</si>
  <si>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</si>
  <si>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</si>
  <si>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</si>
  <si>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</si>
  <si>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</si>
  <si>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</si>
  <si>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</si>
  <si>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</si>
  <si>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</si>
  <si>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</si>
  <si>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</si>
  <si>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</si>
  <si>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</si>
  <si>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</si>
  <si>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</si>
  <si>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</si>
  <si>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</si>
  <si>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</si>
  <si>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</si>
  <si>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</si>
  <si>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</si>
  <si>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</si>
  <si>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</si>
  <si>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</si>
  <si>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</si>
  <si>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</si>
  <si>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</si>
  <si>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</si>
  <si>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</si>
  <si>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</si>
  <si>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</si>
  <si>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</si>
  <si>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</si>
  <si>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</si>
  <si>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</si>
  <si>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</si>
  <si>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</si>
  <si>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</si>
  <si>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</si>
  <si>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</si>
  <si>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</si>
  <si>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</si>
  <si>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</si>
  <si>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</si>
  <si>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</si>
  <si>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</si>
  <si>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</si>
  <si>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</si>
  <si>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</si>
  <si>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</si>
  <si>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</si>
  <si>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</si>
  <si>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</si>
  <si>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</si>
  <si>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</si>
  <si>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</si>
  <si>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</si>
  <si>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</si>
  <si>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</si>
  <si>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</si>
  <si>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</si>
  <si>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</si>
  <si>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</si>
  <si>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</si>
  <si>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</si>
  <si>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</si>
  <si>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</si>
  <si>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</si>
  <si>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</si>
  <si>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</si>
  <si>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</si>
  <si>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</si>
  <si>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</si>
  <si>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</si>
  <si>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</si>
  <si>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</si>
  <si>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</si>
  <si>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</si>
  <si>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</si>
  <si>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</si>
  <si>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</si>
  <si>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</si>
  <si>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</si>
  <si>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</si>
  <si>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</si>
  <si>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</si>
  <si>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</si>
  <si>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</si>
  <si>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</si>
  <si>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</si>
  <si>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</si>
  <si>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</si>
  <si>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</si>
  <si>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</si>
  <si>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</si>
  <si>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</si>
  <si>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</si>
  <si>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</si>
  <si>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</si>
  <si>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</si>
  <si>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</si>
  <si>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</si>
  <si>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</si>
  <si>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</si>
  <si>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</si>
  <si>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</si>
  <si>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</si>
  <si>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</si>
  <si>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</si>
  <si>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</si>
  <si>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</si>
  <si>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</si>
  <si>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</si>
  <si>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</si>
  <si>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</si>
  <si>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</si>
  <si>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</si>
  <si>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</si>
  <si>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</si>
  <si>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</si>
  <si>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</si>
  <si>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</si>
  <si>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</si>
  <si>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</si>
  <si>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</si>
  <si>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</si>
  <si>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</si>
  <si>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</si>
  <si>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</si>
  <si>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</si>
  <si>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</si>
  <si>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</si>
  <si>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</si>
  <si>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</si>
  <si>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</si>
  <si>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</si>
  <si>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</si>
  <si>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</si>
  <si>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</si>
  <si>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</si>
  <si>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</si>
  <si>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</si>
  <si>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</si>
  <si>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</si>
  <si>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</si>
  <si>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</si>
  <si>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</si>
  <si>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</si>
  <si>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</si>
  <si>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</si>
  <si>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</si>
  <si>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</si>
  <si>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</si>
  <si>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</si>
  <si>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</si>
  <si>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</si>
  <si>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</si>
  <si>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</si>
  <si>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</si>
  <si>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</si>
  <si>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</si>
  <si>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</si>
  <si>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</si>
  <si>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</si>
  <si>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</si>
  <si>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</si>
  <si>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</si>
  <si>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</si>
  <si>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</si>
  <si>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</si>
  <si>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</si>
  <si>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</si>
  <si>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</si>
  <si>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</si>
  <si>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</si>
  <si>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</si>
  <si>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</si>
  <si>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</si>
  <si>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</si>
  <si>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</si>
  <si>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</si>
  <si>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</si>
  <si>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</si>
  <si>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</si>
  <si>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</si>
  <si>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</si>
  <si>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</si>
  <si>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</si>
  <si>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</si>
  <si>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</si>
  <si>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</si>
  <si>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</si>
  <si>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</si>
  <si>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</si>
  <si>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</si>
  <si>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</si>
  <si>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</si>
  <si>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</si>
  <si>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</si>
  <si>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</si>
  <si>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</si>
  <si>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</si>
  <si>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</si>
  <si>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</si>
  <si>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</si>
  <si>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</si>
  <si>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</si>
  <si>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</si>
  <si>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</si>
  <si>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</si>
  <si>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</si>
  <si>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</si>
  <si>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</si>
  <si>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</si>
  <si>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</si>
  <si>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</si>
  <si>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</si>
  <si>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</si>
  <si>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</si>
  <si>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</si>
  <si>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</si>
  <si>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</si>
  <si>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</si>
  <si>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</si>
  <si>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</si>
  <si>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</si>
  <si>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</si>
  <si>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</si>
  <si>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</si>
  <si>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</si>
  <si>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</si>
  <si>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</si>
  <si>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</si>
  <si>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</si>
  <si>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</si>
  <si>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</si>
  <si>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</si>
  <si>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</si>
  <si>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</si>
  <si>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</si>
  <si>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</si>
  <si>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</si>
  <si>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</si>
  <si>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</si>
  <si>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</si>
  <si>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</si>
  <si>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</si>
  <si>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</si>
  <si>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</si>
  <si>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</si>
  <si>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</si>
  <si>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</si>
  <si>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</si>
  <si>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</si>
  <si>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</si>
  <si>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</si>
  <si>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</si>
  <si>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</si>
  <si>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</si>
  <si>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</si>
  <si>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</si>
  <si>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</si>
  <si>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</si>
  <si>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</si>
  <si>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</si>
  <si>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</si>
  <si>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</si>
  <si>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</si>
  <si>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</si>
  <si>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</si>
  <si>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</si>
  <si>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</si>
  <si>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</si>
  <si>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</si>
  <si>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</si>
  <si>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</si>
  <si>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</si>
  <si>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</si>
  <si>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</si>
  <si>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</si>
  <si>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</si>
  <si>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</si>
  <si>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</si>
  <si>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</si>
  <si>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</si>
  <si>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</si>
  <si>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</si>
  <si>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</si>
  <si>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</si>
  <si>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</si>
  <si>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</si>
  <si>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</si>
  <si>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</si>
  <si>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</si>
  <si>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</si>
  <si>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</si>
  <si>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</si>
  <si>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</si>
  <si>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</si>
  <si>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</si>
  <si>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</si>
  <si>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</si>
  <si>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</si>
  <si>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</si>
  <si>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</si>
  <si>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</si>
  <si>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</si>
  <si>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</si>
  <si>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</si>
  <si>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</si>
  <si>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</si>
  <si>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</si>
  <si>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</si>
  <si>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</si>
  <si>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</si>
  <si>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</si>
  <si>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</si>
  <si>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</si>
  <si>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</si>
  <si>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</si>
  <si>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</si>
  <si>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</si>
  <si>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</si>
  <si>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</si>
  <si>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</si>
  <si>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</si>
  <si>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</si>
  <si>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</si>
  <si>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</si>
  <si>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</si>
  <si>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</si>
  <si>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</si>
  <si>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</si>
  <si>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</si>
  <si>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</si>
  <si>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</si>
  <si>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</si>
  <si>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</si>
  <si>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</si>
  <si>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</si>
  <si>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</si>
  <si>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</si>
  <si>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</si>
  <si>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</si>
  <si>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</si>
  <si>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</si>
  <si>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</si>
  <si>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</si>
  <si>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</si>
  <si>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</si>
  <si>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</si>
  <si>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</si>
  <si>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</si>
  <si>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</si>
  <si>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</si>
  <si>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</si>
  <si>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</si>
  <si>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</si>
  <si>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</si>
  <si>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</si>
  <si>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</si>
  <si>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</si>
  <si>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</si>
  <si>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</si>
  <si>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</si>
  <si>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</si>
  <si>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</si>
  <si>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</si>
  <si>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</si>
  <si>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</si>
  <si>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</si>
  <si>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</si>
  <si>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</si>
  <si>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</si>
  <si>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</si>
  <si>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</si>
  <si>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</si>
  <si>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</si>
  <si>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</si>
  <si>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</si>
  <si>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</si>
  <si>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</si>
  <si>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</si>
  <si>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</si>
  <si>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</si>
  <si>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</si>
  <si>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</si>
  <si>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</si>
  <si>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</si>
  <si>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</si>
  <si>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</si>
  <si>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</si>
  <si>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</si>
  <si>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</si>
  <si>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</si>
  <si>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</si>
  <si>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</si>
  <si>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</si>
  <si>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</si>
  <si>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</si>
  <si>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</si>
  <si>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</si>
  <si>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</si>
  <si>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</si>
  <si>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</si>
  <si>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</si>
  <si>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</si>
  <si>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</si>
  <si>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</si>
  <si>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</si>
  <si>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</si>
  <si>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</si>
  <si>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</si>
  <si>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</si>
  <si>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</si>
  <si>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</si>
  <si>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</si>
  <si>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</si>
  <si>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</si>
  <si>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</si>
  <si>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</si>
  <si>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</si>
  <si>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</si>
  <si>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</si>
  <si>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</si>
  <si>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</si>
  <si>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</si>
  <si>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</si>
  <si>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</si>
  <si>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</si>
  <si>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</si>
  <si>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</si>
  <si>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</si>
  <si>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</si>
  <si>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</si>
  <si>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</si>
  <si>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</si>
  <si>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</si>
  <si>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</si>
  <si>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</si>
  <si>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</si>
  <si>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</si>
  <si>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</si>
  <si>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</si>
  <si>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</si>
  <si>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</si>
  <si>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</si>
  <si>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</si>
  <si>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</si>
  <si>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</si>
  <si>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</si>
  <si>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</si>
  <si>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</si>
  <si>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</si>
  <si>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</si>
  <si>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</si>
  <si>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</si>
  <si>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</si>
  <si>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</si>
  <si>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</si>
  <si>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</si>
  <si>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</si>
  <si>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</si>
  <si>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</si>
  <si>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</si>
  <si>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</si>
  <si>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</si>
  <si>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</si>
  <si>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</si>
  <si>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</si>
  <si>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</si>
  <si>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</si>
  <si>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</si>
  <si>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</si>
  <si>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</si>
  <si>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</si>
  <si>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</si>
  <si>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</si>
  <si>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</si>
  <si>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</si>
  <si>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</si>
  <si>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</si>
  <si>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</si>
  <si>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</si>
  <si>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</si>
  <si>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</si>
  <si>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</si>
  <si>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</si>
  <si>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</si>
  <si>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</si>
  <si>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</si>
  <si>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</si>
  <si>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</si>
  <si>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</si>
  <si>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</si>
  <si>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</si>
  <si>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</si>
  <si>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</si>
  <si>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</si>
  <si>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</si>
  <si>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</si>
  <si>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</si>
  <si>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</si>
  <si>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</si>
  <si>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</si>
  <si>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</si>
  <si>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</si>
  <si>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</si>
  <si>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</si>
  <si>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</si>
  <si>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</si>
  <si>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</si>
  <si>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</si>
  <si>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</si>
  <si>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</si>
  <si>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</si>
  <si>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</si>
  <si>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</si>
  <si>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</si>
  <si>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</si>
  <si>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</si>
  <si>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</si>
  <si>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</si>
  <si>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</si>
  <si>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</si>
  <si>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</si>
  <si>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</si>
  <si>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</si>
  <si>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</si>
  <si>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</si>
  <si>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</si>
  <si>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</si>
  <si>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</si>
  <si>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</si>
  <si>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</si>
  <si>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</si>
  <si>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</si>
  <si>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</si>
  <si>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</si>
  <si>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</si>
  <si>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</si>
  <si>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</si>
  <si>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</si>
  <si>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</si>
  <si>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</si>
  <si>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</si>
  <si>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</si>
  <si>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</si>
  <si>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</si>
  <si>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</si>
  <si>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</si>
  <si>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</si>
  <si>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</si>
  <si>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</si>
  <si>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</si>
  <si>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</si>
  <si>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</si>
  <si>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</si>
  <si>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</si>
  <si>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</si>
  <si>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</si>
  <si>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</si>
  <si>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</si>
  <si>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</si>
  <si>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</si>
  <si>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</si>
  <si>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</si>
  <si>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</si>
  <si>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</si>
  <si>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</si>
  <si>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</si>
  <si>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</si>
  <si>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</si>
  <si>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</si>
  <si>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</si>
  <si>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</si>
  <si>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</si>
  <si>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</si>
  <si>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</si>
  <si>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</si>
  <si>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</si>
  <si>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</si>
  <si>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</si>
  <si>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</si>
  <si>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</si>
  <si>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</si>
  <si>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</si>
  <si>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</si>
  <si>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</si>
  <si>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</si>
  <si>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</si>
  <si>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</si>
  <si>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</si>
  <si>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</si>
  <si>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</si>
  <si>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</si>
  <si>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</si>
  <si>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</si>
  <si>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</si>
  <si>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</si>
  <si>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</si>
  <si>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</si>
  <si>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</si>
  <si>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</si>
  <si>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</si>
  <si>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</si>
  <si>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</si>
  <si>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</si>
  <si>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</si>
  <si>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</si>
  <si>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</si>
  <si>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</si>
  <si>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</si>
  <si>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</si>
  <si>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</si>
  <si>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</si>
  <si>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</si>
  <si>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</si>
  <si>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</si>
  <si>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</si>
  <si>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</si>
  <si>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</si>
  <si>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</si>
  <si>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</si>
  <si>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</si>
  <si>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</si>
  <si>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</si>
  <si>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</si>
  <si>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</si>
  <si>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</si>
  <si>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</si>
  <si>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</si>
  <si>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</si>
  <si>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</si>
  <si>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</si>
  <si>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</si>
  <si>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</si>
  <si>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</si>
  <si>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</si>
  <si>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</si>
  <si>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</si>
  <si>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</si>
  <si>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</si>
  <si>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</si>
  <si>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</si>
  <si>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</si>
  <si>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</si>
  <si>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</si>
  <si>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</si>
  <si>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</si>
  <si>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</si>
  <si>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</si>
  <si>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</si>
  <si>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</si>
  <si>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</si>
  <si>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</si>
  <si>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</si>
  <si>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</si>
  <si>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</si>
  <si>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</si>
  <si>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</si>
  <si>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</si>
  <si>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</si>
  <si>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</si>
  <si>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</si>
  <si>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</si>
  <si>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</si>
  <si>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</si>
  <si>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</si>
  <si>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</si>
  <si>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</si>
  <si>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</si>
  <si>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</si>
  <si>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</si>
  <si>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</si>
  <si>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</si>
  <si>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</si>
  <si>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</si>
  <si>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</si>
  <si>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</si>
  <si>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</si>
  <si>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</si>
  <si>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</si>
  <si>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</si>
  <si>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</si>
  <si>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</si>
  <si>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</si>
  <si>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</si>
  <si>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</si>
  <si>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</si>
  <si>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</si>
  <si>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</si>
  <si>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</si>
  <si>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</si>
  <si>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</si>
  <si>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</si>
  <si>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</si>
  <si>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</si>
  <si>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</si>
  <si>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</si>
  <si>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</si>
  <si>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</si>
  <si>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</si>
  <si>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</si>
  <si>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</si>
  <si>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</si>
  <si>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</si>
  <si>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</si>
  <si>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</si>
  <si>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</si>
  <si>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</si>
  <si>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</si>
  <si>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</si>
  <si>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</si>
  <si>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</si>
  <si>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</si>
  <si>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</si>
  <si>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</si>
  <si>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</si>
  <si>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</si>
  <si>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</si>
  <si>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</si>
  <si>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</si>
  <si>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</si>
  <si>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</si>
  <si>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</si>
  <si>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</si>
  <si>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</si>
  <si>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</si>
  <si>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</si>
  <si>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</si>
  <si>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</si>
  <si>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</si>
  <si>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</si>
  <si>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</si>
  <si>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</si>
  <si>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</si>
  <si>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</si>
  <si>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</si>
  <si>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</si>
  <si>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</si>
  <si>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</si>
  <si>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</si>
  <si>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</si>
  <si>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</si>
  <si>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</si>
  <si>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</si>
  <si>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</si>
  <si>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</si>
  <si>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</si>
  <si>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</si>
  <si>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</si>
  <si>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</si>
  <si>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</si>
  <si>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</si>
  <si>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</si>
  <si>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</si>
  <si>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</si>
  <si>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</si>
  <si>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</si>
  <si>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</si>
  <si>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</si>
  <si>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</si>
  <si>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</si>
  <si>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</si>
  <si>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</si>
  <si>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</si>
  <si>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</si>
  <si>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</si>
  <si>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</si>
  <si>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</si>
  <si>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</si>
  <si>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</si>
  <si>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</si>
  <si>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</si>
  <si>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</si>
  <si>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</si>
  <si>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</si>
  <si>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</si>
  <si>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</si>
  <si>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</si>
  <si>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</si>
  <si>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</si>
  <si>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</si>
  <si>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</si>
  <si>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</si>
  <si>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</si>
  <si>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</si>
  <si>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</si>
  <si>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</si>
  <si>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</si>
  <si>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</si>
  <si>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</si>
  <si>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</si>
  <si>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</si>
  <si>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</si>
  <si>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</si>
  <si>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</si>
  <si>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</si>
  <si>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</si>
  <si>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</si>
  <si>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</si>
  <si>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</si>
  <si>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</si>
  <si>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</si>
  <si>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</si>
  <si>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</si>
  <si>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</si>
  <si>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</si>
  <si>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</si>
  <si>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</si>
  <si>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</si>
  <si>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</si>
  <si>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</si>
  <si>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</si>
  <si>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</si>
  <si>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</si>
  <si>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</si>
  <si>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</si>
  <si>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</si>
  <si>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</si>
  <si>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</si>
  <si>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</si>
  <si>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</si>
  <si>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</si>
  <si>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</si>
  <si>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</si>
  <si>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</si>
  <si>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</si>
  <si>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</si>
  <si>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</si>
  <si>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</si>
  <si>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</si>
  <si>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</si>
  <si>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</si>
  <si>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</si>
  <si>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</si>
  <si>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</si>
  <si>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</si>
  <si>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</si>
  <si>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</si>
  <si>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</si>
  <si>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</si>
  <si>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</si>
  <si>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</si>
  <si>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</si>
  <si>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</si>
  <si>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</si>
  <si>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</si>
  <si>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</si>
  <si>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</si>
  <si>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</si>
  <si>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</si>
  <si>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</si>
  <si>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</si>
  <si>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</si>
  <si>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</si>
  <si>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</si>
  <si>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</si>
  <si>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</si>
  <si>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</si>
  <si>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</si>
  <si>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</si>
  <si>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</si>
  <si>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</si>
  <si>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</si>
  <si>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</si>
  <si>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</si>
  <si>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</si>
  <si>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</si>
  <si>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</si>
  <si>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</si>
  <si>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</si>
  <si>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</si>
  <si>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</si>
  <si>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</si>
  <si>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</si>
  <si>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</si>
  <si>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</si>
  <si>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</si>
  <si>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</si>
  <si>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</si>
  <si>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</si>
  <si>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</si>
  <si>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</si>
  <si>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</si>
  <si>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</si>
  <si>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</si>
  <si>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</si>
  <si>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</si>
  <si>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</si>
  <si>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</si>
  <si>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</si>
  <si>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</si>
  <si>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</si>
  <si>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</si>
  <si>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</si>
  <si>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</si>
  <si>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</si>
  <si>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</si>
  <si>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</si>
  <si>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</si>
  <si>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</si>
  <si>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</si>
  <si>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</si>
  <si>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</si>
  <si>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</si>
  <si>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</si>
  <si>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</si>
  <si>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</si>
  <si>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</si>
  <si>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</si>
  <si>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</si>
  <si>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</si>
  <si>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</si>
  <si>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</si>
  <si>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</si>
  <si>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</si>
  <si>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</si>
  <si>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</si>
  <si>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</si>
  <si>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</si>
  <si>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</si>
  <si>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</si>
  <si>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</si>
  <si>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</si>
  <si>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</si>
  <si>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</si>
  <si>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</si>
  <si>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</si>
  <si>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</si>
  <si>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</si>
  <si>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</si>
  <si>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</si>
  <si>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</si>
  <si>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</si>
  <si>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</si>
  <si>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</si>
  <si>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</si>
  <si>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</si>
  <si>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</si>
  <si>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</si>
  <si>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</si>
  <si>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</si>
  <si>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</si>
  <si>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</si>
  <si>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</si>
  <si>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</si>
  <si>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</si>
  <si>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</si>
  <si>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</si>
  <si>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</si>
  <si>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</si>
  <si>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</si>
  <si>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</si>
  <si>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</si>
  <si>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</si>
  <si>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</si>
  <si>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</si>
  <si>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</si>
  <si>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</si>
  <si>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</si>
  <si>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</si>
  <si>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</si>
  <si>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</si>
  <si>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</si>
  <si>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</si>
  <si>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</si>
  <si>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</si>
  <si>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</si>
  <si>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</si>
  <si>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</si>
  <si>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</si>
  <si>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</si>
  <si>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</si>
  <si>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</si>
  <si>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</si>
  <si>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</si>
  <si>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</si>
  <si>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</si>
  <si>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</si>
  <si>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</si>
  <si>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</si>
  <si>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</si>
  <si>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</si>
  <si>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</si>
  <si>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</si>
  <si>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</si>
  <si>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</si>
  <si>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</si>
  <si>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</si>
  <si>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</si>
  <si>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</si>
  <si>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</si>
  <si>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</si>
  <si>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</si>
  <si>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</si>
  <si>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</si>
  <si>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</si>
  <si>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</si>
  <si>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</si>
  <si>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</si>
  <si>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</si>
  <si>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</si>
  <si>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</si>
  <si>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</si>
  <si>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</si>
  <si>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</si>
  <si>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</si>
  <si>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</si>
  <si>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</si>
  <si>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</si>
  <si>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</si>
  <si>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</si>
  <si>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</si>
  <si>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</si>
  <si>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</si>
  <si>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</si>
  <si>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</si>
  <si>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</si>
  <si>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</si>
  <si>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</si>
  <si>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</si>
  <si>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</si>
  <si>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</si>
  <si>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</si>
  <si>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</si>
  <si>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</si>
  <si>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</si>
  <si>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</si>
  <si>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</si>
  <si>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</si>
  <si>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</si>
  <si>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</si>
  <si>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</si>
  <si>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</si>
  <si>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</si>
  <si>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</si>
  <si>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</si>
  <si>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</si>
  <si>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</si>
  <si>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</si>
  <si>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</si>
  <si>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</si>
  <si>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</si>
  <si>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</si>
  <si>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</si>
  <si>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</si>
  <si>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</si>
  <si>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</si>
  <si>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</si>
  <si>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</si>
  <si>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</si>
  <si>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</si>
  <si>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</si>
  <si>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</si>
  <si>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</si>
  <si>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</si>
  <si>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</si>
  <si>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</si>
  <si>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</si>
  <si>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</si>
  <si>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</si>
  <si>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</si>
  <si>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</si>
  <si>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</si>
  <si>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</si>
  <si>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</si>
  <si>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</si>
  <si>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</si>
  <si>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</si>
  <si>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</si>
  <si>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</si>
  <si>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</si>
  <si>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</si>
  <si>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</si>
  <si>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</si>
  <si>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</si>
  <si>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</si>
  <si>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</si>
  <si>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</si>
  <si>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</si>
  <si>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</si>
  <si>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</si>
  <si>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</si>
  <si>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</si>
  <si>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</si>
  <si>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</si>
  <si>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</si>
  <si>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</si>
  <si>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</si>
  <si>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</si>
  <si>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</si>
  <si>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</si>
  <si>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</si>
  <si>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</si>
  <si>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</si>
  <si>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</si>
  <si>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</si>
  <si>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</si>
  <si>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</si>
  <si>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</si>
  <si>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</si>
  <si>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</si>
  <si>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</si>
  <si>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</si>
  <si>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</si>
  <si>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</si>
  <si>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</si>
  <si>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</si>
  <si>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</si>
  <si>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</si>
  <si>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</si>
  <si>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</si>
  <si>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</si>
  <si>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</si>
  <si>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</si>
  <si>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</si>
  <si>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</si>
  <si>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</si>
  <si>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</si>
  <si>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</si>
  <si>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</si>
  <si>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</si>
  <si>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</si>
  <si>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</si>
  <si>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</si>
  <si>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</si>
  <si>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</si>
  <si>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</si>
  <si>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</si>
  <si>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</si>
  <si>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</si>
  <si>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</si>
  <si>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</si>
  <si>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</si>
  <si>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</si>
  <si>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</si>
  <si>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</si>
  <si>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</si>
  <si>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</si>
  <si>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</si>
  <si>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</si>
  <si>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</si>
  <si>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</si>
  <si>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</si>
  <si>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</si>
  <si>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</si>
  <si>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</si>
  <si>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</si>
  <si>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</si>
  <si>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</si>
  <si>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</si>
  <si>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</si>
  <si>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</si>
  <si>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</si>
  <si>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</si>
  <si>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</si>
  <si>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</si>
  <si>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</si>
  <si>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</si>
  <si>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</si>
  <si>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</si>
  <si>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</si>
  <si>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</si>
  <si>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</si>
  <si>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</si>
  <si>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</si>
  <si>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</si>
  <si>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</si>
  <si>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</si>
  <si>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</si>
  <si>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</si>
  <si>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</si>
  <si>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</si>
  <si>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</si>
  <si>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</si>
  <si>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</si>
  <si>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</si>
  <si>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</si>
  <si>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</si>
  <si>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</si>
  <si>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</si>
  <si>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</si>
  <si>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</si>
  <si>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</si>
  <si>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</si>
  <si>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</si>
  <si>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</si>
  <si>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</si>
  <si>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</si>
  <si>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</si>
  <si>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</si>
  <si>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</si>
  <si>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</si>
  <si>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</si>
  <si>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</si>
  <si>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</si>
  <si>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</si>
  <si>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</si>
  <si>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</si>
  <si>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</si>
  <si>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</si>
  <si>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</si>
  <si>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</si>
  <si>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</si>
  <si>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</si>
  <si>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</si>
  <si>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</si>
  <si>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</si>
  <si>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</si>
  <si>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</si>
  <si>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</si>
  <si>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</si>
  <si>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</si>
  <si>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</si>
  <si>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</si>
  <si>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</si>
  <si>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</si>
  <si>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</si>
  <si>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</si>
  <si>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</si>
  <si>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</si>
  <si>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</si>
  <si>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</si>
  <si>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</si>
  <si>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</si>
  <si>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</si>
  <si>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</si>
  <si>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</si>
  <si>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</si>
  <si>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</si>
  <si>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</si>
  <si>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</si>
  <si>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</si>
  <si>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</si>
  <si>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</si>
  <si>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</si>
  <si>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</si>
  <si>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</si>
  <si>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</si>
  <si>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</si>
  <si>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</si>
  <si>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</si>
  <si>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</si>
  <si>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</si>
  <si>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</si>
  <si>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</si>
  <si>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</si>
  <si>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</si>
  <si>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</si>
  <si>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</si>
  <si>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</si>
  <si>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</si>
  <si>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</si>
  <si>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</si>
  <si>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</si>
  <si>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</si>
  <si>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</si>
  <si>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</si>
  <si>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</si>
  <si>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</si>
  <si>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</si>
  <si>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</si>
  <si>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</si>
  <si>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</si>
  <si>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</si>
  <si>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</si>
  <si>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</si>
  <si>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</si>
  <si>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</si>
  <si>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</si>
  <si>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</si>
  <si>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</si>
  <si>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</si>
  <si>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</si>
  <si>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</si>
  <si>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</si>
  <si>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</si>
  <si>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</si>
  <si>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</si>
  <si>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</si>
  <si>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</si>
  <si>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</si>
  <si>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</si>
  <si>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</si>
  <si>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</si>
  <si>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</si>
  <si>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</si>
  <si>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</si>
  <si>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</si>
  <si>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</si>
  <si>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</si>
  <si>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</si>
  <si>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</si>
  <si>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</si>
  <si>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</si>
  <si>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</si>
  <si>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</si>
  <si>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</si>
  <si>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</si>
  <si>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</si>
  <si>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</si>
  <si>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</si>
  <si>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</si>
  <si>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</si>
  <si>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</si>
  <si>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</si>
  <si>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</si>
  <si>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</si>
  <si>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</si>
  <si>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</si>
  <si>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</si>
  <si>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</si>
  <si>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</si>
  <si>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</si>
  <si>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</si>
  <si>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</si>
  <si>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</si>
  <si>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</si>
  <si>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</si>
  <si>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</si>
  <si>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</si>
  <si>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</si>
  <si>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</si>
  <si>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</si>
  <si>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</si>
  <si>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</si>
  <si>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</si>
  <si>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</si>
  <si>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</si>
  <si>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</si>
  <si>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</si>
  <si>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</si>
  <si>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</si>
  <si>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</si>
  <si>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</si>
  <si>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</si>
  <si>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</si>
  <si>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</si>
  <si>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</si>
  <si>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</si>
  <si>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</si>
  <si>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</si>
  <si>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</si>
  <si>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</si>
  <si>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</si>
  <si>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</si>
  <si>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</si>
  <si>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</si>
  <si>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</si>
  <si>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</si>
  <si>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</si>
  <si>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</si>
  <si>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</si>
  <si>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</si>
  <si>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</si>
  <si>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</si>
  <si>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</si>
  <si>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</si>
  <si>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</si>
  <si>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</si>
  <si>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</si>
  <si>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</si>
  <si>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</si>
  <si>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</si>
  <si>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</si>
  <si>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</si>
  <si>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</si>
  <si>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</si>
  <si>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</si>
  <si>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</si>
  <si>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</si>
  <si>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</si>
  <si>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</si>
  <si>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</si>
  <si>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</si>
  <si>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</si>
  <si>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</si>
  <si>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</si>
  <si>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</si>
  <si>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</si>
  <si>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</si>
  <si>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</si>
  <si>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</si>
  <si>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</si>
  <si>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</si>
  <si>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</si>
  <si>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</si>
  <si>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</si>
  <si>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</si>
  <si>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</si>
  <si>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</si>
  <si>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</si>
  <si>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</si>
  <si>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</si>
  <si>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</si>
  <si>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</si>
  <si>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</si>
  <si>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</si>
  <si>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</si>
  <si>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</si>
  <si>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</si>
  <si>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</si>
  <si>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</si>
  <si>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</si>
  <si>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</si>
  <si>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</si>
  <si>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</si>
  <si>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</si>
  <si>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</si>
  <si>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</si>
  <si>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</si>
  <si>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</si>
  <si>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</si>
  <si>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</si>
  <si>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</si>
  <si>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</si>
  <si>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</si>
  <si>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</si>
  <si>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</si>
  <si>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</si>
  <si>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</si>
  <si>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</si>
  <si>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</si>
  <si>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</si>
  <si>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</si>
  <si>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</si>
  <si>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</si>
  <si>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</si>
  <si>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</si>
  <si>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</si>
  <si>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</si>
  <si>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</si>
  <si>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</si>
  <si>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</si>
  <si>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</si>
  <si>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</si>
  <si>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</si>
  <si>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</si>
  <si>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</si>
  <si>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</si>
  <si>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</si>
  <si>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</si>
  <si>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</si>
  <si>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</si>
  <si>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</si>
  <si>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</si>
  <si>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</si>
  <si>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</si>
  <si>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</si>
  <si>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</si>
  <si>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</si>
  <si>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</si>
  <si>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</si>
  <si>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</si>
  <si>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</si>
  <si>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</si>
  <si>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</si>
  <si>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</si>
  <si>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</si>
  <si>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</si>
  <si>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</si>
  <si>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</si>
  <si>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</si>
  <si>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</si>
  <si>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</si>
  <si>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</si>
  <si>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</si>
  <si>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</si>
  <si>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</si>
  <si>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</si>
  <si>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</si>
  <si>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</si>
  <si>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</si>
  <si>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</si>
  <si>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</si>
  <si>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</si>
  <si>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</si>
  <si>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</si>
  <si>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</si>
  <si>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</si>
  <si>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</si>
  <si>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</si>
  <si>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</si>
  <si>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</si>
  <si>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</si>
  <si>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</si>
  <si>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</si>
  <si>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</si>
  <si>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</si>
  <si>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</si>
  <si>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</si>
  <si>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</si>
  <si>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</si>
  <si>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</si>
  <si>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</si>
  <si>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</si>
  <si>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</si>
  <si>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</si>
  <si>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</si>
  <si>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</si>
  <si>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</si>
  <si>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</si>
  <si>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</si>
  <si>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</si>
  <si>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</si>
  <si>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</si>
  <si>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</si>
  <si>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</si>
  <si>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</si>
  <si>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</si>
  <si>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</si>
  <si>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</si>
  <si>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</si>
  <si>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</si>
  <si>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</si>
  <si>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</si>
  <si>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</si>
  <si>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</si>
  <si>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</si>
  <si>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</si>
  <si>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</si>
  <si>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</si>
  <si>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</si>
  <si>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</si>
  <si>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</si>
  <si>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</si>
  <si>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</si>
  <si>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</si>
  <si>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</si>
  <si>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</si>
  <si>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</si>
  <si>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</si>
  <si>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</si>
  <si>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</si>
  <si>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</si>
  <si>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</si>
  <si>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</si>
  <si>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</si>
  <si>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</si>
  <si>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</si>
  <si>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</si>
  <si>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</si>
  <si>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</si>
  <si>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</si>
  <si>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</si>
  <si>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</si>
  <si>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</si>
  <si>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</si>
  <si>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</si>
  <si>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</si>
  <si>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</si>
  <si>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</si>
  <si>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</si>
  <si>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</si>
  <si>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</si>
  <si>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</si>
  <si>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</si>
  <si>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</si>
  <si>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</si>
  <si>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</si>
  <si>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</si>
  <si>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</si>
  <si>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</si>
  <si>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</si>
  <si>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</si>
  <si>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</si>
  <si>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</si>
  <si>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</si>
  <si>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</si>
  <si>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</si>
  <si>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</si>
  <si>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</si>
  <si>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</si>
  <si>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</si>
  <si>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</si>
  <si>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</si>
  <si>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</si>
  <si>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</si>
  <si>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</si>
  <si>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</si>
  <si>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</si>
  <si>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</si>
  <si>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</si>
  <si>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</si>
  <si>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</si>
  <si>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</si>
  <si>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</si>
  <si>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</si>
  <si>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</si>
  <si>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</si>
  <si>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</si>
  <si>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</si>
  <si>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</si>
  <si>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</si>
  <si>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</si>
  <si>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</si>
  <si>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</si>
  <si>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</si>
  <si>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</si>
  <si>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</si>
  <si>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</si>
  <si>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</si>
  <si>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</si>
  <si>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</si>
  <si>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</si>
  <si>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</si>
  <si>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</si>
  <si>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</si>
  <si>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</si>
  <si>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</si>
  <si>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</si>
  <si>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</si>
  <si>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</si>
  <si>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</si>
  <si>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</si>
  <si>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</si>
  <si>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</si>
  <si>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</si>
  <si>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</si>
  <si>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</si>
  <si>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</si>
  <si>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</si>
  <si>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</si>
  <si>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</si>
  <si>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</si>
  <si>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</si>
  <si>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</si>
  <si>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</si>
  <si>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</si>
  <si>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</si>
  <si>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</si>
  <si>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</si>
  <si>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</si>
  <si>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</si>
  <si>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</si>
  <si>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</si>
  <si>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</si>
  <si>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</si>
  <si>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</si>
  <si>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</si>
  <si>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</si>
  <si>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</si>
  <si>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</si>
  <si>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</si>
  <si>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</si>
  <si>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</si>
  <si>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</si>
  <si>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</si>
  <si>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</si>
  <si>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</si>
  <si>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</si>
  <si>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</si>
  <si>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</si>
  <si>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</si>
  <si>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</si>
  <si>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</si>
  <si>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</si>
  <si>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</si>
  <si>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</si>
  <si>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</si>
  <si>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</si>
  <si>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</si>
  <si>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</si>
  <si>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</si>
  <si>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</si>
  <si>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</si>
  <si>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</si>
  <si>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</si>
  <si>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</si>
  <si>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</si>
  <si>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</si>
  <si>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</si>
  <si>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</si>
  <si>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</si>
  <si>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</si>
  <si>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</si>
  <si>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</si>
  <si>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</si>
  <si>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</si>
  <si>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</si>
  <si>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</si>
  <si>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</si>
  <si>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</si>
  <si>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</si>
  <si>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</si>
  <si>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</si>
  <si>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</si>
  <si>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</si>
  <si>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</si>
  <si>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</si>
  <si>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</si>
  <si>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</si>
  <si>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</si>
  <si>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</si>
  <si>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</si>
  <si>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</si>
  <si>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</si>
  <si>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</si>
  <si>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</si>
  <si>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</si>
  <si>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</si>
  <si>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</si>
  <si>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</si>
  <si>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</si>
  <si>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</si>
  <si>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</si>
  <si>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</si>
  <si>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</si>
  <si>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</si>
  <si>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</si>
  <si>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</si>
  <si>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</si>
  <si>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</si>
  <si>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</si>
  <si>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</si>
  <si>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</si>
  <si>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</si>
  <si>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</si>
  <si>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</si>
  <si>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</si>
  <si>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</si>
  <si>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</si>
  <si>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</si>
  <si>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</si>
  <si>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</si>
  <si>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</si>
  <si>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</si>
  <si>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</si>
  <si>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</si>
  <si>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</si>
  <si>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</si>
  <si>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</si>
  <si>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</si>
  <si>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</si>
  <si>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</si>
  <si>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</si>
  <si>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</si>
  <si>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</si>
  <si>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</si>
  <si>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</si>
  <si>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</si>
  <si>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</si>
  <si>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</si>
  <si>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</si>
  <si>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</si>
  <si>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</si>
  <si>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</si>
  <si>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</si>
  <si>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</si>
  <si>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</si>
  <si>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</si>
  <si>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</si>
  <si>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</si>
  <si>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</si>
  <si>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</si>
  <si>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</si>
  <si>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</si>
  <si>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</si>
  <si>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</si>
  <si>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</si>
  <si>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</si>
  <si>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</si>
  <si>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</si>
  <si>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</si>
  <si>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</si>
  <si>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</si>
  <si>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</si>
  <si>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</si>
  <si>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</si>
  <si>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</si>
  <si>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</si>
  <si>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</si>
  <si>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</si>
  <si>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</si>
  <si>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</si>
  <si>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</si>
  <si>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</si>
  <si>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</si>
  <si>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</si>
  <si>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</si>
  <si>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</si>
  <si>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</si>
  <si>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</si>
  <si>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</si>
  <si>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</si>
  <si>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</si>
  <si>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</si>
  <si>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</si>
  <si>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</si>
  <si>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</si>
  <si>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</si>
  <si>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</si>
  <si>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</si>
  <si>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</si>
  <si>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</si>
  <si>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</si>
  <si>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</si>
  <si>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</si>
  <si>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</si>
  <si>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</si>
  <si>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</si>
  <si>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</si>
  <si>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</si>
  <si>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</si>
  <si>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</si>
  <si>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</si>
  <si>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</si>
  <si>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</si>
  <si>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</si>
  <si>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</si>
  <si>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</si>
  <si>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</si>
  <si>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</si>
  <si>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</si>
  <si>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</si>
  <si>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</si>
  <si>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</si>
  <si>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</si>
  <si>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</si>
  <si>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</si>
  <si>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</si>
  <si>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</si>
  <si>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</si>
  <si>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</si>
  <si>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</si>
  <si>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</si>
  <si>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</si>
  <si>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</si>
  <si>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</si>
  <si>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</si>
  <si>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</si>
  <si>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</si>
  <si>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</si>
  <si>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</si>
  <si>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</si>
  <si>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</si>
  <si>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</si>
  <si>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</si>
  <si>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</si>
  <si>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</si>
  <si>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</si>
  <si>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</si>
  <si>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</si>
  <si>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</si>
  <si>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</si>
  <si>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</si>
  <si>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</si>
  <si>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</si>
  <si>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</si>
  <si>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</si>
  <si>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</si>
  <si>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</si>
  <si>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</si>
  <si>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</si>
  <si>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</si>
  <si>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</si>
  <si>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</si>
  <si>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</si>
  <si>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</si>
  <si>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</si>
  <si>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</si>
  <si>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</si>
  <si>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</si>
  <si>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</si>
  <si>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</si>
  <si>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</si>
  <si>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</si>
  <si>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</si>
  <si>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</si>
  <si>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</si>
  <si>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</si>
  <si>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</si>
  <si>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</si>
  <si>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</si>
  <si>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</si>
  <si>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</si>
  <si>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</si>
  <si>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</si>
  <si>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</si>
  <si>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</si>
  <si>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</si>
  <si>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</si>
  <si>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</si>
  <si>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</si>
  <si>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</si>
  <si>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</si>
  <si>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</si>
  <si>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</si>
  <si>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</si>
  <si>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</si>
  <si>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</si>
  <si>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</si>
  <si>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</si>
  <si>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</si>
  <si>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</si>
  <si>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</si>
  <si>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</si>
  <si>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</si>
  <si>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</si>
  <si>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</si>
  <si>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</si>
  <si>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</si>
  <si>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</si>
  <si>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</si>
  <si>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</si>
  <si>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</si>
  <si>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</si>
  <si>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</si>
  <si>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</si>
  <si>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</si>
  <si>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</si>
  <si>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</si>
  <si>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</si>
  <si>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</si>
  <si>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</si>
  <si>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</si>
  <si>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</si>
  <si>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</si>
  <si>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</si>
  <si>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</si>
  <si>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</si>
  <si>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</si>
  <si>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</si>
  <si>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</si>
  <si>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</si>
  <si>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</si>
  <si>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</si>
  <si>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</si>
  <si>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</si>
  <si>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</si>
  <si>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</si>
  <si>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</si>
  <si>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</si>
  <si>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</si>
  <si>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</si>
  <si>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</si>
  <si>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</si>
  <si>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</si>
  <si>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</si>
  <si>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</si>
  <si>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</si>
  <si>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</si>
  <si>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</si>
  <si>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</si>
  <si>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</si>
  <si>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</si>
  <si>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</si>
  <si>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</si>
  <si>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</si>
  <si>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</si>
  <si>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</si>
  <si>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</si>
  <si>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</si>
  <si>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</si>
  <si>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</si>
  <si>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</si>
  <si>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</si>
  <si>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</si>
  <si>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</si>
  <si>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</si>
  <si>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</si>
  <si>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</si>
  <si>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</si>
  <si>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</si>
  <si>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</si>
  <si>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</si>
  <si>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</si>
  <si>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</si>
  <si>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</si>
  <si>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</si>
  <si>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</si>
  <si>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</si>
  <si>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</si>
  <si>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</si>
  <si>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</si>
  <si>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</si>
  <si>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</si>
  <si>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</si>
  <si>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</si>
  <si>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</si>
  <si>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</si>
  <si>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</si>
  <si>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</si>
  <si>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</si>
  <si>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</si>
  <si>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</si>
  <si>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</si>
  <si>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</si>
  <si>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</si>
  <si>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</si>
  <si>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</si>
  <si>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</si>
  <si>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</si>
  <si>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</si>
  <si>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</si>
  <si>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</si>
  <si>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</si>
  <si>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</si>
  <si>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</si>
  <si>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</si>
  <si>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</si>
  <si>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</si>
  <si>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</si>
  <si>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</si>
  <si>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</si>
  <si>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</si>
  <si>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</si>
  <si>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</si>
  <si>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</si>
  <si>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</si>
  <si>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</si>
  <si>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</si>
  <si>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</si>
  <si>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</si>
  <si>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</si>
  <si>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</si>
  <si>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</si>
  <si>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</si>
  <si>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</si>
  <si>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</si>
  <si>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</si>
  <si>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</si>
  <si>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</si>
  <si>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</si>
  <si>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</si>
  <si>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</si>
  <si>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</si>
  <si>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</si>
  <si>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</si>
  <si>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</si>
  <si>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</si>
  <si>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</si>
  <si>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</si>
  <si>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</si>
  <si>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</si>
  <si>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</si>
  <si>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</si>
  <si>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</si>
  <si>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</si>
  <si>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</si>
  <si>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</si>
  <si>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</si>
  <si>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</si>
  <si>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</si>
  <si>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</si>
  <si>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</si>
  <si>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</si>
  <si>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</si>
  <si>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</si>
  <si>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</si>
  <si>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</si>
  <si>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</si>
  <si>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</si>
  <si>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</si>
  <si>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</si>
  <si>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</si>
  <si>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</si>
  <si>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</si>
  <si>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</si>
  <si>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</si>
  <si>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</si>
  <si>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</si>
  <si>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</si>
  <si>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</si>
  <si>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</si>
  <si>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</si>
  <si>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</si>
  <si>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</si>
  <si>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</si>
  <si>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</si>
  <si>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</si>
  <si>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</si>
  <si>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</si>
  <si>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</si>
  <si>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</si>
  <si>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</si>
  <si>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</si>
  <si>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</si>
  <si>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</si>
  <si>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</si>
  <si>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</si>
  <si>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</si>
  <si>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</si>
  <si>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</si>
  <si>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</si>
  <si>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</si>
  <si>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</si>
  <si>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</si>
  <si>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</si>
  <si>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</si>
  <si>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</si>
  <si>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</si>
  <si>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</si>
  <si>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</si>
  <si>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</si>
  <si>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</si>
  <si>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</si>
  <si>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</si>
  <si>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</si>
  <si>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</si>
  <si>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</si>
  <si>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</si>
  <si>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</si>
  <si>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</si>
  <si>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</si>
  <si>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</si>
  <si>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</si>
  <si>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</si>
  <si>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</si>
  <si>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</si>
  <si>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</si>
  <si>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</si>
  <si>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</si>
  <si>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</si>
  <si>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</si>
  <si>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</si>
  <si>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</si>
  <si>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</si>
  <si>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</si>
  <si>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</si>
  <si>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</si>
  <si>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</si>
  <si>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</si>
  <si>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</si>
  <si>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</si>
  <si>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</si>
  <si>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</si>
  <si>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</si>
  <si>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</si>
  <si>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</si>
  <si>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</si>
  <si>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</si>
  <si>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</si>
  <si>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</si>
  <si>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</si>
  <si>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</si>
  <si>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</si>
  <si>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</si>
  <si>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</si>
  <si>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</si>
  <si>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</si>
  <si>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</si>
  <si>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</si>
  <si>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</si>
  <si>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</si>
  <si>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</si>
  <si>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</si>
  <si>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</si>
  <si>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</si>
  <si>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</si>
  <si>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</si>
  <si>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</si>
  <si>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</si>
  <si>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</si>
  <si>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</si>
  <si>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</si>
  <si>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</si>
  <si>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</si>
  <si>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</si>
  <si>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</si>
  <si>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</si>
  <si>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</si>
  <si>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</si>
  <si>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</si>
  <si>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</si>
  <si>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</si>
  <si>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</si>
  <si>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</si>
  <si>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</si>
  <si>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</si>
  <si>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</si>
  <si>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</si>
  <si>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</si>
  <si>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</si>
  <si>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</si>
  <si>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</si>
  <si>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</si>
  <si>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</si>
  <si>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</si>
  <si>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</si>
  <si>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</si>
  <si>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</si>
  <si>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</si>
  <si>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</si>
  <si>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</si>
  <si>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</si>
  <si>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</si>
  <si>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</si>
  <si>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</si>
  <si>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</si>
  <si>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</si>
  <si>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</si>
  <si>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</si>
  <si>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</si>
  <si>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</si>
  <si>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</si>
  <si>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</si>
  <si>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</si>
  <si>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</si>
  <si>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</si>
  <si>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</si>
  <si>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</si>
  <si>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</si>
  <si>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</si>
  <si>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</si>
  <si>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</si>
  <si>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</si>
  <si>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</si>
  <si>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</si>
  <si>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</si>
  <si>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</si>
  <si>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</si>
  <si>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</si>
  <si>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</si>
  <si>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</si>
  <si>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</si>
  <si>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</si>
  <si>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</si>
  <si>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</si>
  <si>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</si>
  <si>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</si>
  <si>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</si>
  <si>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</si>
  <si>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</si>
  <si>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</si>
  <si>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</si>
  <si>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</si>
  <si>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</si>
  <si>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</si>
  <si>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</si>
  <si>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</si>
  <si>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</si>
  <si>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</si>
  <si>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</si>
  <si>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</si>
  <si>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</si>
  <si>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</si>
  <si>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</si>
  <si>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</si>
  <si>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</si>
  <si>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</si>
  <si>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</si>
  <si>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</si>
  <si>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</si>
  <si>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</si>
  <si>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</si>
  <si>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</si>
  <si>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</si>
  <si>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</si>
  <si>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</si>
  <si>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</si>
  <si>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</si>
  <si>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</si>
  <si>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</si>
  <si>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</si>
  <si>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</si>
  <si>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</si>
  <si>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</si>
  <si>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</si>
  <si>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</si>
  <si>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</si>
  <si>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</si>
  <si>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</si>
  <si>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</si>
  <si>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</si>
  <si>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</si>
  <si>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</si>
  <si>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</si>
  <si>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</si>
  <si>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</si>
  <si>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</si>
  <si>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</si>
  <si>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</si>
  <si>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</si>
  <si>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</si>
  <si>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</si>
  <si>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</si>
  <si>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</si>
  <si>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</si>
  <si>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</si>
  <si>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</si>
  <si>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</si>
  <si>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</si>
  <si>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</si>
  <si>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</si>
  <si>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</si>
  <si>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</si>
  <si>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</si>
  <si>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</si>
  <si>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</si>
  <si>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</si>
  <si>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</si>
  <si>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</si>
  <si>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</si>
  <si>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</si>
  <si>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</si>
  <si>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</si>
  <si>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</si>
  <si>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</si>
  <si>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</si>
  <si>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</si>
  <si>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</si>
  <si>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</si>
  <si>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</si>
  <si>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</si>
  <si>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</si>
  <si>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</si>
  <si>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</si>
  <si>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</si>
  <si>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</si>
  <si>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</si>
  <si>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</si>
  <si>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</si>
  <si>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</si>
  <si>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</si>
  <si>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</si>
  <si>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</si>
  <si>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</si>
  <si>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</si>
  <si>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</si>
  <si>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</si>
  <si>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</si>
  <si>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</si>
  <si>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</si>
  <si>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</si>
  <si>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</si>
  <si>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</si>
  <si>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</si>
  <si>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</si>
  <si>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</si>
  <si>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</si>
  <si>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</si>
  <si>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</si>
  <si>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</si>
  <si>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</si>
  <si>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</si>
  <si>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</si>
  <si>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</si>
  <si>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</si>
  <si>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</si>
  <si>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</si>
  <si>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</si>
  <si>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</si>
  <si>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</si>
  <si>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</si>
  <si>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</si>
  <si>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</si>
  <si>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</si>
  <si>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</si>
  <si>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</si>
  <si>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</si>
  <si>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</si>
  <si>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</si>
  <si>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</si>
  <si>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</si>
  <si>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</si>
  <si>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</si>
  <si>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</si>
  <si>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</si>
  <si>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</si>
  <si>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</si>
  <si>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</si>
  <si>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</si>
  <si>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</si>
  <si>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</si>
  <si>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</si>
  <si>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</si>
  <si>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</si>
  <si>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</si>
  <si>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</si>
  <si>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</si>
  <si>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</si>
  <si>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</si>
  <si>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</si>
  <si>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</si>
  <si>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</si>
  <si>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</si>
  <si>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</si>
  <si>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</si>
  <si>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</si>
  <si>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</si>
  <si>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</si>
  <si>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</si>
  <si>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</si>
  <si>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</si>
  <si>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</si>
  <si>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</si>
  <si>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</si>
  <si>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</si>
  <si>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</si>
  <si>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</si>
  <si>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</si>
  <si>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</si>
  <si>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</si>
  <si>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</si>
  <si>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</si>
  <si>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</si>
  <si>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</si>
  <si>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</si>
  <si>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</si>
  <si>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</si>
  <si>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</si>
  <si>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</si>
  <si>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</si>
  <si>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</si>
  <si>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</si>
  <si>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</si>
  <si>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</si>
  <si>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</si>
  <si>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</si>
  <si>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</si>
  <si>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</si>
  <si>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</si>
  <si>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</si>
  <si>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</si>
  <si>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</si>
  <si>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</si>
  <si>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</si>
  <si>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</si>
  <si>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</si>
  <si>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</si>
  <si>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</si>
  <si>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</si>
  <si>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</si>
  <si>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</si>
  <si>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</si>
  <si>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</si>
  <si>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</si>
  <si>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</si>
  <si>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</si>
  <si>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</si>
  <si>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</si>
  <si>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</si>
  <si>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</si>
  <si>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</si>
  <si>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</si>
  <si>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</si>
  <si>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</si>
  <si>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</si>
  <si>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</si>
  <si>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</si>
  <si>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</si>
  <si>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</si>
  <si>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</si>
  <si>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</si>
  <si>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</si>
  <si>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</si>
  <si>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</si>
  <si>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</si>
  <si>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</si>
  <si>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</si>
  <si>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</si>
  <si>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</si>
  <si>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</si>
  <si>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</si>
  <si>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</si>
  <si>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</si>
  <si>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</si>
  <si>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</si>
  <si>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</si>
  <si>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</si>
  <si>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</si>
  <si>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</si>
  <si>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</si>
  <si>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</si>
  <si>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</si>
  <si>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</si>
  <si>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</si>
  <si>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</si>
  <si>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</si>
  <si>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</si>
  <si>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</si>
  <si>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</si>
  <si>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</si>
  <si>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</si>
  <si>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</si>
  <si>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</si>
  <si>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</si>
  <si>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</si>
  <si>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</si>
  <si>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</si>
  <si>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</si>
  <si>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</si>
  <si>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</si>
  <si>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</si>
  <si>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</si>
  <si>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</si>
  <si>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</si>
  <si>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</si>
  <si>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</si>
  <si>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</si>
  <si>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</si>
  <si>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</si>
  <si>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</si>
  <si>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</si>
  <si>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</si>
  <si>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</si>
  <si>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</si>
  <si>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</si>
  <si>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</si>
  <si>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</si>
  <si>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</si>
  <si>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</si>
  <si>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</si>
  <si>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</si>
  <si>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</si>
  <si>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</si>
  <si>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</si>
  <si>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</si>
  <si>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</si>
  <si>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</si>
  <si>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</si>
  <si>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</si>
  <si>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</si>
  <si>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</si>
  <si>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</si>
  <si>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</si>
  <si>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</si>
  <si>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</si>
  <si>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</si>
  <si>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</si>
  <si>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</si>
  <si>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</si>
  <si>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</si>
  <si>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</si>
  <si>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</si>
  <si>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</si>
  <si>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</si>
  <si>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</si>
  <si>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</si>
  <si>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</si>
  <si>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</si>
  <si>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</si>
  <si>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</si>
  <si>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</si>
  <si>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</si>
  <si>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</si>
  <si>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</si>
  <si>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</si>
  <si>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</si>
  <si>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</si>
  <si>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</si>
  <si>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</si>
  <si>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</si>
  <si>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</si>
  <si>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</si>
  <si>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</si>
  <si>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</si>
  <si>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</si>
  <si>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</si>
  <si>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</si>
  <si>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</si>
  <si>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</si>
  <si>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</si>
  <si>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</si>
  <si>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</si>
  <si>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</si>
  <si>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</si>
  <si>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</si>
  <si>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</si>
  <si>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</si>
  <si>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</si>
  <si>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</si>
  <si>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</si>
  <si>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</si>
  <si>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</si>
  <si>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</si>
  <si>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</si>
  <si>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</si>
  <si>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</si>
  <si>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</si>
  <si>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</si>
  <si>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</si>
  <si>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</si>
  <si>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</si>
  <si>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</si>
  <si>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</si>
  <si>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</si>
  <si>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</si>
  <si>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</si>
  <si>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</si>
  <si>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</si>
  <si>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</si>
  <si>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</si>
  <si>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</si>
  <si>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</si>
  <si>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</si>
  <si>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</si>
  <si>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</si>
  <si>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</si>
  <si>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</si>
  <si>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</si>
  <si>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</si>
  <si>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</si>
  <si>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</si>
  <si>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</si>
  <si>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</si>
  <si>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</si>
  <si>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</si>
  <si>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</si>
  <si>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</si>
  <si>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</si>
  <si>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</si>
  <si>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</si>
  <si>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</si>
  <si>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</si>
  <si>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</si>
  <si>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</si>
  <si>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</si>
  <si>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</si>
  <si>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</si>
  <si>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</si>
  <si>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</si>
  <si>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</si>
  <si>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</si>
  <si>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</si>
  <si>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</si>
  <si>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</si>
  <si>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</si>
  <si>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</si>
  <si>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</si>
  <si>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</si>
  <si>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</si>
  <si>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</si>
  <si>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</si>
  <si>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</si>
  <si>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</si>
  <si>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</si>
  <si>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</si>
  <si>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</si>
  <si>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</si>
  <si>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</si>
  <si>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</si>
  <si>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</si>
  <si>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</si>
  <si>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</si>
  <si>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</si>
  <si>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</si>
  <si>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</si>
  <si>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</si>
  <si>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</si>
  <si>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</si>
  <si>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</si>
  <si>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</si>
  <si>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</si>
  <si>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</si>
  <si>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</si>
  <si>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</si>
  <si>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</si>
  <si>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</si>
  <si>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</si>
  <si>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</si>
  <si>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</si>
  <si>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</si>
  <si>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</si>
  <si>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</si>
  <si>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</si>
  <si>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</si>
  <si>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</si>
  <si>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</si>
  <si>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</si>
  <si>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</si>
  <si>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</si>
  <si>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</si>
  <si>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</si>
  <si>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</si>
  <si>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</si>
  <si>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</si>
  <si>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</si>
  <si>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</si>
  <si>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</si>
  <si>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</si>
  <si>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</si>
  <si>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</si>
  <si>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</si>
  <si>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</si>
  <si>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</si>
  <si>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</si>
  <si>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</si>
  <si>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</si>
  <si>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</si>
  <si>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</si>
  <si>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</si>
  <si>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</si>
  <si>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</si>
  <si>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</si>
  <si>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</si>
  <si>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</si>
  <si>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</si>
  <si>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</si>
  <si>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</si>
  <si>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</si>
  <si>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</si>
  <si>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</si>
  <si>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</si>
  <si>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</si>
  <si>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</si>
  <si>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</si>
  <si>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</si>
  <si>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</si>
  <si>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</si>
  <si>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</si>
  <si>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</si>
  <si>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</si>
  <si>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</si>
  <si>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</si>
  <si>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</si>
  <si>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</si>
  <si>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</si>
  <si>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</si>
  <si>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</si>
  <si>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</si>
  <si>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</si>
  <si>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</si>
  <si>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</si>
  <si>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</si>
  <si>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</si>
  <si>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</si>
  <si>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</si>
  <si>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</si>
  <si>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</si>
  <si>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</si>
  <si>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</si>
  <si>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</si>
  <si>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</si>
  <si>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</si>
  <si>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</si>
  <si>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</si>
  <si>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</si>
  <si>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</si>
  <si>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</si>
  <si>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</si>
  <si>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</si>
  <si>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</si>
  <si>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</si>
  <si>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</si>
  <si>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</si>
  <si>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</si>
  <si>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</si>
  <si>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</si>
  <si>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</si>
  <si>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</si>
  <si>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</si>
  <si>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</si>
  <si>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</si>
  <si>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</si>
  <si>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</si>
  <si>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</si>
  <si>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</si>
  <si>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</si>
  <si>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</si>
  <si>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</si>
  <si>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</si>
  <si>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</si>
  <si>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</si>
  <si>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</si>
  <si>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</si>
  <si>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</si>
  <si>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</si>
  <si>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</si>
  <si>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</si>
  <si>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</si>
  <si>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</si>
  <si>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</si>
  <si>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</si>
  <si>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</si>
  <si>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</si>
  <si>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</si>
  <si>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</si>
  <si>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</si>
  <si>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</si>
  <si>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</si>
  <si>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</si>
  <si>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</si>
  <si>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</si>
  <si>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</si>
  <si>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</si>
  <si>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</si>
  <si>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</si>
  <si>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</si>
  <si>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</si>
  <si>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</si>
  <si>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</si>
  <si>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</si>
  <si>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</si>
  <si>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</si>
  <si>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</si>
  <si>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</si>
  <si>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</si>
  <si>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</si>
  <si>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</si>
  <si>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</si>
  <si>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</si>
  <si>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</si>
  <si>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</si>
  <si>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</si>
  <si>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</si>
  <si>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</si>
  <si>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</si>
  <si>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</si>
  <si>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</si>
  <si>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</si>
  <si>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</si>
  <si>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</si>
  <si>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</si>
  <si>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</si>
  <si>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</si>
  <si>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</si>
  <si>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</si>
  <si>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</si>
  <si>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</si>
  <si>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</si>
  <si>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</si>
  <si>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</si>
  <si>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</si>
  <si>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</si>
  <si>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</si>
  <si>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</si>
  <si>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</si>
  <si>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</si>
  <si>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</si>
  <si>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</si>
  <si>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</si>
  <si>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</si>
  <si>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</si>
  <si>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</si>
  <si>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</si>
  <si>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</si>
  <si>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</si>
  <si>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</si>
  <si>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</si>
  <si>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</si>
  <si>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</si>
  <si>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</si>
  <si>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</si>
  <si>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</si>
  <si>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</si>
  <si>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</si>
  <si>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</si>
  <si>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</si>
  <si>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</si>
  <si>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</si>
  <si>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</si>
  <si>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</si>
  <si>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</si>
  <si>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</si>
  <si>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</si>
  <si>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</si>
  <si>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</si>
  <si>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</si>
  <si>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</si>
  <si>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</si>
  <si>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</si>
  <si>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</si>
  <si>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</si>
  <si>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</si>
  <si>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</si>
  <si>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</si>
  <si>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</si>
  <si>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</si>
  <si>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</si>
  <si>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</si>
  <si>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</si>
  <si>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</si>
  <si>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</si>
  <si>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</si>
  <si>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</si>
  <si>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</si>
  <si>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</si>
  <si>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</si>
  <si>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</si>
  <si>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</si>
  <si>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</si>
  <si>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</si>
  <si>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</si>
  <si>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</si>
  <si>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</si>
  <si>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</si>
  <si>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</si>
  <si>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</si>
  <si>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</si>
  <si>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</si>
  <si>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</si>
  <si>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</si>
  <si>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</si>
  <si>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</si>
  <si>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</si>
  <si>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</si>
  <si>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</si>
  <si>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</si>
  <si>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</si>
  <si>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</si>
  <si>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</si>
  <si>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</si>
  <si>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</si>
  <si>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</si>
  <si>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</si>
  <si>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</si>
  <si>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</si>
  <si>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</si>
  <si>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</si>
  <si>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</si>
  <si>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</si>
  <si>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</si>
  <si>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</si>
  <si>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</si>
  <si>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</si>
  <si>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</si>
  <si>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</si>
  <si>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</si>
  <si>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</si>
  <si>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</si>
  <si>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</si>
  <si>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</si>
  <si>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</si>
  <si>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</si>
  <si>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</si>
  <si>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</si>
  <si>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</si>
  <si>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</si>
  <si>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</si>
  <si>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</si>
  <si>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</si>
  <si>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</si>
  <si>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</si>
  <si>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</si>
  <si>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</si>
  <si>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</si>
  <si>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</si>
  <si>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</si>
  <si>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</si>
  <si>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</si>
  <si>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</si>
  <si>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</si>
  <si>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</si>
  <si>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</si>
  <si>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</si>
  <si>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</si>
  <si>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</si>
  <si>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</si>
  <si>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</si>
  <si>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</si>
  <si>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</si>
  <si>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</si>
  <si>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</si>
  <si>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</si>
  <si>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</si>
  <si>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</si>
  <si>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</si>
  <si>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</si>
  <si>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</si>
  <si>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</si>
  <si>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</si>
  <si>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</si>
  <si>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</si>
  <si>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</si>
  <si>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</si>
  <si>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</si>
  <si>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</si>
  <si>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</si>
  <si>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</si>
  <si>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</si>
  <si>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</si>
  <si>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</si>
  <si>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</si>
  <si>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</si>
  <si>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</si>
  <si>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</si>
  <si>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</si>
  <si>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</si>
  <si>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</si>
  <si>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music</t>
  </si>
  <si>
    <t>jazz</t>
  </si>
  <si>
    <t>indie rock</t>
  </si>
  <si>
    <t>electronic music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</si>
  <si>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</si>
  <si>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</si>
  <si>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</si>
  <si>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</si>
  <si>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</si>
  <si>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</si>
  <si>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</si>
  <si>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theater</t>
  </si>
  <si>
    <t>plays</t>
  </si>
  <si>
    <t>translations</t>
  </si>
  <si>
    <t>fiction</t>
  </si>
  <si>
    <t>nature</t>
  </si>
  <si>
    <t>places</t>
  </si>
  <si>
    <t>faith</t>
  </si>
  <si>
    <t>rock</t>
  </si>
  <si>
    <t>gadgets</t>
  </si>
  <si>
    <t>hardware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</si>
  <si>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</si>
  <si>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</si>
  <si>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</si>
  <si>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</si>
  <si>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</si>
  <si>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</si>
  <si>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</si>
  <si>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</si>
  <si>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</si>
  <si>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radio &amp; podcasts</t>
  </si>
  <si>
    <t>journalism</t>
  </si>
  <si>
    <t>audio</t>
  </si>
  <si>
    <t>world music</t>
  </si>
  <si>
    <t>people</t>
  </si>
  <si>
    <t>art books</t>
  </si>
  <si>
    <t>shorts</t>
  </si>
  <si>
    <t>metal</t>
  </si>
  <si>
    <t>pop</t>
  </si>
  <si>
    <t xml:space="preserve">Category </t>
  </si>
  <si>
    <t xml:space="preserve"> Subcategory</t>
  </si>
  <si>
    <t>Column Labels</t>
  </si>
  <si>
    <t>Grand Total</t>
  </si>
  <si>
    <t>Row Labels</t>
  </si>
  <si>
    <t>Count of id</t>
  </si>
  <si>
    <t>Count of blurb</t>
  </si>
  <si>
    <t>date created conversion(launch)</t>
  </si>
  <si>
    <t>date created conversion(deadline)</t>
  </si>
  <si>
    <t>total days  launch to deadline</t>
  </si>
  <si>
    <t>success ratio</t>
  </si>
  <si>
    <t>(All)</t>
  </si>
  <si>
    <t>Average of total days  launch to deadline</t>
  </si>
  <si>
    <t>Average of backers_count</t>
  </si>
  <si>
    <t>canceled Total</t>
  </si>
  <si>
    <t>failed Total</t>
  </si>
  <si>
    <t>live Total</t>
  </si>
  <si>
    <t>successful Total</t>
  </si>
  <si>
    <t>Percentage of success</t>
  </si>
  <si>
    <t>May</t>
  </si>
  <si>
    <t>2013</t>
  </si>
  <si>
    <t>Oct</t>
  </si>
  <si>
    <t>2014</t>
  </si>
  <si>
    <t>Feb</t>
  </si>
  <si>
    <t>Apr</t>
  </si>
  <si>
    <t>Jun</t>
  </si>
  <si>
    <t>Jul</t>
  </si>
  <si>
    <t>Aug</t>
  </si>
  <si>
    <t>Nov</t>
  </si>
  <si>
    <t>Dec</t>
  </si>
  <si>
    <t>2015</t>
  </si>
  <si>
    <t>Jan</t>
  </si>
  <si>
    <t>Mar</t>
  </si>
  <si>
    <t>Sep</t>
  </si>
  <si>
    <t>2016</t>
  </si>
  <si>
    <t>2017</t>
  </si>
  <si>
    <t>Name</t>
  </si>
  <si>
    <t>Blurb</t>
  </si>
  <si>
    <t>Goal</t>
  </si>
  <si>
    <t>Pledged</t>
  </si>
  <si>
    <t>Outcomes</t>
  </si>
  <si>
    <t>subcategory</t>
  </si>
  <si>
    <t>Mean</t>
  </si>
  <si>
    <t>Median</t>
  </si>
  <si>
    <t>Mode</t>
  </si>
  <si>
    <t>Std. Deviation</t>
  </si>
  <si>
    <t>Max Value</t>
  </si>
  <si>
    <t>Min Value</t>
  </si>
  <si>
    <t>DATA VALIDATION with population</t>
  </si>
  <si>
    <t>Filtered Data Analysis</t>
  </si>
  <si>
    <t>Success Ratio According to Country</t>
  </si>
  <si>
    <t>Success Ratio by Category</t>
  </si>
  <si>
    <t>Success Ratio by Launch Date</t>
  </si>
  <si>
    <t>Success Accoding to Year</t>
  </si>
  <si>
    <t>Count of outcomes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</si>
  <si>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</si>
  <si>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</si>
  <si>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</si>
  <si>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</si>
  <si>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</si>
  <si>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</si>
  <si>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</si>
  <si>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</si>
  <si>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</si>
  <si>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</si>
  <si>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</si>
  <si>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</si>
  <si>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</si>
  <si>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</si>
  <si>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</si>
  <si>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</si>
  <si>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</si>
  <si>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</si>
  <si>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50,000 and above</t>
  </si>
  <si>
    <t>Outcome Based ON Goal (Plays)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</si>
</sst>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6" fontId="0" fillId="0" borderId="0" xfId="0" applyNumberFormat="1"/>
    <xf numFmtId="10" fontId="0" fillId="0" borderId="0" xfId="0" applyNumberFormat="1"/>
    <xf numFmtId="10" fontId="0" fillId="4" borderId="0" xfId="0" applyNumberFormat="1" applyFill="1"/>
    <xf numFmtId="166" fontId="0" fillId="0" borderId="0" xfId="0" applyNumberFormat="1" applyAlignment="1">
      <alignment horizontal="left"/>
    </xf>
    <xf numFmtId="0" fontId="0" fillId="5" borderId="0" xfId="0" applyFill="1"/>
    <xf numFmtId="0" fontId="0" fillId="6" borderId="0" xfId="0" applyFill="1"/>
    <xf numFmtId="0" fontId="0" fillId="0" borderId="0" xfId="0" applyNumberFormat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6" borderId="0" xfId="0" applyNumberFormat="1" applyFill="1"/>
    <xf numFmtId="43" fontId="0" fillId="0" borderId="0" xfId="1" applyFont="1"/>
    <xf numFmtId="0" fontId="3" fillId="0" borderId="0" xfId="0" applyFont="1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164" fontId="0" fillId="0" borderId="0" xfId="0" applyNumberFormat="1" applyAlignment="1">
      <alignment horizontal="left"/>
    </xf>
  </cellXfs>
  <cellStyles count="2">
    <cellStyle name="Comma" xfId="1" builtinId="3"/>
    <cellStyle name="Normal" xfId="0" builtinId="0"/>
  </cellStyles>
  <dxfs count="22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ratio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Count of blurb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61A-4926-A6C4-68A5853A1C6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61A-4926-A6C4-68A5853A1C6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61A-4926-A6C4-68A5853A1C6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61A-4926-A6C4-68A5853A1C6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61A-4926-A6C4-68A5853A1C6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61A-4926-A6C4-68A5853A1C6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61A-4926-A6C4-68A5853A1C6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61A-4926-A6C4-68A5853A1C6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61A-4926-A6C4-68A5853A1C68}"/>
              </c:ext>
            </c:extLst>
          </c:dPt>
          <c:cat>
            <c:strLit>
              <c:ptCount val="9"/>
              <c:pt idx="0">
                <c:v>US</c:v>
              </c:pt>
              <c:pt idx="1">
                <c:v>GB</c:v>
              </c:pt>
              <c:pt idx="2">
                <c:v>CA</c:v>
              </c:pt>
              <c:pt idx="3">
                <c:v>AU</c:v>
              </c:pt>
              <c:pt idx="4">
                <c:v>SG</c:v>
              </c:pt>
              <c:pt idx="5">
                <c:v>NZ</c:v>
              </c:pt>
              <c:pt idx="6">
                <c:v>ES</c:v>
              </c:pt>
              <c:pt idx="7">
                <c:v>DE</c:v>
              </c:pt>
              <c:pt idx="8">
                <c:v>NO</c:v>
              </c:pt>
            </c:strLit>
          </c:cat>
          <c:val>
            <c:numLit>
              <c:formatCode>General</c:formatCode>
              <c:ptCount val="9"/>
              <c:pt idx="0">
                <c:v>78</c:v>
              </c:pt>
              <c:pt idx="1">
                <c:v>11</c:v>
              </c:pt>
              <c:pt idx="2">
                <c:v>4</c:v>
              </c:pt>
              <c:pt idx="3">
                <c:v>2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2-F61A-4926-A6C4-68A5853A1C68}"/>
            </c:ext>
          </c:extLst>
        </c:ser>
        <c:ser>
          <c:idx val="1"/>
          <c:order val="1"/>
          <c:tx>
            <c:v>Series2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F61A-4926-A6C4-68A5853A1C6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F61A-4926-A6C4-68A5853A1C6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F61A-4926-A6C4-68A5853A1C6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F61A-4926-A6C4-68A5853A1C6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F61A-4926-A6C4-68A5853A1C6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E-F61A-4926-A6C4-68A5853A1C6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0-F61A-4926-A6C4-68A5853A1C6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2-F61A-4926-A6C4-68A5853A1C6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4-F61A-4926-A6C4-68A5853A1C68}"/>
              </c:ext>
            </c:extLst>
          </c:dPt>
          <c:cat>
            <c:strLit>
              <c:ptCount val="9"/>
              <c:pt idx="0">
                <c:v>US</c:v>
              </c:pt>
              <c:pt idx="1">
                <c:v>GB</c:v>
              </c:pt>
              <c:pt idx="2">
                <c:v>CA</c:v>
              </c:pt>
              <c:pt idx="3">
                <c:v>AU</c:v>
              </c:pt>
              <c:pt idx="4">
                <c:v>SG</c:v>
              </c:pt>
              <c:pt idx="5">
                <c:v>NZ</c:v>
              </c:pt>
              <c:pt idx="6">
                <c:v>ES</c:v>
              </c:pt>
              <c:pt idx="7">
                <c:v>DE</c:v>
              </c:pt>
              <c:pt idx="8">
                <c:v>NO</c:v>
              </c:pt>
            </c:strLit>
          </c:cat>
          <c:val>
            <c:numLit>
              <c:formatCode>General</c:formatCode>
              <c:ptCount val="9"/>
              <c:pt idx="0">
                <c:v>30.743589743589745</c:v>
              </c:pt>
              <c:pt idx="1">
                <c:v>34.090909090909093</c:v>
              </c:pt>
              <c:pt idx="2">
                <c:v>32.25</c:v>
              </c:pt>
              <c:pt idx="3">
                <c:v>23.5</c:v>
              </c:pt>
              <c:pt idx="4">
                <c:v>21</c:v>
              </c:pt>
              <c:pt idx="5">
                <c:v>20</c:v>
              </c:pt>
              <c:pt idx="6">
                <c:v>30</c:v>
              </c:pt>
              <c:pt idx="7">
                <c:v>30</c:v>
              </c:pt>
              <c:pt idx="8">
                <c:v>39</c:v>
              </c:pt>
            </c:numLit>
          </c:val>
          <c:extLst>
            <c:ext xmlns:c16="http://schemas.microsoft.com/office/drawing/2014/chart" uri="{C3380CC4-5D6E-409C-BE32-E72D297353CC}">
              <c16:uniqueId val="{00000025-F61A-4926-A6C4-68A5853A1C68}"/>
            </c:ext>
          </c:extLst>
        </c:ser>
        <c:ser>
          <c:idx val="2"/>
          <c:order val="2"/>
          <c:tx>
            <c:v>Series3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F61A-4926-A6C4-68A5853A1C6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F61A-4926-A6C4-68A5853A1C6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F61A-4926-A6C4-68A5853A1C6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F61A-4926-A6C4-68A5853A1C6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F61A-4926-A6C4-68A5853A1C6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F61A-4926-A6C4-68A5853A1C6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F61A-4926-A6C4-68A5853A1C6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F61A-4926-A6C4-68A5853A1C6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F61A-4926-A6C4-68A5853A1C68}"/>
              </c:ext>
            </c:extLst>
          </c:dPt>
          <c:cat>
            <c:strLit>
              <c:ptCount val="9"/>
              <c:pt idx="0">
                <c:v>US</c:v>
              </c:pt>
              <c:pt idx="1">
                <c:v>GB</c:v>
              </c:pt>
              <c:pt idx="2">
                <c:v>CA</c:v>
              </c:pt>
              <c:pt idx="3">
                <c:v>AU</c:v>
              </c:pt>
              <c:pt idx="4">
                <c:v>SG</c:v>
              </c:pt>
              <c:pt idx="5">
                <c:v>NZ</c:v>
              </c:pt>
              <c:pt idx="6">
                <c:v>ES</c:v>
              </c:pt>
              <c:pt idx="7">
                <c:v>DE</c:v>
              </c:pt>
              <c:pt idx="8">
                <c:v>NO</c:v>
              </c:pt>
            </c:strLit>
          </c:cat>
          <c:val>
            <c:numLit>
              <c:formatCode>General</c:formatCode>
              <c:ptCount val="9"/>
              <c:pt idx="0">
                <c:v>137.15384615384616</c:v>
              </c:pt>
              <c:pt idx="1">
                <c:v>204.45454545454547</c:v>
              </c:pt>
              <c:pt idx="2">
                <c:v>94.75</c:v>
              </c:pt>
              <c:pt idx="3">
                <c:v>84</c:v>
              </c:pt>
              <c:pt idx="4">
                <c:v>72</c:v>
              </c:pt>
              <c:pt idx="5">
                <c:v>111</c:v>
              </c:pt>
              <c:pt idx="6">
                <c:v>50</c:v>
              </c:pt>
              <c:pt idx="7">
                <c:v>187</c:v>
              </c:pt>
              <c:pt idx="8">
                <c:v>48</c:v>
              </c:pt>
            </c:numLit>
          </c:val>
          <c:extLst>
            <c:ext xmlns:c16="http://schemas.microsoft.com/office/drawing/2014/chart" uri="{C3380CC4-5D6E-409C-BE32-E72D297353CC}">
              <c16:uniqueId val="{00000038-F61A-4926-A6C4-68A5853A1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[Kickstarter_Challenge.xlsx]Filtered Data Analysis (5)!PivotTable9</c:name>
    <c:fmtId val="3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'Filtered Data Analysis (5)'!$C$8:$C$9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'Filtered Data Analysis (5)'!$B$10:$B$15</c:f>
              <c:strCach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strCache>
            </c:strRef>
          </c:cat>
          <c:val>
            <c:numRef>
              <c:f>'Filtered Data Analysis (5)'!$C$10:$C$15</c:f>
              <c:numCache>
                <c:formatCode>General</c:formatCode>
                <c:ptCount val="5"/>
                <c:pt idx="1">
                  <c:v>4</c:v>
                </c:pt>
                <c:pt idx="2">
                  <c:v>5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2-4FA4-B11D-C61953520BF9}"/>
            </c:ext>
          </c:extLst>
        </c:ser>
        <c:ser>
          <c:idx val="1"/>
          <c:order val="1"/>
          <c:tx>
            <c:strRef>
              <c:f>'Filtered Data Analysis (5)'!$D$8:$D$9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'Filtered Data Analysis (5)'!$B$10:$B$15</c:f>
              <c:strCach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strCache>
            </c:strRef>
          </c:cat>
          <c:val>
            <c:numRef>
              <c:f>'Filtered Data Analysis (5)'!$D$10:$D$15</c:f>
              <c:numCache>
                <c:formatCode>General</c:formatCode>
                <c:ptCount val="5"/>
                <c:pt idx="1">
                  <c:v>28</c:v>
                </c:pt>
                <c:pt idx="2">
                  <c:v>40</c:v>
                </c:pt>
                <c:pt idx="3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22-4FA4-B11D-C61953520BF9}"/>
            </c:ext>
          </c:extLst>
        </c:ser>
        <c:ser>
          <c:idx val="2"/>
          <c:order val="2"/>
          <c:tx>
            <c:strRef>
              <c:f>'Filtered Data Analysis (5)'!$E$8:$E$9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'Filtered Data Analysis (5)'!$B$10:$B$15</c:f>
              <c:strCach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strCache>
            </c:strRef>
          </c:cat>
          <c:val>
            <c:numRef>
              <c:f>'Filtered Data Analysis (5)'!$E$10:$E$15</c:f>
              <c:numCache>
                <c:formatCode>General</c:formatCode>
                <c:ptCount val="5"/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22-4FA4-B11D-C61953520BF9}"/>
            </c:ext>
          </c:extLst>
        </c:ser>
        <c:ser>
          <c:idx val="3"/>
          <c:order val="3"/>
          <c:tx>
            <c:strRef>
              <c:f>'Filtered Data Analysis (5)'!$F$8:$F$9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'Filtered Data Analysis (5)'!$B$10:$B$15</c:f>
              <c:strCache>
                <c:ptCount val="5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</c:strCache>
            </c:strRef>
          </c:cat>
          <c:val>
            <c:numRef>
              <c:f>'Filtered Data Analysis (5)'!$F$10:$F$15</c:f>
              <c:numCache>
                <c:formatCode>General</c:formatCode>
                <c:ptCount val="5"/>
                <c:pt idx="0">
                  <c:v>3</c:v>
                </c:pt>
                <c:pt idx="1">
                  <c:v>30</c:v>
                </c:pt>
                <c:pt idx="2">
                  <c:v>36</c:v>
                </c:pt>
                <c:pt idx="3">
                  <c:v>26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22-4FA4-B11D-C61953520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236496"/>
        <c:axId val="708232336"/>
      </c:barChart>
      <c:catAx>
        <c:axId val="70823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232336"/>
        <c:crosses val="autoZero"/>
        <c:auto val="1"/>
        <c:lblAlgn val="ctr"/>
        <c:lblOffset val="100"/>
        <c:noMultiLvlLbl val="0"/>
      </c:catAx>
      <c:valAx>
        <c:axId val="70823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23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ratio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Count of blurb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E06-4CC1-A04B-5B5016A04EA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06-4CC1-A04B-5B5016A04EA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E06-4CC1-A04B-5B5016A04EA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E06-4CC1-A04B-5B5016A04EA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E06-4CC1-A04B-5B5016A04EA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E06-4CC1-A04B-5B5016A04EA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E06-4CC1-A04B-5B5016A04EA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E06-4CC1-A04B-5B5016A04EA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E06-4CC1-A04B-5B5016A04EAF}"/>
              </c:ext>
            </c:extLst>
          </c:dPt>
          <c:cat>
            <c:strLit>
              <c:ptCount val="9"/>
              <c:pt idx="0">
                <c:v>US</c:v>
              </c:pt>
              <c:pt idx="1">
                <c:v>GB</c:v>
              </c:pt>
              <c:pt idx="2">
                <c:v>CA</c:v>
              </c:pt>
              <c:pt idx="3">
                <c:v>AU</c:v>
              </c:pt>
              <c:pt idx="4">
                <c:v>SG</c:v>
              </c:pt>
              <c:pt idx="5">
                <c:v>NZ</c:v>
              </c:pt>
              <c:pt idx="6">
                <c:v>ES</c:v>
              </c:pt>
              <c:pt idx="7">
                <c:v>DE</c:v>
              </c:pt>
              <c:pt idx="8">
                <c:v>NO</c:v>
              </c:pt>
            </c:strLit>
          </c:cat>
          <c:val>
            <c:numLit>
              <c:formatCode>General</c:formatCode>
              <c:ptCount val="9"/>
              <c:pt idx="0">
                <c:v>78</c:v>
              </c:pt>
              <c:pt idx="1">
                <c:v>11</c:v>
              </c:pt>
              <c:pt idx="2">
                <c:v>4</c:v>
              </c:pt>
              <c:pt idx="3">
                <c:v>2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2-FE06-4CC1-A04B-5B5016A04EAF}"/>
            </c:ext>
          </c:extLst>
        </c:ser>
        <c:ser>
          <c:idx val="1"/>
          <c:order val="1"/>
          <c:tx>
            <c:v>Series2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FE06-4CC1-A04B-5B5016A04EA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FE06-4CC1-A04B-5B5016A04EA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FE06-4CC1-A04B-5B5016A04EA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FE06-4CC1-A04B-5B5016A04EA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FE06-4CC1-A04B-5B5016A04EA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E-FE06-4CC1-A04B-5B5016A04EA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0-FE06-4CC1-A04B-5B5016A04EA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2-FE06-4CC1-A04B-5B5016A04EA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4-FE06-4CC1-A04B-5B5016A04EAF}"/>
              </c:ext>
            </c:extLst>
          </c:dPt>
          <c:cat>
            <c:strLit>
              <c:ptCount val="9"/>
              <c:pt idx="0">
                <c:v>US</c:v>
              </c:pt>
              <c:pt idx="1">
                <c:v>GB</c:v>
              </c:pt>
              <c:pt idx="2">
                <c:v>CA</c:v>
              </c:pt>
              <c:pt idx="3">
                <c:v>AU</c:v>
              </c:pt>
              <c:pt idx="4">
                <c:v>SG</c:v>
              </c:pt>
              <c:pt idx="5">
                <c:v>NZ</c:v>
              </c:pt>
              <c:pt idx="6">
                <c:v>ES</c:v>
              </c:pt>
              <c:pt idx="7">
                <c:v>DE</c:v>
              </c:pt>
              <c:pt idx="8">
                <c:v>NO</c:v>
              </c:pt>
            </c:strLit>
          </c:cat>
          <c:val>
            <c:numLit>
              <c:formatCode>General</c:formatCode>
              <c:ptCount val="9"/>
              <c:pt idx="0">
                <c:v>30.743589743589745</c:v>
              </c:pt>
              <c:pt idx="1">
                <c:v>34.090909090909093</c:v>
              </c:pt>
              <c:pt idx="2">
                <c:v>32.25</c:v>
              </c:pt>
              <c:pt idx="3">
                <c:v>23.5</c:v>
              </c:pt>
              <c:pt idx="4">
                <c:v>21</c:v>
              </c:pt>
              <c:pt idx="5">
                <c:v>20</c:v>
              </c:pt>
              <c:pt idx="6">
                <c:v>30</c:v>
              </c:pt>
              <c:pt idx="7">
                <c:v>30</c:v>
              </c:pt>
              <c:pt idx="8">
                <c:v>39</c:v>
              </c:pt>
            </c:numLit>
          </c:val>
          <c:extLst>
            <c:ext xmlns:c16="http://schemas.microsoft.com/office/drawing/2014/chart" uri="{C3380CC4-5D6E-409C-BE32-E72D297353CC}">
              <c16:uniqueId val="{00000025-FE06-4CC1-A04B-5B5016A04EAF}"/>
            </c:ext>
          </c:extLst>
        </c:ser>
        <c:ser>
          <c:idx val="2"/>
          <c:order val="2"/>
          <c:tx>
            <c:v>Series3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FE06-4CC1-A04B-5B5016A04EA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FE06-4CC1-A04B-5B5016A04EA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FE06-4CC1-A04B-5B5016A04EA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FE06-4CC1-A04B-5B5016A04EA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FE06-4CC1-A04B-5B5016A04EA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FE06-4CC1-A04B-5B5016A04EA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FE06-4CC1-A04B-5B5016A04EA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FE06-4CC1-A04B-5B5016A04EA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FE06-4CC1-A04B-5B5016A04EAF}"/>
              </c:ext>
            </c:extLst>
          </c:dPt>
          <c:cat>
            <c:strLit>
              <c:ptCount val="9"/>
              <c:pt idx="0">
                <c:v>US</c:v>
              </c:pt>
              <c:pt idx="1">
                <c:v>GB</c:v>
              </c:pt>
              <c:pt idx="2">
                <c:v>CA</c:v>
              </c:pt>
              <c:pt idx="3">
                <c:v>AU</c:v>
              </c:pt>
              <c:pt idx="4">
                <c:v>SG</c:v>
              </c:pt>
              <c:pt idx="5">
                <c:v>NZ</c:v>
              </c:pt>
              <c:pt idx="6">
                <c:v>ES</c:v>
              </c:pt>
              <c:pt idx="7">
                <c:v>DE</c:v>
              </c:pt>
              <c:pt idx="8">
                <c:v>NO</c:v>
              </c:pt>
            </c:strLit>
          </c:cat>
          <c:val>
            <c:numLit>
              <c:formatCode>General</c:formatCode>
              <c:ptCount val="9"/>
              <c:pt idx="0">
                <c:v>137.15384615384616</c:v>
              </c:pt>
              <c:pt idx="1">
                <c:v>204.45454545454547</c:v>
              </c:pt>
              <c:pt idx="2">
                <c:v>94.75</c:v>
              </c:pt>
              <c:pt idx="3">
                <c:v>84</c:v>
              </c:pt>
              <c:pt idx="4">
                <c:v>72</c:v>
              </c:pt>
              <c:pt idx="5">
                <c:v>111</c:v>
              </c:pt>
              <c:pt idx="6">
                <c:v>50</c:v>
              </c:pt>
              <c:pt idx="7">
                <c:v>187</c:v>
              </c:pt>
              <c:pt idx="8">
                <c:v>48</c:v>
              </c:pt>
            </c:numLit>
          </c:val>
          <c:extLst>
            <c:ext xmlns:c16="http://schemas.microsoft.com/office/drawing/2014/chart" uri="{C3380CC4-5D6E-409C-BE32-E72D297353CC}">
              <c16:uniqueId val="{00000038-FE06-4CC1-A04B-5B5016A04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[Kickstarter_Challenge.xlsx]Filtered Data Analysis (4)!PivotTable7</c:name>
    <c:fmtId val="2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'Filtered Data Analysis (4)'!$C$7:$C$8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'Filtered Data Analysis (4)'!$B$9:$B$21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'Filtered Data Analysis (4)'!$C$9:$C$21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4">
                  <c:v>2</c:v>
                </c:pt>
                <c:pt idx="5">
                  <c:v>2</c:v>
                </c:pt>
                <c:pt idx="7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1-47FC-96B7-358A6E62C774}"/>
            </c:ext>
          </c:extLst>
        </c:ser>
        <c:ser>
          <c:idx val="1"/>
          <c:order val="1"/>
          <c:tx>
            <c:strRef>
              <c:f>'Filtered Data Analysis (4)'!$D$7:$D$8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'Filtered Data Analysis (4)'!$B$9:$B$21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'Filtered Data Analysis (4)'!$D$9:$D$21</c:f>
              <c:numCache>
                <c:formatCode>General</c:formatCode>
                <c:ptCount val="12"/>
                <c:pt idx="0">
                  <c:v>4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12</c:v>
                </c:pt>
                <c:pt idx="5">
                  <c:v>14</c:v>
                </c:pt>
                <c:pt idx="6">
                  <c:v>7</c:v>
                </c:pt>
                <c:pt idx="7">
                  <c:v>12</c:v>
                </c:pt>
                <c:pt idx="8">
                  <c:v>10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81-47FC-96B7-358A6E62C774}"/>
            </c:ext>
          </c:extLst>
        </c:ser>
        <c:ser>
          <c:idx val="2"/>
          <c:order val="2"/>
          <c:tx>
            <c:strRef>
              <c:f>'Filtered Data Analysis (4)'!$E$7:$E$8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'Filtered Data Analysis (4)'!$B$9:$B$21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'Filtered Data Analysis (4)'!$E$9:$E$21</c:f>
              <c:numCache>
                <c:formatCode>General</c:formatCode>
                <c:ptCount val="12"/>
                <c:pt idx="1">
                  <c:v>3</c:v>
                </c:pt>
                <c:pt idx="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81-47FC-96B7-358A6E62C774}"/>
            </c:ext>
          </c:extLst>
        </c:ser>
        <c:ser>
          <c:idx val="3"/>
          <c:order val="3"/>
          <c:tx>
            <c:strRef>
              <c:f>'Filtered Data Analysis (4)'!$F$7:$F$8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'Filtered Data Analysis (4)'!$B$9:$B$21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'Filtered Data Analysis (4)'!$F$9:$F$21</c:f>
              <c:numCache>
                <c:formatCode>General</c:formatCode>
                <c:ptCount val="12"/>
                <c:pt idx="0">
                  <c:v>6</c:v>
                </c:pt>
                <c:pt idx="1">
                  <c:v>11</c:v>
                </c:pt>
                <c:pt idx="2">
                  <c:v>3</c:v>
                </c:pt>
                <c:pt idx="3">
                  <c:v>8</c:v>
                </c:pt>
                <c:pt idx="4">
                  <c:v>12</c:v>
                </c:pt>
                <c:pt idx="5">
                  <c:v>11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7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81-47FC-96B7-358A6E62C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291376"/>
        <c:axId val="1589298032"/>
      </c:lineChart>
      <c:catAx>
        <c:axId val="158929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298032"/>
        <c:crosses val="autoZero"/>
        <c:auto val="1"/>
        <c:lblAlgn val="ctr"/>
        <c:lblOffset val="100"/>
        <c:noMultiLvlLbl val="0"/>
      </c:catAx>
      <c:valAx>
        <c:axId val="158929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29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ratio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Count of blurb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62-47D2-BC6E-3B702CE3C2F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62-47D2-BC6E-3B702CE3C2F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962-47D2-BC6E-3B702CE3C2F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962-47D2-BC6E-3B702CE3C2F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962-47D2-BC6E-3B702CE3C2F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962-47D2-BC6E-3B702CE3C2F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962-47D2-BC6E-3B702CE3C2F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962-47D2-BC6E-3B702CE3C2F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962-47D2-BC6E-3B702CE3C2FC}"/>
              </c:ext>
            </c:extLst>
          </c:dPt>
          <c:cat>
            <c:strLit>
              <c:ptCount val="9"/>
              <c:pt idx="0">
                <c:v>US</c:v>
              </c:pt>
              <c:pt idx="1">
                <c:v>GB</c:v>
              </c:pt>
              <c:pt idx="2">
                <c:v>CA</c:v>
              </c:pt>
              <c:pt idx="3">
                <c:v>AU</c:v>
              </c:pt>
              <c:pt idx="4">
                <c:v>SG</c:v>
              </c:pt>
              <c:pt idx="5">
                <c:v>NZ</c:v>
              </c:pt>
              <c:pt idx="6">
                <c:v>ES</c:v>
              </c:pt>
              <c:pt idx="7">
                <c:v>DE</c:v>
              </c:pt>
              <c:pt idx="8">
                <c:v>NO</c:v>
              </c:pt>
            </c:strLit>
          </c:cat>
          <c:val>
            <c:numLit>
              <c:formatCode>General</c:formatCode>
              <c:ptCount val="9"/>
              <c:pt idx="0">
                <c:v>78</c:v>
              </c:pt>
              <c:pt idx="1">
                <c:v>11</c:v>
              </c:pt>
              <c:pt idx="2">
                <c:v>4</c:v>
              </c:pt>
              <c:pt idx="3">
                <c:v>2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2-5962-47D2-BC6E-3B702CE3C2FC}"/>
            </c:ext>
          </c:extLst>
        </c:ser>
        <c:ser>
          <c:idx val="1"/>
          <c:order val="1"/>
          <c:tx>
            <c:v>Series2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5962-47D2-BC6E-3B702CE3C2F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5962-47D2-BC6E-3B702CE3C2F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5962-47D2-BC6E-3B702CE3C2F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5962-47D2-BC6E-3B702CE3C2F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5962-47D2-BC6E-3B702CE3C2F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E-5962-47D2-BC6E-3B702CE3C2F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0-5962-47D2-BC6E-3B702CE3C2F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2-5962-47D2-BC6E-3B702CE3C2F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4-5962-47D2-BC6E-3B702CE3C2FC}"/>
              </c:ext>
            </c:extLst>
          </c:dPt>
          <c:cat>
            <c:strLit>
              <c:ptCount val="9"/>
              <c:pt idx="0">
                <c:v>US</c:v>
              </c:pt>
              <c:pt idx="1">
                <c:v>GB</c:v>
              </c:pt>
              <c:pt idx="2">
                <c:v>CA</c:v>
              </c:pt>
              <c:pt idx="3">
                <c:v>AU</c:v>
              </c:pt>
              <c:pt idx="4">
                <c:v>SG</c:v>
              </c:pt>
              <c:pt idx="5">
                <c:v>NZ</c:v>
              </c:pt>
              <c:pt idx="6">
                <c:v>ES</c:v>
              </c:pt>
              <c:pt idx="7">
                <c:v>DE</c:v>
              </c:pt>
              <c:pt idx="8">
                <c:v>NO</c:v>
              </c:pt>
            </c:strLit>
          </c:cat>
          <c:val>
            <c:numLit>
              <c:formatCode>General</c:formatCode>
              <c:ptCount val="9"/>
              <c:pt idx="0">
                <c:v>30.743589743589745</c:v>
              </c:pt>
              <c:pt idx="1">
                <c:v>34.090909090909093</c:v>
              </c:pt>
              <c:pt idx="2">
                <c:v>32.25</c:v>
              </c:pt>
              <c:pt idx="3">
                <c:v>23.5</c:v>
              </c:pt>
              <c:pt idx="4">
                <c:v>21</c:v>
              </c:pt>
              <c:pt idx="5">
                <c:v>20</c:v>
              </c:pt>
              <c:pt idx="6">
                <c:v>30</c:v>
              </c:pt>
              <c:pt idx="7">
                <c:v>30</c:v>
              </c:pt>
              <c:pt idx="8">
                <c:v>39</c:v>
              </c:pt>
            </c:numLit>
          </c:val>
          <c:extLst>
            <c:ext xmlns:c16="http://schemas.microsoft.com/office/drawing/2014/chart" uri="{C3380CC4-5D6E-409C-BE32-E72D297353CC}">
              <c16:uniqueId val="{00000025-5962-47D2-BC6E-3B702CE3C2FC}"/>
            </c:ext>
          </c:extLst>
        </c:ser>
        <c:ser>
          <c:idx val="2"/>
          <c:order val="2"/>
          <c:tx>
            <c:v>Series3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5962-47D2-BC6E-3B702CE3C2F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5962-47D2-BC6E-3B702CE3C2F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5962-47D2-BC6E-3B702CE3C2F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5962-47D2-BC6E-3B702CE3C2F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5962-47D2-BC6E-3B702CE3C2F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5962-47D2-BC6E-3B702CE3C2F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5962-47D2-BC6E-3B702CE3C2F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5962-47D2-BC6E-3B702CE3C2F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5962-47D2-BC6E-3B702CE3C2FC}"/>
              </c:ext>
            </c:extLst>
          </c:dPt>
          <c:cat>
            <c:strLit>
              <c:ptCount val="9"/>
              <c:pt idx="0">
                <c:v>US</c:v>
              </c:pt>
              <c:pt idx="1">
                <c:v>GB</c:v>
              </c:pt>
              <c:pt idx="2">
                <c:v>CA</c:v>
              </c:pt>
              <c:pt idx="3">
                <c:v>AU</c:v>
              </c:pt>
              <c:pt idx="4">
                <c:v>SG</c:v>
              </c:pt>
              <c:pt idx="5">
                <c:v>NZ</c:v>
              </c:pt>
              <c:pt idx="6">
                <c:v>ES</c:v>
              </c:pt>
              <c:pt idx="7">
                <c:v>DE</c:v>
              </c:pt>
              <c:pt idx="8">
                <c:v>NO</c:v>
              </c:pt>
            </c:strLit>
          </c:cat>
          <c:val>
            <c:numLit>
              <c:formatCode>General</c:formatCode>
              <c:ptCount val="9"/>
              <c:pt idx="0">
                <c:v>137.15384615384616</c:v>
              </c:pt>
              <c:pt idx="1">
                <c:v>204.45454545454547</c:v>
              </c:pt>
              <c:pt idx="2">
                <c:v>94.75</c:v>
              </c:pt>
              <c:pt idx="3">
                <c:v>84</c:v>
              </c:pt>
              <c:pt idx="4">
                <c:v>72</c:v>
              </c:pt>
              <c:pt idx="5">
                <c:v>111</c:v>
              </c:pt>
              <c:pt idx="6">
                <c:v>50</c:v>
              </c:pt>
              <c:pt idx="7">
                <c:v>187</c:v>
              </c:pt>
              <c:pt idx="8">
                <c:v>48</c:v>
              </c:pt>
            </c:numLit>
          </c:val>
          <c:extLst>
            <c:ext xmlns:c16="http://schemas.microsoft.com/office/drawing/2014/chart" uri="{C3380CC4-5D6E-409C-BE32-E72D297353CC}">
              <c16:uniqueId val="{00000038-5962-47D2-BC6E-3B702CE3C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[Kickstarter_Challenge.xlsx]Filtered Data Analysis (3)!PivotTable6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'Filtered Data Analysis (3)'!$D$6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'Filtered Data Analysis (3)'!$B$7:$C$37</c:f>
              <c:multiLvlStrCache>
                <c:ptCount val="26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journalism</c:v>
                  </c:pt>
                  <c:pt idx="3">
                    <c:v>music</c:v>
                  </c:pt>
                  <c:pt idx="4">
                    <c:v>publishing</c:v>
                  </c:pt>
                  <c:pt idx="5">
                    <c:v>technology</c:v>
                  </c:pt>
                  <c:pt idx="6">
                    <c:v>theater</c:v>
                  </c:pt>
                  <c:pt idx="7">
                    <c:v>film &amp; video</c:v>
                  </c:pt>
                  <c:pt idx="8">
                    <c:v>food</c:v>
                  </c:pt>
                  <c:pt idx="9">
                    <c:v>games</c:v>
                  </c:pt>
                  <c:pt idx="10">
                    <c:v>music</c:v>
                  </c:pt>
                  <c:pt idx="11">
                    <c:v>photography</c:v>
                  </c:pt>
                  <c:pt idx="12">
                    <c:v>publishing</c:v>
                  </c:pt>
                  <c:pt idx="13">
                    <c:v>technology</c:v>
                  </c:pt>
                  <c:pt idx="14">
                    <c:v>theater</c:v>
                  </c:pt>
                  <c:pt idx="15">
                    <c:v>food</c:v>
                  </c:pt>
                  <c:pt idx="16">
                    <c:v>music</c:v>
                  </c:pt>
                  <c:pt idx="17">
                    <c:v>theater</c:v>
                  </c:pt>
                  <c:pt idx="18">
                    <c:v>film &amp; video</c:v>
                  </c:pt>
                  <c:pt idx="19">
                    <c:v>food</c:v>
                  </c:pt>
                  <c:pt idx="20">
                    <c:v>games</c:v>
                  </c:pt>
                  <c:pt idx="21">
                    <c:v>music</c:v>
                  </c:pt>
                  <c:pt idx="22">
                    <c:v>photography</c:v>
                  </c:pt>
                  <c:pt idx="23">
                    <c:v>publishing</c:v>
                  </c:pt>
                  <c:pt idx="24">
                    <c:v>technology</c:v>
                  </c:pt>
                  <c:pt idx="25">
                    <c:v>theater</c:v>
                  </c:pt>
                </c:lvl>
                <c:lvl>
                  <c:pt idx="0">
                    <c:v>canceled</c:v>
                  </c:pt>
                  <c:pt idx="7">
                    <c:v>failed</c:v>
                  </c:pt>
                  <c:pt idx="15">
                    <c:v>live</c:v>
                  </c:pt>
                  <c:pt idx="18">
                    <c:v>successful</c:v>
                  </c:pt>
                </c:lvl>
              </c:multiLvlStrCache>
            </c:multiLvlStrRef>
          </c:cat>
          <c:val>
            <c:numRef>
              <c:f>'Filtered Data Analysis (3)'!$D$7:$D$37</c:f>
              <c:numCache>
                <c:formatCode>General</c:formatCode>
                <c:ptCount val="26"/>
                <c:pt idx="0">
                  <c:v>5</c:v>
                </c:pt>
                <c:pt idx="1">
                  <c:v>9</c:v>
                </c:pt>
                <c:pt idx="2">
                  <c:v>5</c:v>
                </c:pt>
                <c:pt idx="3">
                  <c:v>3</c:v>
                </c:pt>
                <c:pt idx="4">
                  <c:v>11</c:v>
                </c:pt>
                <c:pt idx="5">
                  <c:v>34</c:v>
                </c:pt>
                <c:pt idx="6">
                  <c:v>12</c:v>
                </c:pt>
                <c:pt idx="7">
                  <c:v>48</c:v>
                </c:pt>
                <c:pt idx="8">
                  <c:v>44</c:v>
                </c:pt>
                <c:pt idx="9">
                  <c:v>28</c:v>
                </c:pt>
                <c:pt idx="10">
                  <c:v>21</c:v>
                </c:pt>
                <c:pt idx="11">
                  <c:v>24</c:v>
                </c:pt>
                <c:pt idx="12">
                  <c:v>28</c:v>
                </c:pt>
                <c:pt idx="13">
                  <c:v>48</c:v>
                </c:pt>
                <c:pt idx="14">
                  <c:v>106</c:v>
                </c:pt>
                <c:pt idx="15">
                  <c:v>2</c:v>
                </c:pt>
                <c:pt idx="16">
                  <c:v>6</c:v>
                </c:pt>
                <c:pt idx="17">
                  <c:v>7</c:v>
                </c:pt>
                <c:pt idx="18">
                  <c:v>80</c:v>
                </c:pt>
                <c:pt idx="19">
                  <c:v>10</c:v>
                </c:pt>
                <c:pt idx="20">
                  <c:v>26</c:v>
                </c:pt>
                <c:pt idx="21">
                  <c:v>71</c:v>
                </c:pt>
                <c:pt idx="22">
                  <c:v>42</c:v>
                </c:pt>
                <c:pt idx="23">
                  <c:v>13</c:v>
                </c:pt>
                <c:pt idx="24">
                  <c:v>51</c:v>
                </c:pt>
                <c:pt idx="2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6-4CF8-890B-166400AB1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8229424"/>
        <c:axId val="708242320"/>
      </c:barChart>
      <c:catAx>
        <c:axId val="70822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242320"/>
        <c:crosses val="autoZero"/>
        <c:auto val="1"/>
        <c:lblAlgn val="ctr"/>
        <c:lblOffset val="100"/>
        <c:noMultiLvlLbl val="0"/>
      </c:catAx>
      <c:valAx>
        <c:axId val="70824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22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[Kickstarter_Challenge.xlsx]Filtered Data Analysis (2)!PivotTable4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ratio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'Filtered Data Analysis (2)'!$C$8</c:f>
              <c:strCache>
                <c:ptCount val="1"/>
                <c:pt idx="0">
                  <c:v>Count of blurb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F4-47FA-BB5F-422D885CF9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F4-47FA-BB5F-422D885CF9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9F4-47FA-BB5F-422D885CF9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9F4-47FA-BB5F-422D885CF9E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9F4-47FA-BB5F-422D885CF9E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9F4-47FA-BB5F-422D885CF9E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9F4-47FA-BB5F-422D885CF9E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9F4-47FA-BB5F-422D885CF9E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9F4-47FA-BB5F-422D885CF9E5}"/>
              </c:ext>
            </c:extLst>
          </c:dPt>
          <c:cat>
            <c:strRef>
              <c:f>'Filtered Data Analysis (2)'!$B$9:$B$18</c:f>
              <c:strCache>
                <c:ptCount val="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SG</c:v>
                </c:pt>
                <c:pt idx="5">
                  <c:v>NZ</c:v>
                </c:pt>
                <c:pt idx="6">
                  <c:v>ES</c:v>
                </c:pt>
                <c:pt idx="7">
                  <c:v>DE</c:v>
                </c:pt>
                <c:pt idx="8">
                  <c:v>NO</c:v>
                </c:pt>
              </c:strCache>
            </c:strRef>
          </c:cat>
          <c:val>
            <c:numRef>
              <c:f>'Filtered Data Analysis (2)'!$C$9:$C$18</c:f>
              <c:numCache>
                <c:formatCode>General</c:formatCode>
                <c:ptCount val="9"/>
                <c:pt idx="0">
                  <c:v>78</c:v>
                </c:pt>
                <c:pt idx="1">
                  <c:v>11</c:v>
                </c:pt>
                <c:pt idx="2">
                  <c:v>4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9F4-47FA-BB5F-422D885CF9E5}"/>
            </c:ext>
          </c:extLst>
        </c:ser>
        <c:ser>
          <c:idx val="1"/>
          <c:order val="1"/>
          <c:tx>
            <c:strRef>
              <c:f>'Filtered Data Analysis (2)'!$D$8</c:f>
              <c:strCache>
                <c:ptCount val="1"/>
                <c:pt idx="0">
                  <c:v>Average of total days  launch to deadline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59F4-47FA-BB5F-422D885CF9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59F4-47FA-BB5F-422D885CF9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59F4-47FA-BB5F-422D885CF9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59F4-47FA-BB5F-422D885CF9E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59F4-47FA-BB5F-422D885CF9E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E-59F4-47FA-BB5F-422D885CF9E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0-59F4-47FA-BB5F-422D885CF9E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2-59F4-47FA-BB5F-422D885CF9E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4-59F4-47FA-BB5F-422D885CF9E5}"/>
              </c:ext>
            </c:extLst>
          </c:dPt>
          <c:cat>
            <c:strRef>
              <c:f>'Filtered Data Analysis (2)'!$B$9:$B$18</c:f>
              <c:strCache>
                <c:ptCount val="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SG</c:v>
                </c:pt>
                <c:pt idx="5">
                  <c:v>NZ</c:v>
                </c:pt>
                <c:pt idx="6">
                  <c:v>ES</c:v>
                </c:pt>
                <c:pt idx="7">
                  <c:v>DE</c:v>
                </c:pt>
                <c:pt idx="8">
                  <c:v>NO</c:v>
                </c:pt>
              </c:strCache>
            </c:strRef>
          </c:cat>
          <c:val>
            <c:numRef>
              <c:f>'Filtered Data Analysis (2)'!$D$9:$D$18</c:f>
              <c:numCache>
                <c:formatCode>General</c:formatCode>
                <c:ptCount val="9"/>
                <c:pt idx="0">
                  <c:v>30.743589743589745</c:v>
                </c:pt>
                <c:pt idx="1">
                  <c:v>34.090909090909093</c:v>
                </c:pt>
                <c:pt idx="2">
                  <c:v>32.25</c:v>
                </c:pt>
                <c:pt idx="3">
                  <c:v>23.5</c:v>
                </c:pt>
                <c:pt idx="4">
                  <c:v>21</c:v>
                </c:pt>
                <c:pt idx="5">
                  <c:v>20</c:v>
                </c:pt>
                <c:pt idx="6">
                  <c:v>30</c:v>
                </c:pt>
                <c:pt idx="7">
                  <c:v>30</c:v>
                </c:pt>
                <c:pt idx="8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9F4-47FA-BB5F-422D885CF9E5}"/>
            </c:ext>
          </c:extLst>
        </c:ser>
        <c:ser>
          <c:idx val="2"/>
          <c:order val="2"/>
          <c:tx>
            <c:strRef>
              <c:f>'Filtered Data Analysis (2)'!$E$8</c:f>
              <c:strCache>
                <c:ptCount val="1"/>
                <c:pt idx="0">
                  <c:v>Average of backers_count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59F4-47FA-BB5F-422D885CF9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59F4-47FA-BB5F-422D885CF9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59F4-47FA-BB5F-422D885CF9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59F4-47FA-BB5F-422D885CF9E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59F4-47FA-BB5F-422D885CF9E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59F4-47FA-BB5F-422D885CF9E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59F4-47FA-BB5F-422D885CF9E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59F4-47FA-BB5F-422D885CF9E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59F4-47FA-BB5F-422D885CF9E5}"/>
              </c:ext>
            </c:extLst>
          </c:dPt>
          <c:cat>
            <c:strRef>
              <c:f>'Filtered Data Analysis (2)'!$B$9:$B$18</c:f>
              <c:strCache>
                <c:ptCount val="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SG</c:v>
                </c:pt>
                <c:pt idx="5">
                  <c:v>NZ</c:v>
                </c:pt>
                <c:pt idx="6">
                  <c:v>ES</c:v>
                </c:pt>
                <c:pt idx="7">
                  <c:v>DE</c:v>
                </c:pt>
                <c:pt idx="8">
                  <c:v>NO</c:v>
                </c:pt>
              </c:strCache>
            </c:strRef>
          </c:cat>
          <c:val>
            <c:numRef>
              <c:f>'Filtered Data Analysis (2)'!$E$9:$E$18</c:f>
              <c:numCache>
                <c:formatCode>General</c:formatCode>
                <c:ptCount val="9"/>
                <c:pt idx="0">
                  <c:v>137.15384615384616</c:v>
                </c:pt>
                <c:pt idx="1">
                  <c:v>204.45454545454547</c:v>
                </c:pt>
                <c:pt idx="2">
                  <c:v>94.75</c:v>
                </c:pt>
                <c:pt idx="3">
                  <c:v>84</c:v>
                </c:pt>
                <c:pt idx="4">
                  <c:v>72</c:v>
                </c:pt>
                <c:pt idx="5">
                  <c:v>111</c:v>
                </c:pt>
                <c:pt idx="6">
                  <c:v>50</c:v>
                </c:pt>
                <c:pt idx="7">
                  <c:v>187</c:v>
                </c:pt>
                <c:pt idx="8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59F4-47FA-BB5F-422D885CF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6"/>
              <c:pt idx="0">
                <c:v>canceled film &amp; video</c:v>
              </c:pt>
              <c:pt idx="1">
                <c:v>canceled food</c:v>
              </c:pt>
              <c:pt idx="2">
                <c:v>canceled journalism</c:v>
              </c:pt>
              <c:pt idx="3">
                <c:v>canceled music</c:v>
              </c:pt>
              <c:pt idx="4">
                <c:v>canceled publishing</c:v>
              </c:pt>
              <c:pt idx="5">
                <c:v>canceled technology</c:v>
              </c:pt>
              <c:pt idx="6">
                <c:v>canceled theater</c:v>
              </c:pt>
              <c:pt idx="7">
                <c:v>failed film &amp; video</c:v>
              </c:pt>
              <c:pt idx="8">
                <c:v>failed food</c:v>
              </c:pt>
              <c:pt idx="9">
                <c:v>failed games</c:v>
              </c:pt>
              <c:pt idx="10">
                <c:v>failed music</c:v>
              </c:pt>
              <c:pt idx="11">
                <c:v>failed photography</c:v>
              </c:pt>
              <c:pt idx="12">
                <c:v>failed publishing</c:v>
              </c:pt>
              <c:pt idx="13">
                <c:v>failed technology</c:v>
              </c:pt>
              <c:pt idx="14">
                <c:v>failed theater</c:v>
              </c:pt>
              <c:pt idx="15">
                <c:v>live food</c:v>
              </c:pt>
              <c:pt idx="16">
                <c:v>live music</c:v>
              </c:pt>
              <c:pt idx="17">
                <c:v>live theater</c:v>
              </c:pt>
              <c:pt idx="18">
                <c:v>successful film &amp; video</c:v>
              </c:pt>
              <c:pt idx="19">
                <c:v>successful food</c:v>
              </c:pt>
              <c:pt idx="20">
                <c:v>successful games</c:v>
              </c:pt>
              <c:pt idx="21">
                <c:v>successful music</c:v>
              </c:pt>
              <c:pt idx="22">
                <c:v>successful photography</c:v>
              </c:pt>
              <c:pt idx="23">
                <c:v>successful publishing</c:v>
              </c:pt>
              <c:pt idx="24">
                <c:v>successful technology</c:v>
              </c:pt>
              <c:pt idx="25">
                <c:v>successful theater</c:v>
              </c:pt>
            </c:strLit>
          </c:cat>
          <c:val>
            <c:numLit>
              <c:formatCode>General</c:formatCode>
              <c:ptCount val="26"/>
              <c:pt idx="0">
                <c:v>5</c:v>
              </c:pt>
              <c:pt idx="1">
                <c:v>9</c:v>
              </c:pt>
              <c:pt idx="2">
                <c:v>5</c:v>
              </c:pt>
              <c:pt idx="3">
                <c:v>3</c:v>
              </c:pt>
              <c:pt idx="4">
                <c:v>11</c:v>
              </c:pt>
              <c:pt idx="5">
                <c:v>34</c:v>
              </c:pt>
              <c:pt idx="6">
                <c:v>12</c:v>
              </c:pt>
              <c:pt idx="7">
                <c:v>48</c:v>
              </c:pt>
              <c:pt idx="8">
                <c:v>44</c:v>
              </c:pt>
              <c:pt idx="9">
                <c:v>28</c:v>
              </c:pt>
              <c:pt idx="10">
                <c:v>21</c:v>
              </c:pt>
              <c:pt idx="11">
                <c:v>24</c:v>
              </c:pt>
              <c:pt idx="12">
                <c:v>28</c:v>
              </c:pt>
              <c:pt idx="13">
                <c:v>48</c:v>
              </c:pt>
              <c:pt idx="14">
                <c:v>106</c:v>
              </c:pt>
              <c:pt idx="15">
                <c:v>2</c:v>
              </c:pt>
              <c:pt idx="16">
                <c:v>6</c:v>
              </c:pt>
              <c:pt idx="17">
                <c:v>7</c:v>
              </c:pt>
              <c:pt idx="18">
                <c:v>80</c:v>
              </c:pt>
              <c:pt idx="19">
                <c:v>10</c:v>
              </c:pt>
              <c:pt idx="20">
                <c:v>26</c:v>
              </c:pt>
              <c:pt idx="21">
                <c:v>71</c:v>
              </c:pt>
              <c:pt idx="22">
                <c:v>42</c:v>
              </c:pt>
              <c:pt idx="23">
                <c:v>13</c:v>
              </c:pt>
              <c:pt idx="24">
                <c:v>51</c:v>
              </c:pt>
              <c:pt idx="25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00-E398-4472-8420-9CDCD4026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8229424"/>
        <c:axId val="708242320"/>
      </c:barChart>
      <c:catAx>
        <c:axId val="70822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242320"/>
        <c:crosses val="autoZero"/>
        <c:auto val="1"/>
        <c:lblAlgn val="ctr"/>
        <c:lblOffset val="100"/>
        <c:noMultiLvlLbl val="0"/>
      </c:catAx>
      <c:valAx>
        <c:axId val="70824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22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[Kickstarter_Challenge.xlsx]Filtered Data Analysis!PivotTable2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'Filtered Data Analysis'!$C$8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'Filtered Data Analysis'!$B$9:$B$13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'Filtered Data Analysis'!$C$9:$C$13</c:f>
              <c:numCache>
                <c:formatCode>General</c:formatCode>
                <c:ptCount val="4"/>
                <c:pt idx="0">
                  <c:v>12</c:v>
                </c:pt>
                <c:pt idx="1">
                  <c:v>106</c:v>
                </c:pt>
                <c:pt idx="2">
                  <c:v>7</c:v>
                </c:pt>
                <c:pt idx="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F-436C-9D24-50CCB5836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229008"/>
        <c:axId val="708234000"/>
      </c:barChart>
      <c:catAx>
        <c:axId val="70822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234000"/>
        <c:crosses val="autoZero"/>
        <c:auto val="1"/>
        <c:lblAlgn val="ctr"/>
        <c:lblOffset val="100"/>
        <c:noMultiLvlLbl val="0"/>
      </c:catAx>
      <c:valAx>
        <c:axId val="70823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22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[Kickstarter_Challenge.xlsx]Overall Analysis!PivotTable10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Success according to the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'Overall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'Overall Analysis'!$A$5:$A$17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'Overall Analysis'!$B$5:$B$17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00-41FF-B635-1E1589422403}"/>
            </c:ext>
          </c:extLst>
        </c:ser>
        <c:ser>
          <c:idx val="1"/>
          <c:order val="1"/>
          <c:tx>
            <c:strRef>
              <c:f>'Overall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'Overall Analysis'!$A$5:$A$17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'Overall Analysis'!$C$5:$C$17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E00-41FF-B635-1E1589422403}"/>
            </c:ext>
          </c:extLst>
        </c:ser>
        <c:ser>
          <c:idx val="2"/>
          <c:order val="2"/>
          <c:tx>
            <c:strRef>
              <c:f>'Overall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'Overall Analysis'!$A$5:$A$17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'Overall Analysis'!$D$5:$D$17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E00-41FF-B635-1E1589422403}"/>
            </c:ext>
          </c:extLst>
        </c:ser>
        <c:ser>
          <c:idx val="3"/>
          <c:order val="3"/>
          <c:tx>
            <c:strRef>
              <c:f>'Overall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'Overall Analysis'!$A$5:$A$17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'Overall Analysis'!$E$5:$E$17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E00-41FF-B635-1E1589422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712768"/>
        <c:axId val="654713184"/>
      </c:lineChart>
      <c:catAx>
        <c:axId val="65471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3184"/>
        <c:crosses val="autoZero"/>
        <c:auto val="1"/>
        <c:lblAlgn val="ctr"/>
        <c:lblOffset val="100"/>
        <c:noMultiLvlLbl val="0"/>
      </c:catAx>
      <c:valAx>
        <c:axId val="6547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[Kickstarter_Challenge.xlsx]Overall Analysis (2)!PivotTable10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Success according to the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'Overall Analysis (2)'!$B$3:$B$4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'Overall Analysis (2)'!$A$5:$A$17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'Overall Analysis (2)'!$B$5:$B$17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5-4BD3-8084-9D094828403D}"/>
            </c:ext>
          </c:extLst>
        </c:ser>
        <c:ser>
          <c:idx val="1"/>
          <c:order val="1"/>
          <c:tx>
            <c:strRef>
              <c:f>'Overall Analysis (2)'!$C$3:$C$4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'Overall Analysis (2)'!$A$5:$A$17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'Overall Analysis (2)'!$C$5:$C$17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5-4BD3-8084-9D094828403D}"/>
            </c:ext>
          </c:extLst>
        </c:ser>
        <c:ser>
          <c:idx val="2"/>
          <c:order val="2"/>
          <c:tx>
            <c:strRef>
              <c:f>'Overall Analysis (2)'!$D$3:$D$4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'Overall Analysis (2)'!$A$5:$A$17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'Overall Analysis (2)'!$D$5:$D$17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5-4BD3-8084-9D094828403D}"/>
            </c:ext>
          </c:extLst>
        </c:ser>
        <c:ser>
          <c:idx val="3"/>
          <c:order val="3"/>
          <c:tx>
            <c:strRef>
              <c:f>'Overall Analysis (2)'!$E$3:$E$4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'Overall Analysis (2)'!$A$5:$A$17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'Overall Analysis (2)'!$E$5:$E$17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5-4BD3-8084-9D0948284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712768"/>
        <c:axId val="654713184"/>
      </c:lineChart>
      <c:catAx>
        <c:axId val="65471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3184"/>
        <c:crosses val="autoZero"/>
        <c:auto val="1"/>
        <c:lblAlgn val="ctr"/>
        <c:lblOffset val="100"/>
        <c:noMultiLvlLbl val="0"/>
      </c:catAx>
      <c:valAx>
        <c:axId val="6547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 Plays'!$I$3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based on Goals Plays'!$D$4:$D$16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10,000 to 14,999</c:v>
                </c:pt>
                <c:pt idx="5">
                  <c:v>15,000 to 19,999</c:v>
                </c:pt>
                <c:pt idx="6">
                  <c:v>20,000 to 24,999</c:v>
                </c:pt>
                <c:pt idx="7">
                  <c:v>25,000 to 29,999</c:v>
                </c:pt>
                <c:pt idx="8">
                  <c:v>30,000 to 34,999</c:v>
                </c:pt>
                <c:pt idx="9">
                  <c:v>35,000 to 39,999</c:v>
                </c:pt>
                <c:pt idx="10">
                  <c:v>40,000 to 44,999</c:v>
                </c:pt>
                <c:pt idx="11">
                  <c:v>45,000 to 49,999</c:v>
                </c:pt>
                <c:pt idx="12">
                  <c:v>50,000 and above</c:v>
                </c:pt>
              </c:strCache>
            </c:strRef>
          </c:cat>
          <c:val>
            <c:numRef>
              <c:f>'Outcome based on Goals Plays'!$I$4:$I$16</c:f>
              <c:numCache>
                <c:formatCode>0.00%</c:formatCode>
                <c:ptCount val="13"/>
                <c:pt idx="1">
                  <c:v>0.75806451612903225</c:v>
                </c:pt>
                <c:pt idx="2">
                  <c:v>0.72659176029962547</c:v>
                </c:pt>
                <c:pt idx="3">
                  <c:v>0.55029585798816572</c:v>
                </c:pt>
                <c:pt idx="4">
                  <c:v>0.54166666666666663</c:v>
                </c:pt>
                <c:pt idx="5">
                  <c:v>0.5</c:v>
                </c:pt>
                <c:pt idx="6">
                  <c:v>0.45</c:v>
                </c:pt>
                <c:pt idx="7">
                  <c:v>0.2</c:v>
                </c:pt>
                <c:pt idx="8">
                  <c:v>0.27272727272727271</c:v>
                </c:pt>
                <c:pt idx="9">
                  <c:v>0.66666666666666663</c:v>
                </c:pt>
                <c:pt idx="10">
                  <c:v>0.66666666666666663</c:v>
                </c:pt>
                <c:pt idx="11">
                  <c:v>0</c:v>
                </c:pt>
                <c:pt idx="12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C5-49AD-ACCB-249562C03BDE}"/>
            </c:ext>
          </c:extLst>
        </c:ser>
        <c:ser>
          <c:idx val="5"/>
          <c:order val="5"/>
          <c:tx>
            <c:strRef>
              <c:f>'Outcome based on Goals Plays'!$J$3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based on Goals Plays'!$D$4:$D$16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10,000 to 14,999</c:v>
                </c:pt>
                <c:pt idx="5">
                  <c:v>15,000 to 19,999</c:v>
                </c:pt>
                <c:pt idx="6">
                  <c:v>20,000 to 24,999</c:v>
                </c:pt>
                <c:pt idx="7">
                  <c:v>25,000 to 29,999</c:v>
                </c:pt>
                <c:pt idx="8">
                  <c:v>30,000 to 34,999</c:v>
                </c:pt>
                <c:pt idx="9">
                  <c:v>35,000 to 39,999</c:v>
                </c:pt>
                <c:pt idx="10">
                  <c:v>40,000 to 44,999</c:v>
                </c:pt>
                <c:pt idx="11">
                  <c:v>45,000 to 49,999</c:v>
                </c:pt>
                <c:pt idx="12">
                  <c:v>50,000 and above</c:v>
                </c:pt>
              </c:strCache>
            </c:strRef>
          </c:cat>
          <c:val>
            <c:numRef>
              <c:f>'Outcome based on Goals Plays'!$J$4:$J$16</c:f>
              <c:numCache>
                <c:formatCode>0.00%</c:formatCode>
                <c:ptCount val="13"/>
                <c:pt idx="1">
                  <c:v>0.24193548387096775</c:v>
                </c:pt>
                <c:pt idx="2">
                  <c:v>0.27340823970037453</c:v>
                </c:pt>
                <c:pt idx="3">
                  <c:v>0.44970414201183434</c:v>
                </c:pt>
                <c:pt idx="4">
                  <c:v>0.45833333333333331</c:v>
                </c:pt>
                <c:pt idx="5">
                  <c:v>0.5</c:v>
                </c:pt>
                <c:pt idx="6">
                  <c:v>0.55000000000000004</c:v>
                </c:pt>
                <c:pt idx="7">
                  <c:v>0.8</c:v>
                </c:pt>
                <c:pt idx="8">
                  <c:v>0.72727272727272729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1</c:v>
                </c:pt>
                <c:pt idx="12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C5-49AD-ACCB-249562C03BDE}"/>
            </c:ext>
          </c:extLst>
        </c:ser>
        <c:ser>
          <c:idx val="6"/>
          <c:order val="6"/>
          <c:tx>
            <c:strRef>
              <c:f>'Outcome based on Goals Plays'!$K$3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 based on Goals Plays'!$D$4:$D$16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10,000 to 14,999</c:v>
                </c:pt>
                <c:pt idx="5">
                  <c:v>15,000 to 19,999</c:v>
                </c:pt>
                <c:pt idx="6">
                  <c:v>20,000 to 24,999</c:v>
                </c:pt>
                <c:pt idx="7">
                  <c:v>25,000 to 29,999</c:v>
                </c:pt>
                <c:pt idx="8">
                  <c:v>30,000 to 34,999</c:v>
                </c:pt>
                <c:pt idx="9">
                  <c:v>35,000 to 39,999</c:v>
                </c:pt>
                <c:pt idx="10">
                  <c:v>40,000 to 44,999</c:v>
                </c:pt>
                <c:pt idx="11">
                  <c:v>45,000 to 49,999</c:v>
                </c:pt>
                <c:pt idx="12">
                  <c:v>50,000 and above</c:v>
                </c:pt>
              </c:strCache>
            </c:strRef>
          </c:cat>
          <c:val>
            <c:numRef>
              <c:f>'Outcome based on Goals Plays'!$K$4:$K$16</c:f>
              <c:numCache>
                <c:formatCode>0.00%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C5-49AD-ACCB-249562C03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7853936"/>
        <c:axId val="1907854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 Plays'!$E$3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 Plays'!$D$4:$D$16</c15:sqref>
                        </c15:formulaRef>
                      </c:ext>
                    </c:extLst>
                    <c:strCache>
                      <c:ptCount val="13"/>
                      <c:pt idx="1">
                        <c:v>Less than 1000</c:v>
                      </c:pt>
                      <c:pt idx="2">
                        <c:v>1000 to 4999</c:v>
                      </c:pt>
                      <c:pt idx="3">
                        <c:v>5000 to 9999</c:v>
                      </c:pt>
                      <c:pt idx="4">
                        <c:v>10,000 to 14,999</c:v>
                      </c:pt>
                      <c:pt idx="5">
                        <c:v>15,000 to 19,999</c:v>
                      </c:pt>
                      <c:pt idx="6">
                        <c:v>20,000 to 24,999</c:v>
                      </c:pt>
                      <c:pt idx="7">
                        <c:v>25,000 to 29,999</c:v>
                      </c:pt>
                      <c:pt idx="8">
                        <c:v>30,000 to 34,999</c:v>
                      </c:pt>
                      <c:pt idx="9">
                        <c:v>35,000 to 39,999</c:v>
                      </c:pt>
                      <c:pt idx="10">
                        <c:v>40,000 to 44,999</c:v>
                      </c:pt>
                      <c:pt idx="11">
                        <c:v>45,000 to 49,999</c:v>
                      </c:pt>
                      <c:pt idx="12">
                        <c:v>50,000 and above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 Plays'!$E$4:$E$16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141</c:v>
                      </c:pt>
                      <c:pt idx="2">
                        <c:v>388</c:v>
                      </c:pt>
                      <c:pt idx="3">
                        <c:v>93</c:v>
                      </c:pt>
                      <c:pt idx="4">
                        <c:v>39</c:v>
                      </c:pt>
                      <c:pt idx="5">
                        <c:v>12</c:v>
                      </c:pt>
                      <c:pt idx="6">
                        <c:v>9</c:v>
                      </c:pt>
                      <c:pt idx="7">
                        <c:v>1</c:v>
                      </c:pt>
                      <c:pt idx="8">
                        <c:v>3</c:v>
                      </c:pt>
                      <c:pt idx="9">
                        <c:v>4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7C5-49AD-ACCB-249562C03BD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 Plays'!$F$3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 Plays'!$D$4:$D$16</c15:sqref>
                        </c15:formulaRef>
                      </c:ext>
                    </c:extLst>
                    <c:strCache>
                      <c:ptCount val="13"/>
                      <c:pt idx="1">
                        <c:v>Less than 1000</c:v>
                      </c:pt>
                      <c:pt idx="2">
                        <c:v>1000 to 4999</c:v>
                      </c:pt>
                      <c:pt idx="3">
                        <c:v>5000 to 9999</c:v>
                      </c:pt>
                      <c:pt idx="4">
                        <c:v>10,000 to 14,999</c:v>
                      </c:pt>
                      <c:pt idx="5">
                        <c:v>15,000 to 19,999</c:v>
                      </c:pt>
                      <c:pt idx="6">
                        <c:v>20,000 to 24,999</c:v>
                      </c:pt>
                      <c:pt idx="7">
                        <c:v>25,000 to 29,999</c:v>
                      </c:pt>
                      <c:pt idx="8">
                        <c:v>30,000 to 34,999</c:v>
                      </c:pt>
                      <c:pt idx="9">
                        <c:v>35,000 to 39,999</c:v>
                      </c:pt>
                      <c:pt idx="10">
                        <c:v>40,000 to 44,999</c:v>
                      </c:pt>
                      <c:pt idx="11">
                        <c:v>45,000 to 49,999</c:v>
                      </c:pt>
                      <c:pt idx="12">
                        <c:v>50,000 and above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 Plays'!$F$4:$F$16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45</c:v>
                      </c:pt>
                      <c:pt idx="2">
                        <c:v>146</c:v>
                      </c:pt>
                      <c:pt idx="3">
                        <c:v>76</c:v>
                      </c:pt>
                      <c:pt idx="4">
                        <c:v>33</c:v>
                      </c:pt>
                      <c:pt idx="5">
                        <c:v>12</c:v>
                      </c:pt>
                      <c:pt idx="6">
                        <c:v>11</c:v>
                      </c:pt>
                      <c:pt idx="7">
                        <c:v>4</c:v>
                      </c:pt>
                      <c:pt idx="8">
                        <c:v>8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7C5-49AD-ACCB-249562C03BD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 Plays'!$G$3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 Plays'!$D$4:$D$16</c15:sqref>
                        </c15:formulaRef>
                      </c:ext>
                    </c:extLst>
                    <c:strCache>
                      <c:ptCount val="13"/>
                      <c:pt idx="1">
                        <c:v>Less than 1000</c:v>
                      </c:pt>
                      <c:pt idx="2">
                        <c:v>1000 to 4999</c:v>
                      </c:pt>
                      <c:pt idx="3">
                        <c:v>5000 to 9999</c:v>
                      </c:pt>
                      <c:pt idx="4">
                        <c:v>10,000 to 14,999</c:v>
                      </c:pt>
                      <c:pt idx="5">
                        <c:v>15,000 to 19,999</c:v>
                      </c:pt>
                      <c:pt idx="6">
                        <c:v>20,000 to 24,999</c:v>
                      </c:pt>
                      <c:pt idx="7">
                        <c:v>25,000 to 29,999</c:v>
                      </c:pt>
                      <c:pt idx="8">
                        <c:v>30,000 to 34,999</c:v>
                      </c:pt>
                      <c:pt idx="9">
                        <c:v>35,000 to 39,999</c:v>
                      </c:pt>
                      <c:pt idx="10">
                        <c:v>40,000 to 44,999</c:v>
                      </c:pt>
                      <c:pt idx="11">
                        <c:v>45,000 to 49,999</c:v>
                      </c:pt>
                      <c:pt idx="12">
                        <c:v>50,000 and above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 Plays'!$G$4:$G$16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7C5-49AD-ACCB-249562C03BD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 Plays'!$H$3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 Plays'!$D$4:$D$16</c15:sqref>
                        </c15:formulaRef>
                      </c:ext>
                    </c:extLst>
                    <c:strCache>
                      <c:ptCount val="13"/>
                      <c:pt idx="1">
                        <c:v>Less than 1000</c:v>
                      </c:pt>
                      <c:pt idx="2">
                        <c:v>1000 to 4999</c:v>
                      </c:pt>
                      <c:pt idx="3">
                        <c:v>5000 to 9999</c:v>
                      </c:pt>
                      <c:pt idx="4">
                        <c:v>10,000 to 14,999</c:v>
                      </c:pt>
                      <c:pt idx="5">
                        <c:v>15,000 to 19,999</c:v>
                      </c:pt>
                      <c:pt idx="6">
                        <c:v>20,000 to 24,999</c:v>
                      </c:pt>
                      <c:pt idx="7">
                        <c:v>25,000 to 29,999</c:v>
                      </c:pt>
                      <c:pt idx="8">
                        <c:v>30,000 to 34,999</c:v>
                      </c:pt>
                      <c:pt idx="9">
                        <c:v>35,000 to 39,999</c:v>
                      </c:pt>
                      <c:pt idx="10">
                        <c:v>40,000 to 44,999</c:v>
                      </c:pt>
                      <c:pt idx="11">
                        <c:v>45,000 to 49,999</c:v>
                      </c:pt>
                      <c:pt idx="12">
                        <c:v>50,000 and above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 Plays'!$H$4:$H$16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186</c:v>
                      </c:pt>
                      <c:pt idx="2">
                        <c:v>534</c:v>
                      </c:pt>
                      <c:pt idx="3">
                        <c:v>169</c:v>
                      </c:pt>
                      <c:pt idx="4">
                        <c:v>72</c:v>
                      </c:pt>
                      <c:pt idx="5">
                        <c:v>24</c:v>
                      </c:pt>
                      <c:pt idx="6">
                        <c:v>20</c:v>
                      </c:pt>
                      <c:pt idx="7">
                        <c:v>5</c:v>
                      </c:pt>
                      <c:pt idx="8">
                        <c:v>11</c:v>
                      </c:pt>
                      <c:pt idx="9">
                        <c:v>6</c:v>
                      </c:pt>
                      <c:pt idx="10">
                        <c:v>3</c:v>
                      </c:pt>
                      <c:pt idx="11">
                        <c:v>1</c:v>
                      </c:pt>
                      <c:pt idx="12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7C5-49AD-ACCB-249562C03BDE}"/>
                  </c:ext>
                </c:extLst>
              </c15:ser>
            </c15:filteredLineSeries>
          </c:ext>
        </c:extLst>
      </c:lineChart>
      <c:catAx>
        <c:axId val="190785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854768"/>
        <c:crosses val="autoZero"/>
        <c:auto val="1"/>
        <c:lblAlgn val="ctr"/>
        <c:lblOffset val="100"/>
        <c:noMultiLvlLbl val="0"/>
      </c:catAx>
      <c:valAx>
        <c:axId val="190785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85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1035050</xdr:colOff>
      <xdr:row>24</xdr:row>
      <xdr:rowOff>19049</xdr:rowOff>
    </xdr:from>
    <xdr:to>
      <xdr:col>1</xdr:col>
      <xdr:colOff>0</xdr:colOff>
      <xdr:row>38</xdr:row>
      <xdr:rowOff>123824</xdr:rowOff>
    </xdr:to>
    <xdr:graphicFrame macro="">
      <xdr:nvGraphicFramePr>
        <xdr:cNvPr id="2" name="Chart 1" descr="highg&#10;">
          <a:extLst>
            <a:ext uri="{FF2B5EF4-FFF2-40B4-BE49-F238E27FC236}">
              <a16:creationId xmlns:a16="http://schemas.microsoft.com/office/drawing/2014/main" id="{04E51978-80D3-4DDE-93A0-D2CCEB43EA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1054100</xdr:colOff>
      <xdr:row>1</xdr:row>
      <xdr:rowOff>9524</xdr:rowOff>
    </xdr:from>
    <xdr:to>
      <xdr:col>11</xdr:col>
      <xdr:colOff>654050</xdr:colOff>
      <xdr:row>16</xdr:row>
      <xdr:rowOff>25399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22BDB5-9861-4EDE-BD61-60E64106D3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1035050</xdr:colOff>
      <xdr:row>24</xdr:row>
      <xdr:rowOff>19049</xdr:rowOff>
    </xdr:from>
    <xdr:to>
      <xdr:col>1</xdr:col>
      <xdr:colOff>0</xdr:colOff>
      <xdr:row>38</xdr:row>
      <xdr:rowOff>123824</xdr:rowOff>
    </xdr:to>
    <xdr:graphicFrame macro="">
      <xdr:nvGraphicFramePr>
        <xdr:cNvPr id="2" name="Chart 1" descr="highg&#10;">
          <a:extLst>
            <a:ext uri="{FF2B5EF4-FFF2-40B4-BE49-F238E27FC236}">
              <a16:creationId xmlns:a16="http://schemas.microsoft.com/office/drawing/2014/main" id="{91F390D1-DB86-41F1-B98A-6A38053B91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19050</xdr:colOff>
      <xdr:row>5</xdr:row>
      <xdr:rowOff>146050</xdr:rowOff>
    </xdr:from>
    <xdr:to>
      <xdr:col>19</xdr:col>
      <xdr:colOff>1079500</xdr:colOff>
      <xdr:row>29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2F93A3-AAAA-816C-E7F1-66605AF58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1035050</xdr:colOff>
      <xdr:row>24</xdr:row>
      <xdr:rowOff>19049</xdr:rowOff>
    </xdr:from>
    <xdr:to>
      <xdr:col>1</xdr:col>
      <xdr:colOff>0</xdr:colOff>
      <xdr:row>38</xdr:row>
      <xdr:rowOff>123824</xdr:rowOff>
    </xdr:to>
    <xdr:graphicFrame macro="">
      <xdr:nvGraphicFramePr>
        <xdr:cNvPr id="2" name="Chart 1" descr="highg&#10;">
          <a:extLst>
            <a:ext uri="{FF2B5EF4-FFF2-40B4-BE49-F238E27FC236}">
              <a16:creationId xmlns:a16="http://schemas.microsoft.com/office/drawing/2014/main" id="{535B4DCF-CFE4-42E3-9C40-BE5E63C19C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19050</xdr:colOff>
      <xdr:row>5</xdr:row>
      <xdr:rowOff>98424</xdr:rowOff>
    </xdr:from>
    <xdr:to>
      <xdr:col>9</xdr:col>
      <xdr:colOff>800100</xdr:colOff>
      <xdr:row>26</xdr:row>
      <xdr:rowOff>50799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C34FD1-A51E-4B58-8C15-93C4539D83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787400</xdr:colOff>
      <xdr:row>3</xdr:row>
      <xdr:rowOff>76199</xdr:rowOff>
    </xdr:from>
    <xdr:to>
      <xdr:col>11</xdr:col>
      <xdr:colOff>596900</xdr:colOff>
      <xdr:row>17</xdr:row>
      <xdr:rowOff>180974</xdr:rowOff>
    </xdr:to>
    <xdr:graphicFrame macro="">
      <xdr:nvGraphicFramePr>
        <xdr:cNvPr id="3" name="Chart 2" descr="highg&#10;">
          <a:extLst>
            <a:ext uri="{FF2B5EF4-FFF2-40B4-BE49-F238E27FC236}">
              <a16:creationId xmlns:a16="http://schemas.microsoft.com/office/drawing/2014/main" id="{F13F7764-47F4-4EAE-8270-E8A800EF2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1289050</xdr:colOff>
      <xdr:row>39</xdr:row>
      <xdr:rowOff>15874</xdr:rowOff>
    </xdr:from>
    <xdr:to>
      <xdr:col>7</xdr:col>
      <xdr:colOff>0</xdr:colOff>
      <xdr:row>59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DABCCA-122D-46B1-A68E-5AFA2335B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31749</xdr:rowOff>
    </xdr:from>
    <xdr:to>
      <xdr:col>3</xdr:col>
      <xdr:colOff>1022350</xdr:colOff>
      <xdr:row>28</xdr:row>
      <xdr:rowOff>136524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B7BD5E-9078-6AE5-C895-80D9DD577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2</xdr:row>
      <xdr:rowOff>0</xdr:rowOff>
    </xdr:from>
    <xdr:to>
      <xdr:col>23</xdr:col>
      <xdr:colOff>342900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232552-526F-0357-B968-81FE4D47F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2</xdr:row>
      <xdr:rowOff>0</xdr:rowOff>
    </xdr:from>
    <xdr:to>
      <xdr:col>23</xdr:col>
      <xdr:colOff>342900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DE38D-D43E-4A3D-8659-C3E20ACFC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971550</xdr:colOff>
      <xdr:row>18</xdr:row>
      <xdr:rowOff>3174</xdr:rowOff>
    </xdr:from>
    <xdr:to>
      <xdr:col>15</xdr:col>
      <xdr:colOff>12699</xdr:colOff>
      <xdr:row>37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022197-DEE5-2F70-4C5A-4DDA7164F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sen Ali" refreshedDate="44744.96892777778" createdVersion="8" refreshedVersion="8" minRefreshableVersion="3" recordCount="834" xr:uid="{AA2D7C10-5C2B-4498-92CB-245A7C4041B9}">
  <cacheSource type="worksheet">
    <worksheetSource ref="A1:R835" sheet="Filtered"/>
  </cacheSource>
  <cacheFields count="20">
    <cacheField name="id" numFmtId="0">
      <sharedItems containsSemiMixedTypes="0" containsString="0" containsNumber="1" containsInteger="1" minValue="0" maxValue="4097"/>
    </cacheField>
    <cacheField name="name" numFmtId="0">
      <sharedItems/>
    </cacheField>
    <cacheField name="blurb" numFmtId="0">
      <sharedItems containsMixedTypes="1" containsNumber="1" containsInteger="1" minValue="1" maxValue="1" count="834">
        <s v="B-Rabbit is a hilarious depiction of immigrating to New Zealand and the life you desperately tried to leave behind."/>
        <s v="An electronic music producer stuck in his blue collar life has overnight success thrown at him when his music leaks on the internet."/>
        <s v="HEY!!! I'm David House, and I am currently working on a film called Justice League Origins!!! non-profit based on DC Comics Characters."/>
        <s v="California and the west have declared their refusal to support the election of a staunch conservative president. Will it be Civil War?"/>
        <s v="To heal her scars Olivia must take a journey back to her roots, where an unresolved conflict stands between her and musical success."/>
        <s v="Empires explores the impact of networks on histories and philosophies of political thought."/>
        <s v="A journey through the origins and influence of funk music from James Brown to D'Angelo we are FINDING THE FUNK!"/>
        <s v="Who Owns Yoga? is a feature length documentary film that explores the changing nature of yoga in the modern world."/>
        <s v="An imaginative interactive documentary about Leah Callahan, a freestyle wrestler and Olympic hopeful."/>
        <s v="Two Muslim football players transfer to the Jewish oriented Beitar Jerusalem F.C. leading to the most racist campaign in Israeli sport"/>
        <s v="This documentary is about Last Chance Corral in Athens, Ohio and their heroic work saving nurse mare foals from imminent death."/>
        <s v="Too many women feel confused about their orgasm and shame about their desire. This movie aims to change that."/>
        <s v="What do we want for our kids? An independent film bringing ideas out of the jungle about a radically different approach to learning."/>
        <s v="from the makers of COPS: Skyrim comes the Dark Brotherhood. a dramatic series created with Skyrim machinima."/>
        <s v="As Smyton pushes himself to become respected, he unlocks secrets about himself and the world around him."/>
        <s v="This comedy follows two devils who discover a magical boombox to become musicians after an 80s rapture enchants earth with fairy-tales."/>
        <s v="from my photo work, pyro techniques, aqua technitque and more , i will take the pricipale personnage to the lost land of phenix where ."/>
        <s v="Unfiltered + uncensored radio hosts Kris and Berman, create an adult animated series based on the mock lives of prank call characters."/>
        <s v="Angels come to Earth in human disguise to deceive mankind, rule the Earth as gods, create a hybrid army &amp; destroy all who oppose them."/>
        <s v="A Feature Length Animated Film Noir Musical with a modern twist. _x000d__x000a_Animation and music melded into edge-of-your-seat entertainment."/>
        <s v="This Strawberry Bowl concept is the 1st of many episodes.  These episodes will be released in accordance with the harvest of the month."/>
        <s v="&quot;Code Monkey(s)&quot; is a short animated-series about life from the perspective of an engineer who feels like an actual &quot;Code Monkey&quot;."/>
        <s v="We present digitaibook,com site which can become a free electronic library with your help,"/>
        <s v="Our goal is to create a system, students can find universities that best match their interests."/>
        <s v="Gauss glasses protect your eyes in front of screens and outside with self-tinting lenses and a new, proprietary coating technology."/>
        <s v="Removable collars and cuffs along with hidden underarm designs that prevent embarrassing and stubborn stains. What does YOUR shirt do?"/>
        <s v="A radiation shield for your fitness tracker, smartwatch or other wearable smart device"/>
        <s v="A revolutionary, cycling safety device is born! Signum indicators close the communication gap between cyclists and other road users."/>
        <s v="A true story about inspiration and survival - David Alfred George turns his powerful experience into a compelling vBook."/>
        <s v="A Massive but Cheerful Online Digital Archive of Surfing"/>
        <s v="The Orchestra and it's boy/girl singers perform a plethora of hit songs arranged by Nelson Riddle, for the world's greatest singers."/>
        <s v="Help Saint Sebastian finish their debut album, Melancholy Breakdown, accompanied by a short documentary film about fibromyalgia."/>
        <s v="Cool jazz with a New Orleans flavor."/>
        <s v="Studio CD/DVD Solo project of Pianist &amp; Keyboardist Jetro da Silva"/>
        <s v="Der INBED ist ein innovatives Multisensor-Wearable fÃ¼r die SturzprÃ¤vention motorisch eingeschrÃ¤nkter Personen."/>
        <s v="Better Beanie is the new therapeutic wearable designed to assist you while keeping your hands free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Amazing heated snow sport gloves; synonymous with quality, fusing innovative heat technology, style, functionality &amp; unique design."/>
        <s v="Connected, heating, premium quality and comfortable leather sneakers - hand-crafted in France."/>
        <s v="The first action sports training sleeve/leg protector of its kind to offer an unduplicated level of targeted protection!"/>
        <s v="Owl is a fitness tracker along with an accompanying iOS app, that is both fun and interactive for children."/>
        <s v="Art Fact is a legendary Swedish synth pop act from the 80's. This album will contain updated remakes of their greatest songs."/>
        <s v="A fantasy action RPG which follows an elven ex-slave on a journey of magic, revenge, intrigue, and deceit."/>
        <s v="This app will provide you with the ability to use your most favorite profanities while playing a game with your friends."/>
        <s v="&quot;Create-Your-Cone&quot;. Freshly made waffle cones stuffed with your choice of yummy ingredients, or frozen yogurt!"/>
        <s v="En fotobok om livet i det enda andra GÃ¶teborg i vÃ¤rlden"/>
        <s v="We will bring you the world of Tennessee Williams right to the front door of your home, school, church, theatre and community."/>
        <s v="An essential hoodie that holds all sized smart phones and keep your headphone wires tangle free."/>
        <s v="The PowerCap is a device able to charge most mobile devices, and contains a battery for situations when the sun just isn't enough."/>
        <s v="Discover your purpose, live a more fulfilling life, leave a positive footprint on society."/>
        <s v="Feltmaking is an acient yet modern craft using wool in creative ways. Our thorough guides should be for people all over the world."/>
        <s v="Follow the intimate and intense journey of a young woman's last moments of her unexpected death and journey to the continuance of life."/>
        <s v="Stunning hardcover coffee table book spanning over 25 years of music photography and stories in Marin County, CA by Bob Minkin"/>
        <s v="I create art by photographing flowers/seeds i would love to buy my own camera/computer/Photoshop and restore my old shed into my studio"/>
        <s v="I am a photographer who is inspired by the original Jules Verne story. I will make a thousands of photo and video materials for You."/>
        <s v="My debut full-length album. This album will be a new direction as we hope to capture the worship that happens when you're at camp."/>
        <s v="Join me in publishing an amazing and unprecedented book with full frontal photopraphs of 8 American Presidents Naked"/>
        <s v="Sam Sliva's new EP, &quot;Drained,&quot; will combine Rock, Reggae and Country stylings to make one definitive sound...BUT ONLY WITH YOUR HELP!!"/>
        <s v="A mix of PokemonGo, Game of War- Fire Age, DragonSoul, &amp; Throwdown. Join a clan, collect meme, upgrade features, fight, &amp; compete."/>
        <s v="A Top-View Action game where you play as Bob, the FIRST zombie to rise from the grave. Bring chaos to town, feast and don't die again."/>
        <s v="The Paint Can Holder Makes Painting Easier and Safer on Extension Ladders."/>
        <s v="Ion is a light show for your desk, dorm room, or living room.  It responds to music, connects to your phone, and brightens your day!"/>
        <s v="An Open Source JavaScript microcontroller you can program wirelessly - perfect for IoT! No software needed so get started in seconds."/>
        <s v="RAPIRO is a cute and affordable robot kit designed to work with a Raspberry Pi. It comes with a Arduino-compatible servo controller."/>
        <s v="Includes Wifi Camera for video chat, Amazon delivery, pet health analyzer, weight control, diet transition planning, and more."/>
        <s v="With hoterway you won't wait anymore for hot water in the beginning of your shower. Save Water, Energy, Time and Money."/>
        <s v="Lead your team to victory in this fast-paced, action, sports game! Use Power-ups and avoid attacks as you fight for victory!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Highly-detailed 2x2&quot; dungeon tiles made of a durable polymer-plastic &amp; VERY affordable cost. Perfect for tabletop &amp; role-playing games."/>
        <s v="Man vs Meeple is the show where we talk about all things board game related. Help us make the very most of our channel for you."/>
        <s v="Aged in whiskey barrels for a unique fruity, spicy, and smoky flavor. Youâ€™ve never tasted sriracha quite like this before."/>
        <s v="Using the power of internet to help people save hundreds in car repair."/>
        <s v="ex school bus redesigned into pickup truck complete with giant meat smoker in &quot;bed&quot; of truck and kitchen in the &quot;cab&quot; of the truck."/>
        <s v="Aspiring to create a food truck with many delicious low calorie meals to encourage healthy eating while enjoying every bite."/>
        <s v="Mobile food truck loaded with locally grown fresh fruits and veggies. Caters to the inner-city and zip codes known as food deserts."/>
        <s v="We empower coffee farmers to process their own premium beans, and connect them directly with coffee lovers on our online marketplace."/>
        <s v="Making the record I've always dreamed of, and I want you to be part of the journey. Join me and let's make a great album together!"/>
        <s v="I make Amazing homemade fudge available in 18 flavors. I want to open my own business to be able to let my area eat my incredible fudge"/>
        <s v="Mark Hayes: Requiem Recording"/>
        <s v="Michigan based bubble tea and specialty ice cream food truck"/>
        <s v="We're building a full size rocket motor for our Hermes Spacecraft.  Help us Kickstart the next generation of space travel!"/>
        <s v="Starship Congress 2015 is a deep-space &amp; interstellar science summit staged by Icarus Interstellar."/>
        <s v="Phase one of a small winged reentry craft. This phase will be testing the supersonic stability of a small craft traveling at 1,800kph"/>
        <s v="COAS is an organization that does community outreach programs to encourage and educate children and adults on Astronomy related subject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Angel Comedy Club: A permanent home for Londonâ€™s loveliest comedy night - a community comedy club"/>
        <s v="A story about two friends who part ways because they are different, then reunite after learning they both are made of atoms."/>
        <s v="We provide performing arts training and experience to young people of low income families in NYC, building confidence and self esteem"/>
        <s v="Play about Tracey a gay man trapped in his room by his Bible thumping mother. He finds love but the room can not keep the love alive."/>
        <s v="Mountain Haven transforms a former disused Mt Laguna Church into space for celebrations, events, learning, conferences, retreats &amp; more"/>
        <s v="Bring the movies back to Bethel, Maine."/>
        <s v="After 22 yrs downstairs we are &quot;getting out of  our parents basement&quot; and building a new 50 seat theater in a new location."/>
        <s v="I have been in the Surfing business since 1962 have a collection of surfing memorabilia I would like to open a surfing museum"/>
        <s v="Crystal City Underground is a New &amp; Unique_x000a_indoor recreational facility, using an old silica sand mine,_x000a_we are the Haunted Maze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To create a learning center for acting and all art types including anything that expresses the emotion of the human spirit."/>
        <s v="Help All Puppet Players perform it's 2015 season in a beautiful 200 seat theater for an entire year."/>
        <s v="A play that uses photography to tell the story of a friendship forged during the demolition of New York's Pennsylvania Station."/>
        <s v="Eyes Closed is a collaborative play and docudrama about New Yorkers and their dreams."/>
        <s v="After electrifying audiences in Seattle and Tashkent, The Seagull Project embarks on a brand new journey."/>
        <s v="A dark comedy exploring the importance of art, homelessness, and finding your own path.  World Premiere 3/27/17 at IRT Theater in NYC."/>
        <s v="Can you ever truly feel what someone else is feeling?_x000a_Do you want to?"/>
        <s v="Bare Bones Shakespeare's first season will start with a DFW school touring show: Romeo and Juliet."/>
        <s v="A small community with a love for theater would like to continue. Help the children of this community continue."/>
        <s v="We need to raise funds to bring this elaborate production to life with special FX makeup, highly detailed sets, and costumes."/>
        <s v="This stage play is a true story about one woman's fight against breast cancer while still having to deal with the adversities of life."/>
        <s v="A theater complex that educates as we entertain.  We will provide shows that inspire and theater classes that motivate."/>
        <s v="A caravan heist goes horribly wrong. When the rogues meet up to discuss the matter, they suspect one of them is the King's guard."/>
        <s v="Shakespeare's beloved tragedy, MacBeth, staged in the Black Hills of Wyoming during Sturgis '76. Warning! This is no church picnic!"/>
        <s v="ExÃ¡men final de alumnos del Centro de CapacitaciÃ³n de la ANDA. Son extractos de obras: El JardÃ­n de los CerezoS, Madre Coraje y Casa"/>
        <s v="Hello Vermont are books that demonstrate the 4 seasons. Subtitles: Soggy Spring, Sizzling Summer, Fabulous Fall &amp; Winter Wonderland."/>
        <s v="A photography book focusing on the people rather than the nature at Yosemite National Park."/>
        <s v="Cardboard scenery for Sci-Fi 28-32mm miniature games. Easy to assemble, disassemble and transport. Supplied unpainted. By MCSTUDIO."/>
        <s v="A mobile tech lab with cutting edge maker tools that travels to schools to offer free creative workshops for school age kids."/>
        <s v="An empowering photo book that transforms hurtful experiences into strength and solidarity."/>
        <s v="Kenema is a stunning portrait photography book by British Photographer, Peter Dibdin, capturing community life in Kenema, Sierra Leone."/>
        <s v="First mobile green energy generator that you can carry camping with you! A 3D printed, foldable wind turbine boosting 300W of power!"/>
        <s v="You are an evil Overlord.  Your mission?  To make everyone as miserable as possible.  Can you achieve world domination?"/>
        <s v="We plan to rescue, relocate, and repurpose, a historic Little Red Brick House, to be incorporated into a riverfront amphitheater."/>
        <s v="Modern Literal Translation of the Torah in English and Russian with sub-linear and interlinear layout."/>
        <s v="Donate $30 or more and receive a free selfie stick."/>
        <s v="Schooltree's new art rock opera is a symphonic odyssey through a dystopian dreamworld. Help fund the double album and illustrated book!"/>
        <s v="â€œLIFE of an INGREDIENT,&quot; a series that tells the story of the greatest chef &amp; farm collaborators in todayâ€™s marketplace."/>
        <s v="Rhinos are the most endangered large animal in the world today, and an epic, global battle is being waged to ensure their survival."/>
        <s v="thisisstuttering is a found-footage doc that has already changed lives. It is completely done; we need your help to get it out there."/>
        <s v="Destino tells the story of Central American migrants on the arduous trek across Mexico in pursuit of the American Dream."/>
        <s v="Monograph featuring PDX photographer Jake Shivery's 8x10 contact portraits; 1/2 plates and 1/2 extensive essay.  Approx. 9x12, 108 pgs."/>
        <s v="Take on the role of an ancient forager in this fun strategy game from the designer of Biblios."/>
        <s v="Two records, a new LP and a full cover of Bowie's Diamond Dogs, to be self-released in Spring 2013 -with your involvement and support."/>
        <s v="What is the impact of survivorship on the human condition?"/>
        <s v="A first glimpse into the lives of sole survivors of commercial plane crashes as they struggle to understand their perplexing fate."/>
        <s v="Plateforme de troc gratuit et d'Ã©changes en tous genres par nature. Mieux s'entraider, Ã©changer, de donner, louer ou vendre Ã  distance."/>
        <s v="Humanity's future in the Galaxy"/>
        <s v="An action racing game for iOS. Set in a steampunk world, players battle their way to the finish line on customizable rocket engines!"/>
        <s v="Amazing delicious pizza a real hit a true niche that has not been explored ground floor opportunity in food trucks done by a real chef"/>
        <s v="Simply fresh farm to table on wheels working close with local farms to ensure the highest of quality of product ."/>
        <s v="A self-published photography book by Andrew Miksys from his new series about Belarus"/>
        <s v="My Goal is to travel across Panama with my team and capture the beauty and wildlife throughout the canal."/>
        <s v="Hundreds of breathtaking rodeo photographs collected in a beautiful coffee table book."/>
        <s v="Purple Fishing is an online game and social media platform for Trump Supporters and Critics to have fun finding common ground."/>
        <s v="I'm an 18-year old singer/songwriter from California. I'd love your support to get my album of original songs professionally recorded."/>
        <s v="We're hitting the studio to record our next album, &quot;Pizazz&quot;!! Help us put the FUN in FUNK!!"/>
        <s v="Missed the Kickstarter? Contact your local gaming store before going online. Or click on the order button. Thanks for the support!"/>
        <s v="A real-time cooperative adventure for 2-8 players. Defeat legendary monsters to earn gold and escape before the time RUNS OUT!"/>
        <s v="If you're reading this, we want to say that every dollar counts in these final hours of our campaign. Thank you for all your support!"/>
        <s v="KICK START US! Chef-driven dining experience offering a multi-course tasteful and playful menu that hems in familiar seasonal comfort."/>
        <s v="I will record 2 of Tomaso Albinoni's concertos for 2 oboes playing both parts myself."/>
        <s v="The Bard has burst beyond the big top and we're reaching out to our Beloved Benefactors to help build our festival's future."/>
        <s v="Restoration of a theatre to make an educational center for youngs and a place to socialize for everybody through the power of art."/>
        <s v="Encouraging young males to engage in vocational development in the art of musical theater and related dance classes."/>
        <s v="Help us produce a video of the first Original Pronunciation Merchant of Venice."/>
        <s v="Actors and actresses are needed to help me create a stage play. A stage play needs to be adapted from the book I wrote."/>
        <s v="Daniel was an ordinary boy, until unordinary events began to occur. Danny had never been exposed to supernatural activity until now..."/>
        <s v="revolutonary ultra-slim 2-in-1 Smart  2-in-1 I-PHONE handle/WALLETtm with 360 rotatiion"/>
        <s v="A photobook about climate change, natural catastrophes, and to what extent disaster management became part of our landscape."/>
        <s v="Photographs capture fleeting experiences, where childhood is our past and adulthood is our future. In between. On the verge."/>
        <s v="We believe that the true purpose of education is to enable people to create real things that make the world better. Join us!"/>
        <s v="Bizness Suit - NEW ALBUM - We're going to LA to record the best rock album ever - bluesy funky Rock n Roll with soul"/>
        <s v="A revival of Shadowbox Live's Off-Broadway Rock Opera to uncompromisingly explore the darker urges of humankind. But we need your help!"/>
        <s v="A teacher. A boy. The beach and a heatwave that drove them all insane."/>
        <s v="This documentary film is an intimate portrait of love and loss that observes family and nature undergoing the cycle of birth to death."/>
        <s v="Most people have heard Bob Dorough's music over the past 50 years without knowing it. Until now. A story for every artist who refuses to give up."/>
        <s v="Doomsday is here"/>
        <s v="Iran does not adhere to International Copyright Laws. Please help me publish a Persian translation before it is illegally translated."/>
        <s v="'Everything flows' - Heraclitus   // A visual poem on lifeâ€™s transitory nature, told through the lens of a contemporary nomad."/>
        <s v="Get involved in Come, Bring, Punish, a new photo book by Ewen Spencer, documenting the European Ballroom scene and the life around it"/>
        <s v="The unspoken story of growing up disabled with cerebral palsy and no speech. This inclusive company fights ignorance using dark humour."/>
        <s v="Pangea Cuisines offers authentic hand crafted dishes, utilizing fresh ingredients selected that very morning."/>
        <s v="A humanistic photo book about ancestral &amp; post-modern Italy."/>
        <s v="I can do all things through christ jesus"/>
        <s v="Help light the lights at the historic Fischer Theatre in Danville, IL."/>
        <s v="The Box is a fine art book of Ron Amato's innovative and seductive photography project."/>
        <s v="reAPPEARANCES is a series of photographs shot with a digital toy camera, a visual and cultural journey through appearances."/>
        <s v="Woody Woodland and Carol Stone, are back on the scene presenting Philly Jazz Fest â€œRemembering Groverâ€ September 22, 2012."/>
        <s v="Peruvian food truck with an LA twist."/>
        <s v="WAYO needs your financial support to operate in 2016. Help keep the creativity and ideas of the Rochester community on the radio!"/>
        <s v="Michal Iwanowskiâ€™s photobook documents a 2,200 km solitary journey that echoes his grandfatherâ€™s daring escape from a PoW camp."/>
        <s v="A unique insider 10-year photo-diary of rave culture-people-places. 1st edition sold out; new edition available in the USA &amp; Europe."/>
        <s v="A photographic series on Mexican cowboys that I want to have published as a fine art book that will also include cowboy poetry."/>
        <s v="The Bugle2 is a second generation DIY kit phono preamplifier for vinyl playback."/>
        <s v="A project to raise the funds for our early discography, pressed on vinyl the way we always envisioned it + help w/ future band plans."/>
        <s v="Kiwwi va dÃ©poussiÃ©rer le marchÃ© de l'emploi, avec peu de moyens mais de trÃ¨s bonnes idÃ©es, cependant, nous avons besoin de vous !"/>
        <s v="A fun &amp; exciting story to educate kids and their parents about the importance of honeybees &amp; the easy &amp; fun ways we can help the world."/>
        <s v="Imagine being able to take a performance anywhere! Meet the Theatre Bath Bus - a magical performance space where anything is possible."/>
        <s v="A beautiful book of Polaroid photographs which celebrates the beauty, diversity, and distinctive character of Colombia"/>
        <s v="Austin Pendleton directs a rare revival of Tennessee Williams' Orpheus Descending. (photos by Michael Halsband and Talfoto)"/>
        <s v="An entertainment network built with a focus of uniting our community with quality, relevant live and scripted entertainment."/>
        <s v="In Love There's War is a spicy web series that will have viewers at the edge of their seats as deception and hidden secrecies unravel."/>
        <s v="Making The Choice is a christian short film series."/>
        <s v="&quot;Hackers in Uganda&quot; is the story of a group of humanitarian computer hackers providing technological education and services in Uganda."/>
        <s v="A documentary film on the life of legendary photographer George Tice by Peter Bosco, Bruce Wodder and Douglas Underdahl."/>
        <s v="War is hell. Why would anyone want to spend their weekends there?"/>
        <s v="A campaign to unlock an award winning film that exposes for the first time the modern British Empire ... and it's terrible cost."/>
        <s v="Award winning documentary The Secret Trial 5 needs your help for a Cross-Canada Tour!"/>
        <s v="&quot;Queer Genius&quot; explores the lives of four visionary queer artists: Eileen Myles, Barbara Hammer, Jibz Cameron and Shannon Funchess"/>
        <s v="The last few hours to be part of this immersive film that touches the eternal. We have stretched our goal for editing and sound design."/>
        <s v="Please help us finish this documentary about how Tel Aviv in Israel became a gay friendly liberal hub in a religious state"/>
        <s v="The U.S. Army has granted us permission to film a documentary at America's most sacred shrine: The Tomb of the Unknown Soldier."/>
        <s v="Loyalty and morality are questioned as we follow the struggles of Penn State students in wake of the child sexual abuse scandal."/>
        <s v="An artistic project that will act as my final animation project and first feature film written, directed, animated, and produced by me"/>
        <s v="ANIMATING the most INFAMOUS Math Courses in America and TRANSLATING them for the mathematical underdog!"/>
        <s v="Help to fund a children's animation Series. Teaching good morals and conduct. Also includes simplified teachings about Islam and Allah."/>
        <s v="Honeybee is a cartoon about a girl who can talk to bugs, and her quest to save the bees! Adventure, humor, and lots of fun characters."/>
        <s v="We're a zero-budget, non-profit theatre group based in Oslo and have been invited to perform at a conference in Belgium. Help!"/>
        <s v="There are so many dilemmas in life- what to do, where to go? _x000a_Let us solve it - search our preference based entertainment calendar"/>
        <s v="A marketplace for talent and employers to match. Using intuitive technology we match &amp; place talent with the best career position."/>
        <s v="The admin for Randompics has announced they will be shutting down. I want to run, and improve, this great site!"/>
        <s v="Be more than stylish, be visible. Reflect what youâ€™re hearing/feeling in 24 customizable glowing colors with these laser based earbuds."/>
        <s v="A card holding companion to your phone that acts as a placing device for all your devices.  Grips to any material too."/>
        <s v="A-iEasyâ„¢: The first customized unfoldable stand for smartphones that barkly needs room. Wholy integrated (will be relaunched soon!!)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A &quot;handheld&quot; light, which eases the way you illuminate objects and/or paths."/>
        <s v="The Prep Packs Survival Belt allows you to carry all of the essentials for outdoor survival inside your belt buckle"/>
        <s v="We've created the perfect sports chalk- antibacterial, lasts longer, better grip, and no mess! Now we need a non-provisional patent!"/>
        <s v="A novel. Beautiful. Sparse. The truth behind the American Dream seen from the eyes of a young wanderer in the midst of the economic collapse. "/>
        <s v="Being in a band can make you feel like clowns, but we've got the best fans so we're not too worried. You are the new record labels!!"/>
        <s v="The DMV's most respected saxophonist pay tribute to Motown."/>
        <s v="I'm recording the music of my uncle, Legendary trumpeter Clifford Brown. Had uncle Cliff lived, how might he revisit his music today?"/>
        <s v="My first solo Album, &quot;Siempre Filiberto&quot;.  Inspired by and dedicated to a great man in my life who I recently lost to a tragic accident"/>
        <s v="Soft edged-Hard working. The perfect wearable organization for the home and professional shop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#MyLifeMatters features compelling stories of students &amp; young adults who overcame challenges to take ownership of their lives."/>
        <s v="Farabel is a single player turn-based fantasy strategy game for Mac/PC/Linux"/>
        <s v="&quot;I go to work... I classify the bodies and store them accordingly... Sometimes I here noises... Other times is see her..."/>
        <s v="New local (Louisville, KY.) food truck with a refreshing spin on rolling kitchens."/>
        <s v="Making delicious healthy food affordable &amp; accessible to ALL Cincinnati neighborhoods. Locally sourced, seasonally-inspired menu"/>
        <s v="Help me purchase a parking space to be the Burro's permanant home, I need your help to raise $15,000!"/>
        <s v="A coffee table book celebrating Colorado brewery culture; exploring the passion and personality of local breweries through photographs."/>
        <s v="A beautiful photo art book of portraits and conversations with people that may expand your idea of gender."/>
        <s v="Modern Celtic influenced CD.  Help me finish what I started before the stroke."/>
        <s v="ONLY A FEW HOURS LEFT TO GET YOUR ADVANCE COPY OF &quot;DANGEROUSLY CLOSE&quot; and to check out our other cool rewards!"/>
        <s v="My name is Nate Henry. I sang in a band called Sherwood for almost 10 years. Now I'm hoping to make another album of brand new music."/>
        <s v="Nothing More is recording their forthcoming record and needs to join forces with you to make this album HUGE! "/>
        <s v="Natalie York is releasing her new album, &quot;PROMISES.&quot; Get involved by pre-ordering your copy of the record and other goodies here!"/>
        <s v="Invest in the world premiere of WORSE THAN TIGERS at ACT, and in the future of Seattle's newest, female-led theatre company: RED STAGE."/>
        <s v="High quality earbuds with a built-in splitter. Share with more than one friend. Music, movies, conversations. Any audio, any device!"/>
        <s v="English translation of the first book from a sword and sorcery Fantasy trilogy, by Paolo Parente"/>
        <s v="The teachings of Tulku Sanjay Tsering, the body, speech and mind emanation of the esteemed 20th century Dzogchen Master Khenpo Ngaga"/>
        <s v="Series 2 of Relatively Prime, a podcast of stories from the Mathematical Domain"/>
        <s v="We're raising money to create a 30-hour comedy marathon and an upcoming tour to celebrate our 10-year podcast anniversary."/>
        <s v="A blockbuster sci-fi adventure. What would you do if one day your life changed to beyond the imaginable?"/>
        <s v="After 25 years apart, a father and son's reunion is less magical and more explosive as the revelations come out and the gloves come off"/>
        <s v="THE WATCHERS is the first book of photos by Haley Morris-Cafiero.  It will contain the images from Wait Watchers and new photos."/>
        <s v="A photobook of Robin Schwartz's ongoing series with her daughter Amelia."/>
        <s v="A series of large format film &amp; Polaroid images created to produce a hardcover book. All profits donated to Rain Forest Action Network."/>
        <s v="The goal of this project is to provide scientific evidence of bigfoot in the North Cascades."/>
        <s v="We're starting up a new an improved way to do vacation rental management, but we need some funding to kick start it!"/>
        <s v="Photo-documenting the refugees of France. Witnessing their humanity. Exploring the common threads of what it means to live at the Edge."/>
        <s v="A friend or fiend? To me he is both, this is his story - in his words, out of his mind, in my photos and straight in to your hearts!"/>
        <s v="We are all different, this is a way to honor and celebrate the authenticity in being different."/>
        <s v="We have come a long way on our new record, but now we need your help.  Help us, and together we can make magic!"/>
        <s v="This album of all original music has been in the making for several years and I am excited to make my fans a part of this experience."/>
        <s v="Athens, GA-based rock &amp; roll/soul band Radiolucent is kickstarting funds to mix, master, &amp; release their 2nd record, Electric City."/>
        <s v="After much anticipation, I'm finally releasing my first album, &quot;In Technicolor&quot;! Let's join forces and get it done right!"/>
        <s v="A live worship album + short film: Telling the story of a worshipping community adapting and thriving in a post-Christian context."/>
        <s v="The NTH is an open source music synthesizer featuring instant fun, awesome sound, and a hackable design."/>
        <s v="Does love lasts longer than &quot;Love Locks&quot; ?_x000a__x000a_A photographic journey into the lives of these 'love-locked' couples."/>
        <s v="The PiSoC is an open source development platform which gives each person a unique opportunity to create, regardless of skill level."/>
        <s v="CableKnife is the best solution for removing insulation from cables for the purpose of maximising the scrap metal value by up to 350%"/>
        <s v="The Royal Snail has misdelivered all the invitations to the Royal Ball.  It's up to Makayla to set things right in the Fairy Forest"/>
        <s v="A place where people can test out the latest video games, for an hourly fee. It's cheaper than wasting money on a $60 game that sucked"/>
        <s v="When the gods of religions and days passed return to our modern world, humanity must fight for its survival and future."/>
        <s v="The premier sword-and-sorcery RPG now in 2E hardback format! Inspired by Robert E. Howard, H.P. Lovecraft, and Clark Ashton Smith!"/>
        <s v="&quot;The Universal Thump&quot; is the forthcoming orchestral pop album by acclaimed Brooklyn-based Australian singer-songwriter-pianist, Greta Gertler."/>
        <s v="The Savage Wienerâ„¢ launched last Summer.  Our Premium wieners are already a hit, our next project is The Ultimate Steak Hot Dog."/>
        <s v="Handcrafted treats made from dried fruits, nuts, spices &amp; dark chocolate. Gluten-free, dairy-free, soy-free, grain-free; flavor-full!"/>
        <s v="Tired of waiting for likes? Here is a brand new social network centered on real-time hashtag chatting. Just chat and enjoy!"/>
        <s v="We would love another Donut Food Truck for your famous Square Donuts.  We have one successful truck and retail store open already!"/>
        <s v="A US Army Vet trying to get a Peruvian food truck going! Really good Peruvian food now mobile!"/>
        <s v="Websters grill truck the best slow cooked meats on hot coals_x000a_Beef bisket, roast Lamb, roast chicken, Ribs, burgers, sliders,"/>
        <s v="95th St. Tacos needs your help in purchasing a food truck so that we can deliver the flavors of LA Tacos right to your neighborhood"/>
        <s v="I'm starting a catering and food truck business of southern comfort food. My FOOD is my Art!  _x000a_Thanks for you help!"/>
        <s v="Old Coast Ales will be St. Augustine's very own micro brewery where our focus will be on creating unique and traditional beer styles."/>
        <s v="This is not your average cake, it's fruit with yogurt fruit dip icing and fruit toppings! Great for events, parties, weddings and more!"/>
        <s v="Looking to put the best baked goods in Bowling Green on wheels"/>
        <s v="LTD ED COLLECTIBLE SPACE ART FEAT. ASTRONAUTS"/>
        <s v="Team of undergraduates racing to be the first student organization to successfully launch a rocket powered by a 3D-printed engine."/>
        <s v="Thank you for your support!"/>
        <s v="Cereal isn't only for breakfast! Help me bring cereal to the 92% of Americans who eat cereal everyday. Out of the home and to you!"/>
        <s v="Your American Pizzas, Wings, Stuffed Gouda Burger, Sweet &amp; Russet Potato Fries served on a food Truck!!"/>
        <s v="I am creating food magic on the go! Amazing food isn't just for sitdown restaraunts anymore!"/>
        <s v="SSD, WiFi, RTC w/Battery and high power USB all in one shield."/>
        <s v="7 billion people &amp; most of us feel alone.  It's time we become emotionally unzipped.  &quot;Unzipped&quot; a new play about men &amp; relationships."/>
        <s v="Independent film theater, studio and tech lab with storefront, open space for creative people to grow their dream into a profit."/>
        <s v="Theatre in Tuscaloosa, AL built in the 1930s.  The headsets seem about that old. They are almost unusable."/>
        <s v="Keeping the drive-in culture alive for 6 years, we now ask for your help so we can CREATE A NEW HOME and save 35MM movies!"/>
        <s v="We plan to transition from 35mm to the new digital projection format to continue to show current first run films for our community."/>
        <s v="Introducing The Post at 750! Join us in the creation of Vancouver's most exciting new cultural space in the heart of downtown."/>
        <s v="We, as a theatre, are 50 years old and our lights and building are even older so we are looking to update and revamp our lights."/>
        <s v="Magic Morgan &amp; Liliana are raising funds to expand their famed traveling magic show to a theater of magic."/>
        <s v="Bring Morag Fullarton's fun-loving spoof and homage of the classic and timeless film, 'Casablanca', to the stage in New York City."/>
        <s v="Award-winning OSR Performance Ensemble brings the creepy, unlikely, bittersweet, macabre &amp; beautiful world of Neil Gaiman to the stage."/>
        <s v="A sci-fi thriller for the stage opening March 10 in Los Angeles."/>
        <s v="Bring the spectacular PLEASE EXCUSE MY DEAR AUNT SALLY to Edinburgh this August for a 4-week run at the prestigious Pleasance Theatre!"/>
        <s v="Experience the great American novel like never before.... Through the magic of live storytelling in an epic and threadbare sort of way."/>
        <s v="An ensemble-driven play inspired by real-life accounts about six young women who lost their fathers on 9/11. August 2016 at FringeNYC!"/>
        <s v="A musical comedy production celebrating the unique, lovable, insufferable ski culture of the modern day mountain town."/>
        <s v="Join Estelle Parsons in support of Theater That Looks and Sounds Like America"/>
        <s v="Itâ€™s a celebration of our heritage. Well, not all of ours. If you live in Liberty Falls, itâ€™s yours. If you donâ€™t, then it's not."/>
        <s v="The world's Boarding School history is brutal. But in this acclaimed play, Natives run the school, and Whites are being assimilated."/>
        <s v="A fresh, re-telling of the Jesus story for a new generation."/>
        <s v="As a non profit graduate student at Penn,my passion is the arts, we need support to fund our new CHILDREN's DINNER THEATRE"/>
        <s v="We are a brand new theatrical teen production company, and we need enough money to put on our first musical production."/>
        <s v="Theatre â€˜Portableâ€™ Royal is a portable, fully working, 40 seater theatre which will tour the UK and beyond!"/>
        <s v="CAGED - A New Musical is the story of One Passion, One Voice, One Dream. - One man's quest to become the woman he always wanted to be."/>
        <s v="Will Power Troupe is the only US group invited to perform in London's Shakespeare Festival. We need your help to bring the USA to UK!"/>
        <s v="Ryan and Vanessa are hosting Christmas for the first time but instead of a happy celebration, they get a hilarious survival situation."/>
        <s v="Producing &amp; directing Jake's Women by Neil Simon opening July 9 and running through July 26 for Sonoma Arts Live"/>
        <s v="Help Comedy Illusionist Reggie Rice spread the magic of laughter as he takes his award-winning illusion show to a town near you!"/>
        <s v="WeÂ  areÂ  aÂ  newÂ  productionÂ  companyÂ  andÂ  willÂ  beÂ  touringÂ  withÂ  ourÂ  production,  FOLLOW  YOUR  DREAMS  debuting  June  2016."/>
        <s v="Help a group of actors end bigotry in Houston, TX by supporting a  full production of Angels in America."/>
        <s v="We have created an outstanding mobile Performing Arts Program that has great impact on the social development in multiple communities."/>
        <s v="We aim to bring creative, innovative, exciting, educational and fun community theater (with a professional attitude) to a new location."/>
        <s v="We are a small theatre company looking to provide world class theatre to the working class in the Greater New York area."/>
        <s v="With the fate of the red wolves at stake, we explore if they can still survive in their last wild home in North Carolina."/>
        <s v="A real Motown Backup singer on 22 gold and platinum albums headlines her own Jazz CD of Motown songs."/>
        <s v="A book of male nudes photographed on location in Ibiza over the last 4 years."/>
        <s v="Translation &amp; publication of possibly the most famous piece of English literature - Act II Scene II of Romeo and Juliet into txt-speak."/>
        <s v="Set in Iceland, Fair Play is a a dark comedy- a play within a play. An extravaganza, fueled by Absinthe, and touched by the Surreal."/>
        <s v="A show that explores the universal hospitality and shenanigans of BRO cultures in the most forbidden and unfamiliar places on earth!"/>
        <s v="To avoid bankruptcy, Vincent, a passionate young entrepreneur embarks  on an illicit affair in order to save his dream business."/>
        <s v="A documentary about the classic children's book, its creators, and the lasting impact over half a century and beyond."/>
        <s v="A mile below the Franco-Swiss border Dean manages to break the Large Hadron Collider and triggers the end of the world."/>
        <s v="After the success of the critically-acclaimed &quot;Confederate Buddha,&quot; Jimbo &amp; Tri-State need your help to raise the WHITE BUFFALO."/>
        <s v="â€œThe Odd Couple Quintetâ€ is aptly named, since the Horn and Bassoon are truly an â€˜odd coupleâ€™ to front a jazz group."/>
        <s v="A fine art photography book taking a new look at the art of bonsai."/>
        <s v="I am gathering rare, out-of-print Judo books for preservation, translation and sharing."/>
        <s v="A book that presents an account of my daughterâ€™s adoption through an examination of 19th-century &quot;hidden mother&quot; photographs"/>
        <s v="Hi, my name is CiarÃ¡n May &amp; i'm a photographer from Co Fermanagh, Ireland. With your support  we can bring this wonderful book to life."/>
        <s v="Race your friends in style with this classic Grand Prix game."/>
        <s v="Looking to start competition cooking and need start-up help.  Offering brisket tasting to all contributors."/>
        <s v="The timeless story of the struggling actor, the faithful agent and   the reality of what constitutes success and failure in Hollywood."/>
        <s v="We are creating a Christian social network to empower, educate, and connect Christians all over the world."/>
        <s v="This local community theatre needs a proper, efficient, SAFE and professional audio and lighting setup. Helps us raise the funds!"/>
        <s v="A Musical about 3 women who pursue their Pleasure and end up finding themselves."/>
        <s v="An unprecedented feature-length documentary film about Maine's tribal, oft-misunderstood ice fishing sub-culture."/>
        <s v="Help share the art and community of Pow Wow, a contemporary art movement in Hawaii, with the rest of the world. #powwowhawaii"/>
        <s v="A film about personal memory, amateur cinematography, and visions of the future at the 1939 New York World's Fair."/>
        <s v="A revolutionary digital mapping project of the Vilna Ghetto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Translation  Thai language to English and other languages of the story (written by me) about&quot; Promote Travel &amp; Business in America&quot;"/>
        <s v="The Museum of Perfume in Milan has been publishing its own magazine since 1998 in Italian. We would like to translate it English."/>
        <s v="Hello everyone !_x000a_I need your help for translate my saga Fantasy : Icarus at the school of the gods - Book 1&quot;."/>
        <s v="Mechabrick is a set of precision plastic kits to convert your Minifigs into robots then battle with them in an exciting board game."/>
        <s v="An amazing set of sceneries to create unique atmospheres for your tabletop gaming."/>
        <s v="SheLifts is going to be the number One international social HUB &amp; information resource for women into weight lifting"/>
        <s v="We are a group of actors reviving a play called &quot;Sonny Under the Assumption&quot; to bring to Toronto, Canada this summer..."/>
        <s v="Please help me bring 'The Bad Arm', which has toured America for 6 years, to the biggest &amp; best arts festival in the world: Edinburgh!"/>
        <s v="A Carnegie Mellon capstone play based on a woman's life as she slips from reality due to the degenerative effect of Alzheimer's Disease"/>
        <s v="A sci-fi platformer game inspired by a certain blue hedgehog and Italian plumber. Jump, fight, dodge and sprint your way to victory."/>
        <s v="A journey to discover how Somalis are rebuilding their shattered nation, with a focus on the role that women are playing."/>
        <s v="A love story featuring adoption,struggle,dysfunction,grace, healing, and restoration."/>
        <s v="&quot;Get Your Life Back&quot; is a dynamic stage play that deals with true issues of life that reign in the lives of many people everyday."/>
        <s v="The Traveling Suitcase is a 3-piece rock outfit from Oshkosh, WI. We have released 2 albums since 2010 and we are ready to record!"/>
        <s v="Don't kill me until I meet my Dad"/>
        <s v="A screenplay based upon the true story of a man with Asperger Syndrome who falls through the cracks of the criminal justice system."/>
        <s v="Were the Romantics the first backpackers? This film follows them and explores the huge part geography played in their lives and works."/>
        <s v="Kickstarting Kill Freeman independently. Help fund the New Record, Video and Live Shows."/>
        <s v="A photo exhibition and book showcasing images and stories of our time in New Orleans, commemorating Katrinaâ€™s ten year anniversary."/>
        <s v="A beautifully presented hardcover book of aerial photographs that show the west coast of Ireland as it's never been seen before."/>
        <s v="You can help create an awesome new worship album and in return get exclusive rewards ONLY for backers of this project."/>
        <s v="Everyday I meet new people and everyday I learn a new story. These are the most popular of those stories from the first year of OTWISI."/>
        <s v="Filmharmonic Brass plays John Williams! Featuring new arrangements of classic movie themes from &quot;Star Wars&quot;, &quot;Indiana Jones&quot; &amp; more!"/>
        <s v="A cultural and historic journey through Puerto Rico's music and dance!"/>
        <s v="A documentary film about Nam's first visit back to Korea since her adoption at 6 months in 1976, about the kids in the orphanages now and about Korea."/>
        <s v="A one-woman theatrical exploration of the prison system and its inhabitants."/>
        <s v="An inspiring photo book about an unique Caucasus Expedition by two backpackers - Erna Gaspar (photographer) &amp; Adrian Lorincz (writer)."/>
        <s v="&quot;When the dream of childhood is stolen... a nightmare is born&quot; A dark animated fantasy film by indie filmmaker M dot Strange."/>
        <s v="We want to create a Sizzle Reel to pitch a Reality TV Series to TV Executive starring artists Art Moose will use new artists each week."/>
        <s v="John and Brian are on a quest to change people's lives and rehabilitate dogs."/>
        <s v="Driving Jersey is real people telling real stories."/>
        <s v="What would you do if you ended up at a swingers party with two dead bodies and $20,000 in drug money?"/>
        <s v="Join us creating a Science Fiction TV Series based upon the popular novels -The Catherine Kimbridge Chronicles."/>
        <s v="Because hope can be a 4 letter word"/>
        <s v="A tender short film about a young man who needs advice from  someone he had no intention of ever meeting, his biological father."/>
        <s v="A documentary about discovering my two older sisters who were born on a CA commune in the 60's and placed for adoption."/>
        <s v="A brave woman takes her wife and son from New York to visit her hometown in Kenya, where she was persecuted for being a lesbian."/>
        <s v="Dangerous. Sexy. All-American Girl. You know the look. Now meet the women who are making retro style modern."/>
        <s v="Fresh, fun, entertaining Bible stories on YouTube, stop-motion style."/>
        <s v="When humans left the earth, the animals took over the city. What could go wrong? Well...everything!"/>
        <s v="This wonderful movie will tells the story of two adorable aliens who crash land into a familyâ€™s backyard, and travel the Earth."/>
        <s v="EUPHORIA! is a new play about the decriminalization of drugs, and its profound effect on both the criminals in prison and &quot;The Man.&quot;"/>
        <s v="Learn classic and public key cryptography with a full proof-of-concept system in JavaScript."/>
        <s v="The MOVEMENT delivers the same tracking functions as the industry leaders at a fraction of the cost. SUPPORT our Project Today."/>
        <s v="Save Oregon Babyâ„¢ Diapers, a handmade business, run by awesome moms in Southern Oregon, from permanently closing!"/>
        <s v="When every second matters, BioToo temporary tattoos get critical information to emergency personnel to help them help you."/>
        <s v="A Leather Smart watch Band, that NEVER needs to be charged for only $37!"/>
        <s v="ICE SHIRT; running, multi-sport, cycling, &amp; athletic wear shirts that hold melting ice to cool you on hot days."/>
        <s v="------"/>
        <s v="In BUGSPEED COLLIDER, you're a bug with a black belt.  Fight to the top in 4-Beetle Local Multi, and a Full-Scale 1-Beetle Adventure!"/>
        <s v="California's premier Latino cultural festival - music, theatre, film, workshops, visual arts, cuisine and more!"/>
        <s v="Mustard Plug needs help funding their new record.  Please help the Grand Rapids, MI band put out their 7th record!"/>
        <s v="Full Devil Jacket Is releasing their first record in over 12 yrs and we want you to be a part of it!"/>
        <s v="The White coat and the battle dress uniform"/>
        <s v="Publish my book on the Gayatri Mantra in English for the benefit of the readers and the children at the orphanage in Jhansi, India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We are the Preacher's Daughters &amp; recording a HYMNS CD with our unique vocal duo &amp; interwoven Cello. Hymns in a fresh, beautiful way."/>
        <s v="Hardcover photo book featuring bold, beautiful, confident models and coffee tables in outrageous juxtaposition with the backgrounds."/>
        <s v="A self published photo book documenting the overwhelming presence of the colour pink, in young girls lives here in the UK."/>
        <s v="We want to record a live album at this year's annual Boxing Day show at the Arden Gild Hall - we need your help to do it!"/>
        <s v="Legends Untold; A cooperative adventure game for 1-4 players.  5 minutes setup, 1 hour play time. Supported by an immersive campaign."/>
        <s v="We make small batch, locally sourced bitters and shrubs for cocktails and cooking."/>
        <s v="Small town, delicious treats, and a mobile truck"/>
        <s v="My little cafe has been challenged to provide healthy, fun lunches to kids at a Montessori School. Local/organic as much as possible."/>
        <s v="Three screen-printed posters celebrating the most popular and most notable interplanetary robotic space missions."/>
        <s v="Calvert Co 1977 planetarium acquired by Spaceflight America! Education science program star projector needs overhaul, upgrade, repairs!"/>
        <s v="The creators of Five Dollar Comedy Week are building a permanent home for affordable live comedy shows and classes in Philadelphia."/>
        <s v="The most compact and versatile workout product designed to give you unlimited exercise options in the comfort of your home or office."/>
        <s v="BrightFingers' lighting keyboard, gloves and software give kids a multi-sensory way to learn to type â€” and the desire to practice."/>
        <s v="BELIEF leaves res &amp; crosses nations, swims the Atlantic, landing on Isle where Salish meets Gaelic, where humanity transcends barriers"/>
        <s v="A unique stage play about the epic struggle of psychic Edgar Cayce to deal with his extraordinary abilities and find his place in life."/>
        <s v="Minnsky's - a theater in the Minneapolis NE Arts District that will harken back to a time of Vaudeville and Circus Entertainment!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Friends for Change, a group of girls between the ages of 12 and 18 are building an outdoor Amphitheater as a gift to our community!"/>
        <s v="Sexting, selfies and social media pressures that affect young people  connected 24/7.  Mistakes happen but now they can remain forever!"/>
        <s v="A brave &amp; relevant play that looks at the lives of 7 real women who served in the US Armed Forces. Authentic stories that need telling."/>
        <s v="Honest Accomplice Theatre produces theatre for social change."/>
        <s v="Goldfish Memory Productions seeks at least $12,000 to begin their first 3 professional projects."/>
        <s v="A fully orchestrated concept album of Benjamin Button the Musical!"/>
        <s v="Audience tell stories from their life chooses the improv actors to re-enact the story on the spot via song, dance and theatrics."/>
        <s v="Land development network for an eco-conscious collective. Community portal features ideas on lean design, green building, urban ecology"/>
        <s v="Gorgeousness that which sits in the root of Loveness._x000a_Other than this there is no endearment for or otherwise_x000a_to describe."/>
        <s v="Wicked fun and built for excitement, CORE is the safest and most versatile speaker you've ever worn."/>
        <s v="Help UTS Ontario students raise money to get their experiments on the ISS. Promote space science in Canada! We can't do it without you!"/>
        <s v="Eleanor Roosevelt: Passionate campaigner for human rights, champion for peace, staunch supporter of FDR's policies, betrayed wife."/>
        <s v="After 52 years of war, FARC guerrilla soldiers rejoin Colombian society to forge new lives of peace."/>
        <s v="She that fines a husband? Wait, is that right? Girl... you better check yourself, before you wreck yourself!"/>
        <s v="Grow your YouTube channel and increase your audience by allowing multi uploads, shares and interaction from a single simple interface."/>
        <s v="Donâ€™t miss Golden Threadâ€™s new family-friendly play with live music about Ziryab, the 9th century musician and cultural trailblazer!"/>
        <s v="Please help us reach stretch goals of 16k, 26k, 41k for the soundtrack, extended scenes &amp; story development for our sci-fi TV series!"/>
        <s v="Individual sportspeople are masters of their own destiny. This book is a gritty behind the scenes look at boxers striving for success"/>
        <s v="Publication of an award-winning photographic series that explores the endless and beautiful dance between creation and destruction."/>
        <s v="Locally owned board game cafÃ© focused on keeping it local with fresh food, craft beer, wine, and, of course, all your favourite games!"/>
        <s v="PongSat 2 !!!!!_x000a__x000a_On September 27, 2014 we are going to send 2000 student projects to the edge of space."/>
        <s v="Laniakea is the name of the supercluster of galaxies we are part of.This tremendous structure of 380,000 Galaxies can now be yours! 39â‚¬"/>
        <s v="Children only have a short period of time to live care free, play hard, get dirty, I want to help every child in my Town play everyday."/>
        <s v="P.A.C.K (Performing Arts Camp for Kids) Musical Theater, Instrumental Music, Vocal Music, Dance, Visual Arts, and Physical Education!"/>
        <s v="A play dedicated to the 100th anniversary of the Armenian Genocide."/>
        <s v="Pangea House is a collectively run, all ages music venue and community space in desperate need of some renovation and updates."/>
        <s v="Universal organic liquid seasoning brewed all natural from lupine, oat, salt and water for soups, salads, stews and more"/>
        <s v="An unexpected kidney donor acts on faith in order to rescue a fellow cyclist from his failing body. The true story of Pete and Kelly."/>
        <s v="A faith based animated short. (The same guy who said a picture is worth a thousand words also said a cartoon is worth two thousand.)"/>
        <s v="a third-person exploration adventure game developed by yetanotherIndie will be released on August 2016 for PC, Linux and XBox one."/>
        <s v="Middle-schoolers designed a microgravity experiment that's going to the ISS! Help us send them to the launch in Wallops Island, VA."/>
        <s v="An Irish show about mental illness though the eyes of the man experiencing it. Support this show and help get it to Boulder and NYC."/>
        <s v="The production of the original play &quot;Madame X&quot; by Amanda Davison. Inspired by the painting by John Singer Sargent."/>
        <s v="A Hannibal TV Show Fan Convention and Art Collective"/>
        <s v="Long bus queue and no seats around? This light weight seating device can be worn anywhere and at anytime! Belt that converts into seat."/>
        <s v="Help me fund the production run of my first book by local Photographer Sandro Ortolani."/>
        <s v="We already produced the *very* beginning of this story. Help us to see it through?"/>
        <s v="Anglicon is a fan-run British media convention with a focus on Doctor Who, returning to the Seattle area bigger and better than ever!"/>
        <s v="Kode Orange is an original television series that follows the lives of two police officers who join a special unit in high-crime LA"/>
        <s v="TV stand-in Elizabeth was diagnosed BRCA+ as her mother was succumbing to cancer. This pilot navigates evolving modern female identity."/>
        <s v="Alex thought he knew how the world worked. You live, you die and it's over. He was very, very wrong."/>
        <s v="A breakthrough cinematic experience about more than just the carsâ€¦the people, lifestyle, enthusiasm, party, and the Leavenworth Drive."/>
        <s v="A provocatively mind-bending sci-fi thriller, this short film project examines opposites and the balance of the universe. #Dichotomy"/>
        <s v="Amy &amp; Missy survive Amy's bipolar disorder and go on to become award winning &amp; bestselling authors, screenwriters &amp; filmmakers"/>
        <s v="We're filming a feature film that we can put in numerous film festivals across the country. My dream is to compete in every single one."/>
        <s v="Taking people on a deep emotional trip with a story about sometimes those who have less, give more."/>
        <s v="Bee The Change Campaign utilizes the documentary Vanishing of the Bees to raise awareness about bees and our environment, inspiring people into action"/>
        <s v="In the traditional world of Mexican Rodeo, a team of first-generation California girls does it their way."/>
        <s v="We are currently filming a documentary called ReMade that explores the state and direction of the DIY and Hackerspace movement in America."/>
        <s v="(UN)CUT explores circumcisionâ€™s medical, sexual &amp; religious complexities against the backdrop of San Franciscoâ€™s latest ban controversy"/>
        <s v="Our documentary about Oklahoma's all-black towns needs a soundtrack that is authentic. Help us make it happen."/>
        <s v="An unapologetic portrait of the iconic, pioneering entertainer Mary Small whose voice comforted millions through the Depression &amp; WWII"/>
        <s v="Engineering students and adults with cerebral palsy learn to communicate, connect and cultivate their abilities by making movies."/>
        <s v="Documentary about the complexities and contradictions of gentrification as one woman grapples with life after &quot;the Ghetto.&quot;"/>
        <s v="An epic journey around the world, exploring the power of the human spirit and how art can be used to inspire a lifetime."/>
        <s v="This film relates how one country's burning desire for independence unified a diverse nation into a successful nonviolent revolution."/>
        <s v="When the war ends, a woman's fight begins. Bringing to life the most untapped resources in peace making between faiths."/>
        <s v="A documentary film on a sustainable, grassroots effort to fight malnutrition in Indonesia.  And it's organic!"/>
        <s v="The first ever, Dewey Does 110 animation, teaches kids good values, how to succeed in life and maintaining a 110% state-of-mind."/>
        <s v="We love cartoons!! We want to make more but it costs money to so. Be apart of your daily dose of WTF!?! Pledge now!!"/>
        <s v="Itâ€™s an Action/Adventure Anime for The Yuusha Brave series, G1 Transformer, and the Fast and the Furious Fans!"/>
        <s v="An animated parody of the game, Counter-Strike. The sequel to the very popular Counter-Strike: DE_dust2. Hacker is back!"/>
        <s v="(Working storyboard for animated project) A multi-generational Knight that wages war on criminals and corrupt governments"/>
        <s v="this is an animated full length film of an old classic with new life to it. That gigantic and naive duckling we all love  ."/>
        <s v="Help me quit my day job and also create animated Stand-up routines from local up and coming comedians."/>
        <s v="&quot;Guess What? Gus&quot; is a magical animated comedy that follow a new kid who playful antics for attention make the news."/>
        <s v="Based on the invention portfolio of a patented inventor World War Four is a look into the future of warfare and humanity as a whole"/>
        <s v="OMEGA KIDS, a new play by Noah Mease, directed by Jay Stull &amp; produced by New Light Theater Project in association with Access Theater."/>
        <s v="A fast paced, comedic play about an anxiety-ridden filmmaker who lies to investors about having Christopher Walken in his film."/>
        <s v="Teach your native language online or study a foreign language with native speaking teachers. Social Web service and apps."/>
        <s v="UnimeTV's goal to revolutionize the way anime lovers interact with one another. Connect with others around the globe like never before!"/>
        <s v="Employ College is a movement for companies to hire college graduates from their respected institutions."/>
        <s v="In today's day and age every website tracks your IP Address and information, it's time to keep your information private and secure."/>
        <s v="A Fast and Reliable new Web platform to stream videos from Internet"/>
        <s v="Something is wrong when your choices are between a &quot;giant douche and a turd sandwich.&quot;  So, lets make it better."/>
        <s v="Uivo lets police and fire department personnel quickly contact you in the event of an emergency involving your property."/>
        <s v="AirString keeps your AirPods from getting lost by keeping the pair together with a  durable and premium quality string."/>
        <s v="Culbox is an Open Source Wrist Watch for Arduino with built in Bluetooth and bunch of Hi-Tech sensors and tons of features for Makers"/>
        <s v="A place for rational, fact and data based non-partisan political and societal commentary on things that matter to Americans."/>
        <s v="Finally, Jewish sacred texts by Israeli women, volume 2 of an  acclaimed, revolutionary series of powerful, witty, diverse Midrashim."/>
        <s v="Scorned is the first in a series that I have been working on for two years and it's time to get it published."/>
        <s v="A regional band reaching to their fans. Reaching to become a national band with no label support. This is the chance of a lifetime."/>
        <s v="Madrone is an independent band creating melodic, emotional, _x000a_alternative-rock needing your help to finish their new album."/>
        <s v="Carl King / Sir Millard Mulch / Dr. Zoltan Ã˜belisk is making a new 45-minute instrumental sci-fi album!"/>
        <s v="Jayster devices and Jayster app both use Bluetooth Smart technology to provide the most user-friendly system for finding lost valuables"/>
        <s v="Hello world,_x000a__x000a_My name is Earl Eddings, I'm just your average hard working family man from Virginia. I'm here because I need you to help"/>
        <s v="The most useful phone charger you will ever buy"/>
        <s v="DAZLN nails light up near NFC devices like your mobile phone. If you're tired of receiving or gifting the same old thing look here!"/>
        <s v="CHEMION is an eyewear device that lets you show your creativity to the world."/>
        <s v="This will be the first album I have made in 9 years. It will be going back to my roots from 2002, and I aim to blow your socks off!"/>
        <s v="We want to recreate last years massive Valborgparty in Lund but this time even bigger!"/>
        <s v="Liquid Diet needs your support to release our new full-length album! Help us create electrifying music videos to showcase our singles!"/>
        <s v="In Case Of Emergency is a radio talk show for preppers, beginning preppers, and with preparedness in min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 deck building game where you build your campaign plans, raise cash and gain power in a drive to win the White House."/>
        <s v="Challenge your trivia skills in this action oriented game against several opponents across time."/>
        <s v="Enjoy video games, online surfing, and communications in privacy with Kid Cade, from Crestview, Florida. Our company has created a comp"/>
        <s v="Our goal is to open a video game museum, art gallery, free play arcade, game lounge, cosplay and event center here in Flint Michigan!"/>
        <s v="One is a simple mobile game about exploring the connections between all living things. Featuring hand-painted art."/>
        <s v="When the smoke clears, folks in Albany are going to experience the best barbeque they'll ever have! Got the flavor, need some funding.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Our service provides door-to-door shuttle transportation in Downtown Los Angeles. FREE to passengers - driver tip appreciated."/>
        <s v="CALAMITA/Ã€ is a tool for investigating the contemporary Vajont and the topic of catastrophes in general._x000a_Â«CHE IDDIO CE LA MANDI BUONAÂ»"/>
        <s v="Help me complete the photography and publish a fine art book on White Sands National Monument, a uniquely significant place."/>
        <s v="We make awake metal using violins in place of guitars and want to record a full length album."/>
        <s v="Boost Band, a wristband that charges any device"/>
        <s v="An important book, based on research, to make you and your learners smile again. Better smile sheets, better feedback, better learning!"/>
        <s v="Help Broccoli Samurai raise money to get a new van and continue bringing you the jams!"/>
        <s v="---------The long-awaited debut full-length from Justin Ruddy--------"/>
        <s v="Rock n' Roll tales of our times"/>
        <s v="HALLS OF THE MACHINE needs your support for the final production and release of their latest work titled, ALL TRIBAL DIGNITARIES."/>
        <s v="A guy in his 30's tries to live his &quot;American Dream&quot;, but quickly it turns into a nightmare. (A Novel)"/>
        <s v="Help us to get www.mySurgery.de, an interactive eLearning-Website for general and visceral surgery, translated to english language."/>
        <s v="A lover becomes an enemy when a line has been crossed. Torn between memories and reality, his mask of sanity is slipping."/>
        <s v="An illustrated retrospective of the journey from African to African American using a collection of fine art engravings &amp; photographs."/>
        <s v="This is a book of art and poetry that highlights the highs and lows of a young 20 something coming to terms with her bipolar.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I've been putting together a portfolio of fine abstract photography of the highest quality, color, and design. A vision of beauty!"/>
        <s v="The world's only all-Asian American dance rock band, The Slants, needs a bus to tour cons, shows, and festivals."/>
        <s v="HELP! We don't have much time.....Join Aly Jados in making her new EP a reality before the world ends!!!!"/>
        <s v="We're putting together our next studio album, and we want you to be a part of it. Check out the video for some clips from the studio."/>
        <s v="We are a four piece rock band that has played shows in and around NYC including Mercury Lounge.  Two of our members are now in LA."/>
        <s v="Be a part of helping Singer/Songwriter Kevin Wood bring his 3rd Album &quot;Out Among The Wolves&quot; from the studio to you!"/>
        <s v="Be a part of bringing &quot;YOU SAY SPEAK WE SAY MOVE&quot; into existence with FIKE. This is our first album since moving back to Baton Rouge!"/>
        <s v="Hey all I'm building out my Christian Recording studio in a new building. I have the building but lack the funds to build it out!!!"/>
        <s v="&quot;Redemption&quot; is a multi-cultural worship album aimed at giving you an 'around-the-world' experience of Jesus-focused worship."/>
        <s v="We are a vocal group from the Northwest looking to create a gospel, jazz, a cappella ablum and would love the support of music lovers."/>
        <s v="A few years back, I was inspired to write some songs, turned out the messages are real but a little scary, I need help to produce."/>
        <s v="I am trying to share the music I am blessed to have written. https://www.johncox4.com or https://reverbnation.com/johncox4"/>
        <s v="Photographs and stories culled from 10 years of road trips through rural Greece"/>
        <s v="Raising awareness to the effects of global warming through photographs of the high mountains of Peru."/>
        <s v="A photography book that serves as a call to action for Congress to stand up for survivors of domestic and sexual assault."/>
        <s v="Help us fund our first tour and promote our new EP!"/>
        <s v="Support Jeremy Buck &amp; The Bang as they finish and release their Brand New Album, â€œYou Are a Starâ€, as well as shoot 2 New Music Videos"/>
        <s v="CCRPG will be a 2D Pixel Art Game based on similar elements to the SNES game &quot;Zelda: A Link to the Past&quot; with RPG elements added in."/>
        <s v="Sea opposition of Crab's family and angry fishes. Who is going to win, and who is going to loose ?!"/>
        <s v="Help promote Lindsey Ray's debut full-length album &amp; get loads of great giveaways in return! Can you say free music and prizes?! You know you wanna..."/>
        <s v="A new concept in bike light safety, protecting cyclists from being hit in the side. Bright, amber sideways."/>
        <s v="Partner with the ministry of I Am Clay by helping them fund their new album! This enables them to release it for FREE as a gift to all!"/>
        <s v="Next-gen 100% open-source sensor beacon platform designed especially for makers, developers and IoT companies."/>
        <s v="A thermometer that connects to the internet to help New York City turn the heat on for thousands of tenants with no heat in the wint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A biologist, an industrial designer, and an engineer team up and build a â€œHello, World!â€ kit to teach high schoolers how to invent with DNA."/>
        <s v="A smart, compact power supply designed to power anything, anywhere"/>
        <s v="With an efficiency of 97%, bicycle technology is nearly perfect. So why do we use it only for transportation?"/>
        <s v="The SoundBrake headphone attachment can be used with any audio player to alert you to important outside sounds."/>
        <s v="CoAction Hero: a powerful proto-board with a 120Mhz processor, 1MB filesystem, and built-in OS for tinkerers and engineers alike."/>
        <s v="Hubble is the first 100% open, affordable laser cutter suite â€” from replicable hardware to community driven software &amp; firmware."/>
        <s v="A power over Ethernet (PoE) add on board (HAT) for your Raspberry Pi with power management. Reduce the clutter of cables with Pi PoE!"/>
        <s v="An awesome side-scroller tower defense game.  Think &quot;Plants vs Zombies&quot; but from a side-on perspective."/>
        <s v="Trading beautiful colors on behalf of the bishop! Become the best merchant of the Fresco World in this innovative game by Queen Games."/>
        <s v="LAST CHANCE! A fast paced card game for people who like to play god, build hybrid cat monsters and add flamethrowers to space dragons."/>
        <s v="The most haunted house in the world, presented with multiple storylines, in multiple time periods, and for multiple RPG systems."/>
        <s v="Inconceivable! An amazing new illustrative deck based on The Princess Bride movie."/>
        <s v="Our mission: To launch our Crimson Hot Sauce &amp; introduce our Chili &amp; Garlic Pickles. _x000a__x000a_Let's change the game together!"/>
        <s v="The most influential and prestigious awards program that honors innovation and leadership in mobile technology and entertainment"/>
        <s v="HardstyleUnited.com The Global Hardstyle community. Your Hardstyle community."/>
        <s v="Slice Trade is a new way to trade in your old phones. We buy back phones in any condition and pay you cash or give you a new one free!"/>
        <s v="A quirky online shop where you can buy, sell and discover stuff that's &quot;a little bit different&quot;. We think &quot;it's right up your alley!&quot;"/>
        <s v="I want to create an amazing menu that no one eals has.I have great ideas like a non-traditional pb&amp;j thats wraped in an eggroll &amp; fried"/>
        <s v="Expand cotton candy concession to include other foods and purchase a trailer to haul._x000a_Purchase unstuffed pets to fill with cotton candy"/>
        <s v="Wholesome, gluten-free, crunchy granola hand-baked in Jackson, WY. Rich in protein, omega 3's, and fiber. Help me get it to you!"/>
        <s v="Meet the best tasting high protein, low sugar protein snack on the planet. Guaranteed to turn you into a stone cold fox."/>
        <s v="Cardinal Bistro will be Contemporary American dinning establishment based in Ventnor, NJ featuring local, seasonal ingredients."/>
        <s v="Help ABS Academy musicians get their cellos, gambas, &amp; contrabasses to San Francisco by supporting their instruments' travel."/>
        <s v="Hail up - Wah gwaan ?_x000a_We are creating a foodtruck that will serve typical, traditional Jamaican jerk chicken/pork and more!"/>
        <s v="The Sketchy Pelican. Is my vision to bring raw, honest, soulful, creative, thoght provoking cuisine to food truck form"/>
        <s v="Barney's is seriously delicious New York food. Cooking everything from scratch on our American food truck. London here we come..."/>
        <s v="The Best Jamaican Jerk outside of Kingston! The name means &quot;for the children&quot;, my children, the reasons why I cook and why I live!"/>
        <s v="A New Twist with an American and Philippine fast food Mobile Trailer."/>
        <s v="Bringing quality food to the masses using local premium ingredients, but at a food truck price!"/>
        <s v="What could be better than satisfying your hunger with ice cream or a taco (or both) from a 1970's mural van blastin disco music!"/>
        <s v="What if we built a rocket that is better than a NASA or commercially available rocket? What if we did it with students?"/>
        <s v="StartMart is a 35,000 sqft entrepreneurial hub and co-working space located on the 2nd floor of the Terminal Tower in Cleveland, Ohio."/>
        <s v="Manylabs aims to help support 20 new residents working on open, low-cost, accessible tools for science and science education."/>
        <s v="The next phase of the evolution of Hygienic Art is the building of New London's first amphitheater, a covering for the Art Park."/>
        <s v="Love comedy? Get involved in creating a dedicated space for alternative comedy in Berlin._x000a__x000a_(Das Video ist untertitelt. Klicke auf CC)"/>
        <s v="Introducing the PiDrive, a high capacity Solid State Drive (SSD) expansion card for the Raspberry Pi B+, A+, and B+ v2!"/>
        <s v="Self-publishing my children's book."/>
        <s v="I have been a writer all my life. But until recently never a parent. I want to write a children book for my children, and yours!"/>
        <s v="We all pray to the same God no matter what name we might refer to Him as.  Our children deserve to know this basic truth."/>
        <s v="THE GOODS are Premiering the NEW Australian play DROPPED by Katy Warner @ OLD FITZ THEATRE Dec 8-20 _x000a_Its Godot with Gals n Grenades"/>
        <s v="An original theatrical production using music, movement and monologues to tell the story of a TN native growing up within a sex ring."/>
        <s v="Ray Gunn and Starburst is an audio sci-fi/comedy sending up the tropes of classic and pulp science-fiction."/>
        <s v="Joe West and his wonderful theater company THEATER OF DEATH present original plays both horrific and comical."/>
        <s v="America's dad or serial rapist? Or both? The stories of the Bill Cosby accusers and the society so skeptical of them."/>
        <s v="Ticket sales benefit Bedford Hills Maximum Security Prison, Women's College Program Library. Presented by Theater For The New City."/>
        <s v="Did you know that we are enriching the lives of Brooklyn kids through literacy and educational theater? We just need a little help."/>
        <s v="Sex, intrigue, lust, &amp; love; follow the lives of two individuals as their romance turns from innocent online flirting to something more"/>
        <s v="A LIVE history infused, frightening magic and mind reading show in the heart of the Halloween capital of the world, Salem, MA!!"/>
        <s v="Forbear! is a new theatre company aiming to produce exciting and innovative theatre using performers from a variety of disciplines."/>
        <s v="Our vision: build and operate a Theater Arts Center for south-central Washington state in Goldendale."/>
        <s v="A magical, unique, theatre bus which aims to inspire the creative communities around Bath and create unique performance opportunities."/>
        <s v="A hilarious comedy show about motherhood...through stories, videos and stand-up you'll realize YOUâ€™RE NOT CRAZY, motherhood is!"/>
        <s v="Bringing one of Neil LaBute's incredibly witty and viciously honest plays, about body image and the effect it has on us, to life!"/>
        <s v="From the moment we flew in to the world of The Circus, we have dreamed of opening our own studio. Help us get our dream off the ground!"/>
        <s v="We are a non-profit revitalizing the Gloria Theatre - our gift to the community - and we need your help #arts #community #theater"/>
        <s v="We're moving to a new space and upgrading our facilities to continue providing a local theatre venue and arts education program!"/>
        <s v="Barebones Productions is developing a new theater and performance facility in Braddock, Pa. &quot;The barebones black box&quot;"/>
        <s v="Help us launch a new performing arts complex in Cambridge! The Thalia provides space for performance, rehearsals, and collaboration!"/>
        <s v="Showroom is a multi-disciplinary space providing unorthodox concerts, events &amp; a platform creatives can express their creative vision"/>
        <s v="In our 30th year we are relocating to the world famous Choo Choo on The South Side. We will be remodeling the old Station House."/>
        <s v="Liverpool's 1st purpose built 7 night a week comedy club, bar &amp; restaurant with live music &amp; much more"/>
        <s v="Helping female comedians get in their 10,000 Hours of practice!"/>
        <s v="The Bunker makes theatre with purpose: We provide ambitious artists a home in which to share their work with adventurous audiences."/>
        <s v="We are creating a mobile community devoted to the spreading and sharing of spoken word and other kinds of storytelling."/>
        <s v="An Information center downTOWN Buffalo...find directions to places of interest, events, eateries, lodging, maps, postcards and books."/>
        <s v="A shockingly relevant modern take on a 2,000-year-old tragedy that confronts current gender politics."/>
        <s v="ReminiSens offers an Enchanting Time Travel experience: have diner at the court of Versailles and interact with the nobles of the time!"/>
        <s v="Two women, one love, one must die: a multicultural cast in a play about the denied holocaust of Libyan Jews. Premieres in March in NYC"/>
        <s v="A play with songs written by Craig Wright, based on Shakespeare's &quot;The Winter's Tale&quot; set in late 20th Century, Pine City, Minnesota."/>
        <s v="This project challenges social issues affecting young people in areas of deprivation within the Belfast area (Northern Ireland)."/>
        <s v="This years most important stage project for young artists in our region. www.ungespor.no"/>
        <s v="First Day Off in a Long Time is a comedy show...            _x000a_About suicide."/>
        <s v="The Gray Man isnâ€™t real. Heâ€™s a ghost story, a boogeyman, a tale mothers make up to keep their children safe."/>
        <s v="Our 16th year promises to be bigger and better than ever but we need your help to bring the show to life!"/>
        <s v="A new original play that follows two Israeli singles navigate the humorous and confusing dating scene of NYC."/>
        <s v="Cancer patient Anne Bartram's bucket list wish, is to have her new play performed at a London venue and reviewed by a national paper."/>
        <s v="A stylishly sinister story about blood, guns, and raw ambition. You can help Great Minds bring the world's most dangerous play to life!"/>
        <s v="Alef productions, LLC is proud to present a World Premiere Play about Acceptance, Relationships,  Mortality and Love!"/>
        <s v="Chimera Ensemble is launching 2 inaugural theater productions, and we need support to do high quality work!"/>
        <s v="A hilarious comedy starring Sarah, a recent grad, who uses the magic of a mystical open mic to solve the problems of her relationships."/>
        <s v="A funny and moving new play about two families dealing with aging parents in very different ways!"/>
        <s v="Waterwell's New Works Lab @ PPAS is the country's leading development program for challenging new plays for young actors."/>
        <s v="Bringing Tennessee Williams, Shakespeare, and 8 world class actors to Longview, Washington to build a play in and for the community."/>
        <s v="Be a part of helping bring the 2013 Tony Award winning comedy &quot;Vanya and Sonia and Masha and Spike&quot; to the Edgemar Center for the Arts!"/>
        <s v="Uncalled For is finally bringing their latest work of intelligently reckless stream-of-consciousness sketch comedy to Toronto."/>
        <s v="Amidst the atrocities of WWII, two women transcend enemy lines to make the ultimate heroic sacrifice."/>
        <s v="One of Australia's greatest theatres needs your help. Please help us refurnish, fit out and restore this legendary storytelling venue."/>
        <s v="Please help our troupe bring our first project from planning to reality! Join us on one exciting ride!"/>
        <s v="A West Texas matriarch is enraged by the news that her gay grandson has been the victim of a hate crime committed by his own father."/>
        <s v="An island in hell. Cleopatra, Joan of Arc, &amp; Queen Victoria wait, trapped in the memory of who they were... until AnaiÌˆs Nin shows up."/>
        <s v="Develop demo materials for new, true story of teen Revolutionary War heroes - for hybrid film/live stage musical"/>
        <s v="This summer, help some of the top high school theater students from across the country come to NYC to create a world premiere play."/>
        <s v="Trapped on a stalled New York subway, seven strangers realize it's not just the train that's stuck."/>
        <s v="An original musical on it's way to the stage in Minneapolis, MN. Feel free to ask any questions."/>
        <s v="A play by award winning writer Eric Monte. _x000a_&quot;If they come back&quot; follows the lives of two teenage boys during the civil rights movement."/>
        <s v="Writer/Director Lynette J. Blackwell presents the hilarious entangled love story of when evil and good attempt to coexist."/>
        <s v="M,L,S&amp;R it's a sexy rock/pop musical confronting contemporary gay issues with an all male cast singing and dancing to top 40 songs."/>
        <s v="The Group M3 is striving to give one of the poorest towns in the country hope again this Easter Holiday."/>
        <n v="1"/>
        <s v="More than just a play, RAIN is an outreach to hurting people who feel disengaged or rejected by others."/>
        <s v="A play that will cover 4000 years of black history."/>
        <s v="â€œNo amount of fire or freshness can challenge what a man will store up in his ghostly heart.â€ â€“ The Great Gatsby"/>
        <s v="We are a new and exciting semi-pro  theatre company who will support &amp; hire local actors &amp; writers in Brisbane &amp; Queensland."/>
        <s v="A brilliant project making a huge difference : a play about Climate Change and a series of panels on environmental and community issues"/>
        <s v="les effets de censeur sur l'immigration.Ã§a c'est une piÃ¨ce de l'histoire de la rÃ©volution en Iran jusqu'Ã  des meurtres en sÃ©rie en 1999"/>
        <s v="A richly textured and intellectually powerful social commentary about family, community and America."/>
        <s v="The true story of the romantic entanglements of Mary Shelley's parents. Anarchist; William Godwin &amp;, 1st feminist; Mary Wollstonecraft."/>
        <s v="&quot;Stories are where you go to look for the truth of your own life.&quot; (Frank Delaney)"/>
        <s v="Acting group and production for inner city youth, about inner city youth. The problems and stuation that they see everyday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And There Was War is a play, a biblical narrative deeply entrenched in the concepts of the great controversy between Good and Evil!"/>
        <s v="A modern day locket that uses NFC technology to link your precious photos, videos, apps, and more. Choose our design or submit yours."/>
        <s v="The Practical Meter helps you charge your phone faster by solving a problem millions of people experience."/>
        <s v="I currently own and operate a hot dog cart. I am hoping to purchase a used food truck so I can do business year round!"/>
        <s v="A visually stunning, feature length film chronicling life's challenges in the remote depths of the Amazon rainforest."/>
        <s v="A range of highly detailed 28mm fantasy miniatures and supporting gaming rules by Andrea Sfiligoi, creator of Song of Blades and Heroes"/>
        <s v="A comedy about a Christopher Walken Club.  This show was chosen to perform in DC!  Help the production get to our nation's capital."/>
        <s v="A SHORT FILM celebrating ONE RACE: the Bridger Ridge Run. TEN RUNNERS: the movie-stars. THIRTY YEARS: running wild in the mountains."/>
        <s v="A dinner theatre/show about a day in the life of a Vegas &quot;Mob Boss&quot;_x000a_circa 1965- ish. It is all at once realistic,tragic, farce/comical"/>
        <s v="Comedy Stage Play"/>
        <s v="Help me to create my 3rd album, a Christmas CD with 16 Holiday/Original favorites!"/>
        <s v="We are looking to record our first EP produced by Aaron Harris (ISIS/Palms) at Studio West."/>
        <s v="Destination DIY is a radio show &amp; podcast showcasing all kinds of creativity. Please help us make a new season of shows for your ears!"/>
        <s v="World's first LED decor grow light that turns your plants into show pieces. Adding beauty and foliage to your home like never before"/>
        <s v="The Battle of Britain has been lost; London is occupied, who can you trust? Help produce this classic piece of theatre. Drama for now."/>
        <s v="Much has been written by women on breast cancer. Yet, there is little that has been written for the theatre on this by men. I have!"/>
        <s v="The hysterical and heartbreaking story of artist Jack Kirby, &quot;the King of the Comics,&quot; at the 2014 Comic Book Theater Festival"/>
        <s v="death&amp;pretzels presents their first Chicago based project:_x000a_The Dybbuk by S. Ansky"/>
        <s v="WMHAE by Julie McNamara, raises awareness of the effects domestic violence has on the mental health of young people who witness it."/>
        <s v="We need your help to finish our food truck. We are building a BBQ Food Truck to serve competition style BBQ."/>
        <s v="HERESTOFIGHTIN is a folk rock band from Colorado fighting for change in our world through rock and roll. Be the change you want to see."/>
        <s v="The Empty Ramekins Catering Group is looking for your help to start up in Miami Florida!!!!"/>
        <s v="Secrets bond three unfortunate teens who are facing issues that are common among youth today. And for one, it becomes too much to bear."/>
        <s v="HackersArchive.com will help rid the web of viruses and scams found everywhere else you look!"/>
        <s v="SAVE UP TO 40% WHEN YOU SPEND!_x000a__x000a_PRE-ORDER YOUR LINK CARD TODAY"/>
        <s v="Offrire un &quot;TRAGO&quot;, ossia un passaggio con autista che ti segue e ti aspetta mentre concludi i tuoi affari, quando non puoi guidare"/>
        <s v="The 1st club in your bag should be between your ears!  Light up Your Brain Power. Play Smarter. Swing the LUMIC Band.."/>
        <s v="SKIN - The wearable music remote control which makes your fitness lifestyle a bit easier"/>
        <s v="Bringing YOUR favorite dog recipes to the streets."/>
        <s v="A couple of experienced road trippers setting out for the big one. Six months traveling in a converted bus with a book at the end."/>
        <s v="The Mountaineers Books and I, Carl Battreall, have teamed up to create the first photography book of the legendary Alaska Range."/>
        <s v="20 years of Rocket &amp; a Bomb live DVD and download + a brand new Michael Knott EP released on 7&quot; vinyl, Cd, and download!"/>
        <s v="A documentary photobook that captures the late 70s in evangelical America seen thru the eyes of a closeted and religious young man."/>
        <s v="This is a first-of-its-kind 12&quot;x12&quot; trading card coffee table book featuring over 100 cards celebrating the awesomeness of Canada"/>
        <s v="A beautiful, limited edition, photobook about the story of the last year of my mother's life, to be published by Dewi Lewis."/>
        <s v="&quot;Venus as Menâ€ is a book about beauty of masculine nude. Is a reflection about men as a sensitive and sensual being and gender equity."/>
        <s v="WILKES is the solo venture of HighFlightSociety singer / Disciple bassist, Jason Wilkes. This project is to fund the debut 6 song EP."/>
        <s v="A new strategic board game designed to flip out your opponent."/>
        <s v="A new faction for the 30 mm scale wargame, featuring skirmishes between gangs in a pimp and lethal post-apocalyptic world."/>
        <s v="I'm heading back into the studio!  I'm planning to record a CD of original songs and one with some jazz standards."/>
        <s v="Help expand the time of everyones favorite magic store!  It currently limited to 3 days a week. If not for you, then the children!"/>
        <s v="World Premiere, an M1 Singapore Fringe Festival 2017 commission."/>
        <s v="I am trying to put together a ministry theater company for junior / high schoolers that which puts on free shows in the SoCal area."/>
        <s v="This documentary chronicles the lives of two mountaineers from Nepal who have left the high Himalaya in search of &quot;success&quot; in New York City."/>
        <s v="Sideways Mohawk vs This Guy a special project combining th two stories into a Comic eBook &amp; full length Cartoon Movie homemade goodness"/>
        <s v="Calling out Backers throughout the world. We are here to provide an intermediate channel to offer U.S. products worldwide. PLEASE READ!"/>
        <s v="I love you,he said,then he kissed her as her tears fell down.It was my fault but make up will fix it&quot;she replied,then he hit her again!"/>
        <s v="The band Twice As Good wants to create and distribute a DVD of their live concert performance. This amazing band needs to be seen!"/>
        <s v="A gorgeous monograph of sensual imagery featuring the men of Utah, shot against the incredible expanses of land they call their own."/>
        <s v="This project aims to document, Libyan photographic history; through both print and artisan mediums ."/>
        <s v="11 year old Sara &amp; Motion Device want rock &amp; metal fans all over the world to unite and join the ROCK REVOLUTION!!!"/>
        <s v="A story of an Italian family who tried it the right way but realized things work better if they do it &quot;their&quot; way. Weekly Series PILOT"/>
        <s v="In this new TV show &quot;All Politics is Vocal&quot; as high school girls campaign, sing and cheer to be elected Governor of their summer camp."/>
        <s v="A documentary about a Vietnam veteran who finds peace from his PTSD through Disney, rather than medication."/>
        <s v="Oscar-nominated screenwriter David Peoples' lost film of Moe's Books is recycled into the hands of Moe's daughter, fifty years later."/>
        <s v="An animated web series about biological evolution gone haywire."/>
        <s v="Sideswiped is my story of growing in and trusting God through the mess and mysteries of life."/>
        <s v="Traveling to create a book of my photography! Help support my trip and buy a book! Also limited edition t-shirts and prints for sale!"/>
        <s v="A photography publication that looks behind the myths, clichÃ©s and fairytales that surround Ottawa, the capital of Canada."/>
        <s v="Dungeon Crawl for All! A card game of swords, monsters and LOOT! Adventurers as young as 5 and &quot;seasoned&quot; warriors are all welcomed."/>
        <s v="A great game full of lying, scheming, and werewolves.  Now with additional characters to add even more mayhem!"/>
        <s v="Police Precinct is a cooperative game where the players take on the roles as police officers, with different areas of expertise."/>
        <s v="A humble and homey bakery passionately obsessed with good bread. Grano will fast become your favorite neighborhood food hub."/>
        <s v="Planning to build this truck into a full rolling fold out cook shack,providing clean cold drinking water to all festival goers"/>
        <s v="A new intimate listening room with tables &amp; theatre seating where artist &amp; fans connect through music, comedy &amp; performing arts."/>
        <s v="Let there be sound! Make our new theatre more accessible by installing a modern sound and hearing assistance system for our audience."/>
        <s v="iDiOM mounts the West Coast Premiere of â€œThese Seven Sicknessesâ€ â€“ ALL SEVEN of Sophoclesâ€™ surviving plays in one epic production."/>
        <s v="Generational curses CAN be broken...right?"/>
        <s v="The legendary community TV programme Joy's World is in dire need of new equipment! We are hoping you can help."/>
        <s v="FilosofÃ­a de los anÃ³nimos"/>
        <s v="Privet! Hello! Bon Jour! We are the Arlekin Players Theatre and we need a home."/>
        <s v="Everything families need to host a Jewish welcoming ritual when opting out of circumcision. Includes original ceremonies and music."/>
        <s v="Tessen is an exciting 15 minute card game. Gather mystical animals and use your warriors to defend or steal animals from your opponent."/>
        <s v="The story of &quot;Point Hope&quot; will honor, respect, and share the beauty and traditions of the Alaska Natives in Point Hope, AK: the Inupiat"/>
        <s v="We want to see more women's cycling on TV - and we need your help to make it happen!"/>
        <s v="An ambitious Sci-Fi/Action film that will have a big-budget feel with stunning visuals &amp; stunts starring a casting of up and comers."/>
        <s v="A homeless Gulf War 2 vet, and Congressional Medal of Honor recipient fights for his sanity on the mean streets of Albuquerque."/>
        <s v="A martyr faces execution at the hands of the State, while enduring the horrors and alienation of a new world order."/>
        <s v="I am making a film from one one of my books called facets of a Geek life."/>
        <s v="xoxosms is a documentary about first love, long distance and Skype."/>
        <s v="The Kickstarter-funded SparkTruck has completed its 15,323 mile roadtrip. Now itâ€™s time to share the story through a short documentary."/>
        <s v="Beyond Local is a personal journey through an art-centric and musically talented community that fosters creativity."/>
        <s v="We have a fully developed 2D animated series that requires more professional animation. Our first 2 home-animated eps are up online."/>
        <s v="An educational platform for learning Unified English Braille Code"/>
        <s v="Meet Spark: The friendly companion that helps you stay awake during the day. Re-released with new features!"/>
        <s v="The Brian Davis Band is a group of friends that want to share their lives and experiences through music that connects with people."/>
        <s v="Help Golden Animals finish their NEW Album!"/>
        <s v="The Songs of Africa Ensemble embarks on their first Goodwill Africa Tour, to taste African music &amp; culture firsthand."/>
        <s v="Along with a new EP production and release, it's time to bring Den-Mate, LIVE, to a location near you - East Coast and Beyond!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Anyone who want to support of this will be credited. This will be my ultimate build. Full animatronics, from arms, legs, H.U.D, etc"/>
        <s v="Runers is a top-down rogue-like shooter where as you advance you create more powerful spells and fight fierce monsters and bosses."/>
        <s v="Take control of the Void and bend it to your will as you perfect your strategy and amass your deck. The light gathers, your power grows"/>
        <s v="A mobile concession trailer for snow cones, ice cream, smoothies and more"/>
        <s v="Sharing positive vibes of Peace, Love &amp; Unity with the World through conscious Reggae Music!"/>
        <s v="We're making a new record -- independently! We've got some great new songs we're really excited to bring to you!"/>
        <s v="Musicians, singers &amp; songwriters from all over the world collaborate via YouTube in order to create an amazing album!"/>
        <s v="An intimate portrait of Russian women in their private spaces by late photographer Andy Rocchelli published by Cesura."/>
        <s v="The Scurvies, an independent punk rock 'n' roll band are recording a new album to be released on vinyl and CD, on their very own label."/>
        <s v="We are Reno Divorce!! Here is a taste of our upcoming release and we invite you to be a part of it."/>
        <s v="Help Christian Rock Band &quot;The Protest&quot; fund their new album and further their mission of positively impacting lives."/>
        <s v="I am a singer/songwriter from Miami Beach working on my first fully produced album entitled &quot;Illusion&quot;. Support independent music!!"/>
        <s v="Making my debut EP &quot;Words Left In My Mind&quot; with the help of Kickstarter and all you awesome people! Thanks for the support!!"/>
        <s v="New Music from Marty Mikles!  A new EP all about God's Goodness &amp; Mercy."/>
        <s v="I want to create a portfolio to show all the aspects of the adrenaline filled game of paintball. Focusing on tournament players"/>
        <s v="I have been a lot of places &amp; written a lot of songs. It's finally time to make my debut album &quot;Homeward Bound&quot; and I need your help!"/>
        <s v="It's time for The Red Card Blue Card Game to be available everywhere! Help save the sanity of ALL parent's! Help make it an App!!"/>
        <s v="Action game now playable on Android/iOS platforms and PC browsers. Easy gameplay even for starters yet hard to be skilled. Multi-player"/>
        <s v="The OWL is an open source, open hardware, reprogrammable effects pedal designed for musicians, coders, and hackers."/>
        <s v="A collaborative effort between three generations who set out to provide a premium, top-quality yoyo at an affordable price."/>
        <s v="Insect Surfers, Planet Earth's Longest-Running Modern Surf Band, come twanging back into 2013 with a new surfadelic musical release!"/>
        <s v="&lt;3_x000a_Coming in from outer space. Help Hearty Har record their 1st album!!"/>
        <s v="ZoMbushed! - a solo/co-op action zombie survival card game where players must fight to survive by overcoming obstacles and monsters."/>
        <s v="Handcrafted, organic, single-origin, bean-to-bar, dark chocolate. Like fine wine, the secret is in the terroir."/>
        <s v="PriceItUpPlease will be an easy to use website that estimates the amount of your startup costs for that great idea you have!"/>
        <s v="Fini les burgers ou les sandwichs : Ã  votre pause dÃ©jeuner, repartez avec votre barquette de grillade de bÅ“uf, canard ou poulet !"/>
        <s v="Homemade Gumbo, Stews and Curry to be served hot and fresh everyday at any festival or concert we can attend."/>
        <s v="San Francisco Indie band, Should We Run, gets set to launch their debut EP capped with a tour to South by Southwest Music Conference."/>
        <s v="Husband and wife operatic team specializing in German opera. Fundraising for an audition tour of Germany."/>
        <s v="I have perfected my porkkabob recipe.I'm ready to start my own business!I need funds for the bbq pit and trailer and start up supplies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Itâ€™s Space Elevator research! Smart robots climbing 2 km straight up. The Ribbon is held aloft by large helium balloons."/>
        <s v="Jolly's Hot Dogs: A beef hot dog topped with deliciously seasoned ground beef, mustard and minced onions."/>
        <s v="We 'd love to give some TLC to our vintage pink taco trailer so we can continue to cook our signature Baja style shrimp tacos!"/>
        <s v="A new performance space in Seattle. A place for artists, comedians, and audiences to meet and collaborate!"/>
        <s v="Fully Programmable Solar BMS ( Battery Management System ) Learn to program microcontrollers and HW design video tutorials_x000a_Open Source"/>
        <s v="Help me publish my 1st children's book as an aspiring author!"/>
        <s v="A spunky little girl, driven by a love of pumpkin pie, overcomes her fears and serendipitiously discovers what she'll be for Halloween"/>
        <s v="See the little boy in the photo? Doesn't he look angelic? Wouldn't you like to read his story? Take a look at this......."/>
        <s v="&quot;Labyrinth&quot; meets &quot;Jumanji&quot;  in this dark adventure fantasy play from the makers of the five star fringe hit &quot;Death Ship 666&quot;"/>
        <s v="SIN, has an important message, outstanding music, uplifting performances and amazing entertainment. SIN, is a &quot;must see&quot; for everyone!"/>
        <s v="Romeo and Juliet: Wouldn't it be great if they didn't all die at the end? Now YOU get to control the fate of these timeless characters!"/>
        <s v="Help fund ROCKT's first production!  We want to bring musical theater to kids who have limited access to it, and offer it free to kids."/>
        <s v="Skyline Board Trustees have offered matching grants to help fund next season's production of Dreamgirls! Your donation will be doubled!"/>
        <s v="[By The Mummers] needs your help this holiday season to stage a full scale production of William Gibson's &quot;The Butterfingers Angel...&quot;"/>
        <s v="We're an affordable theatre and rental space that can be molded into anything by anyone."/>
        <s v="Host a special event in your home, collect donations and turn containers in the foyer to a comfortable welcoming place to sit &amp; chat!"/>
        <s v="We're bringing The Window to the Cherry Lane Theater in January 2014."/>
        <s v="Children Must Run is an original musical, about a prostitute, a drug mule, a child soldier and their struggles, hopes and dreams."/>
        <s v="Live Source's world premiere of a new play by Jaclyn Backhaus, premiering at the New Ohio Theatre October 30th-November 8th."/>
        <s v="Cicada Studios presents, as their inaugural production, a new-writing world premiere at the Edinburgh Fringe Festival 2015."/>
        <s v="An edgy, hilarious, compassionate and honest show to help caregivers find courage, trust their instincts and above all, to laugh."/>
        <s v="FPLA presents FRIENDS IN TRANSIENT PLACES by Jonathan Caren: a magical story of modern life.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I'm an Inuit playwright chosen for the esteemed Arctic Circle Residency in Svalbard to write about 1800's Inuk woman guide, Tookoolito."/>
        <s v="The volunteers of TACFA work to &quot;create community through the arts&quot; by putting on a Broadway show that everyone can afford to  attend."/>
        <s v="Basement Theatrics is producing Spring Awakening July 22-31, 2016 at 12th Ave Arts in Seattle, WA! Help make this the best it can be!"/>
        <s v="A romantic comedy about a girl trying to figure out what to do with her life and an angel who comes to help her."/>
        <s v="â€˜Ministers of Graceâ€™ imagines what the movie Ghostbusters would be like if written by William Shakespeare."/>
        <s v="An original stage play designed to bring to light the long-term effects on adult survivors of childhood sexual abuse. We do survive!"/>
        <s v="An Enticing Trip into the World of Assisted Dying"/>
        <s v="This nationally published book, set in the 70â€™s, tells the untold story of singers and a friendly reunion visit turning bad."/>
      </sharedItems>
    </cacheField>
    <cacheField name="goal" numFmtId="164">
      <sharedItems containsSemiMixedTypes="0" containsString="0" containsNumber="1" containsInteger="1" minValue="8000" maxValue="20000"/>
    </cacheField>
    <cacheField name="pledged" numFmtId="165">
      <sharedItems containsSemiMixedTypes="0" containsString="0" containsNumber="1" minValue="0" maxValue="30697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19">
        <s v="NZ"/>
        <s v="US"/>
        <s v="GB"/>
        <s v="CA"/>
        <s v="NL"/>
        <s v="DE"/>
        <s v="FR"/>
        <s v="SE"/>
        <s v="DK"/>
        <s v="AU"/>
        <s v="ES"/>
        <s v="IT"/>
        <s v="MX"/>
        <s v="NO"/>
        <s v="IE"/>
        <s v="AT"/>
        <s v="CH"/>
        <s v="LU"/>
        <s v="SG"/>
      </sharedItems>
    </cacheField>
    <cacheField name="currency" numFmtId="0">
      <sharedItems count="12">
        <s v="NZD"/>
        <s v="USD"/>
        <s v="GBP"/>
        <s v="CAD"/>
        <s v="EUR"/>
        <s v="SEK"/>
        <s v="DKK"/>
        <s v="AUD"/>
        <s v="MXN"/>
        <s v="NOK"/>
        <s v="CHF"/>
        <s v="SGD"/>
      </sharedItems>
    </cacheField>
    <cacheField name="deadline" numFmtId="0">
      <sharedItems containsSemiMixedTypes="0" containsString="0" containsNumber="1" containsInteger="1" minValue="1255381140" maxValue="1493571600"/>
    </cacheField>
    <cacheField name="launched_at" numFmtId="0">
      <sharedItems containsSemiMixedTypes="0" containsString="0" containsNumber="1" containsInteger="1" minValue="1250630968" maxValue="1489504916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8200" count="278">
        <n v="150"/>
        <n v="33"/>
        <n v="0"/>
        <n v="3"/>
        <n v="26"/>
        <n v="220"/>
        <n v="332"/>
        <n v="142"/>
        <n v="158"/>
        <n v="383"/>
        <n v="193"/>
        <n v="95"/>
        <n v="13"/>
        <n v="11"/>
        <n v="39"/>
        <n v="4"/>
        <n v="10"/>
        <n v="2"/>
        <n v="2174"/>
        <n v="36"/>
        <n v="34"/>
        <n v="201"/>
        <n v="140"/>
        <n v="265"/>
        <n v="5"/>
        <n v="53"/>
        <n v="1"/>
        <n v="7"/>
        <n v="81"/>
        <n v="45"/>
        <n v="8"/>
        <n v="23"/>
        <n v="15"/>
        <n v="61"/>
        <n v="98"/>
        <n v="9"/>
        <n v="103"/>
        <n v="238"/>
        <n v="24"/>
        <n v="120"/>
        <n v="284"/>
        <n v="79"/>
        <n v="48"/>
        <n v="6"/>
        <n v="405"/>
        <n v="1887"/>
        <n v="402"/>
        <n v="278"/>
        <n v="392"/>
        <n v="3562"/>
        <n v="404"/>
        <n v="1328"/>
        <n v="2165"/>
        <n v="311"/>
        <n v="259"/>
        <n v="78"/>
        <n v="321"/>
        <n v="286"/>
        <n v="80"/>
        <n v="56"/>
        <n v="1049"/>
        <n v="364"/>
        <n v="236"/>
        <n v="14"/>
        <n v="76"/>
        <n v="213"/>
        <n v="119"/>
        <n v="202"/>
        <n v="110"/>
        <n v="115"/>
        <n v="31"/>
        <n v="191"/>
        <n v="100"/>
        <n v="27"/>
        <n v="141"/>
        <n v="86"/>
        <n v="205"/>
        <n v="537"/>
        <n v="206"/>
        <n v="101"/>
        <n v="208"/>
        <n v="211"/>
        <n v="241"/>
        <n v="380"/>
        <n v="1224"/>
        <n v="167"/>
        <n v="16"/>
        <n v="246"/>
        <n v="340"/>
        <n v="983"/>
        <n v="185"/>
        <n v="148"/>
        <n v="197"/>
        <n v="196"/>
        <n v="75"/>
        <n v="104"/>
        <n v="59"/>
        <n v="305"/>
        <n v="222"/>
        <n v="17"/>
        <n v="47"/>
        <n v="116"/>
        <n v="37"/>
        <n v="91"/>
        <n v="253"/>
        <n v="248"/>
        <n v="345"/>
        <n v="22"/>
        <n v="90"/>
        <n v="52"/>
        <n v="69"/>
        <n v="137"/>
        <n v="135"/>
        <n v="290"/>
        <n v="232"/>
        <n v="303"/>
        <n v="65"/>
        <n v="149"/>
        <n v="55"/>
        <n v="147"/>
        <n v="99"/>
        <n v="25"/>
        <n v="28"/>
        <n v="154"/>
        <n v="20"/>
        <n v="73"/>
        <n v="49"/>
        <n v="19"/>
        <n v="314"/>
        <n v="18"/>
        <n v="389"/>
        <n v="413"/>
        <n v="130"/>
        <n v="274"/>
        <n v="44"/>
        <n v="441"/>
        <n v="615"/>
        <n v="107"/>
        <n v="35"/>
        <n v="226"/>
        <n v="209"/>
        <n v="131"/>
        <n v="174"/>
        <n v="114"/>
        <n v="180"/>
        <n v="666"/>
        <n v="89"/>
        <n v="897"/>
        <n v="200"/>
        <n v="123"/>
        <n v="102"/>
        <n v="77"/>
        <n v="465"/>
        <n v="43"/>
        <n v="60"/>
        <n v="249"/>
        <n v="128"/>
        <n v="117"/>
        <n v="244"/>
        <n v="181"/>
        <n v="288"/>
        <n v="122"/>
        <n v="175"/>
        <n v="112"/>
        <n v="165"/>
        <n v="40"/>
        <n v="179"/>
        <n v="512"/>
        <n v="169"/>
        <n v="563"/>
        <n v="184"/>
        <n v="92"/>
        <n v="234"/>
        <n v="275"/>
        <n v="251"/>
        <n v="94"/>
        <n v="57"/>
        <n v="62"/>
        <n v="301"/>
        <n v="72"/>
        <n v="186"/>
        <n v="171"/>
        <n v="189"/>
        <n v="12"/>
        <n v="159"/>
        <n v="111"/>
        <n v="714"/>
        <n v="132"/>
        <n v="229"/>
        <n v="134"/>
        <n v="70"/>
        <n v="71"/>
        <n v="87"/>
        <n v="133"/>
        <n v="1013"/>
        <n v="29"/>
        <n v="30"/>
        <n v="38"/>
        <n v="670"/>
        <n v="182"/>
        <n v="455"/>
        <n v="224"/>
        <n v="118"/>
        <n v="3238"/>
        <n v="489"/>
        <n v="551"/>
        <n v="176"/>
        <n v="146"/>
        <n v="156"/>
        <n v="199"/>
        <n v="125"/>
        <n v="84"/>
        <n v="46"/>
        <n v="385"/>
        <n v="3663"/>
        <n v="64"/>
        <n v="263"/>
        <n v="178"/>
        <n v="235"/>
        <n v="88"/>
        <n v="108"/>
        <n v="188"/>
        <n v="173"/>
        <n v="190"/>
        <n v="32"/>
        <n v="255"/>
        <n v="170"/>
        <n v="227"/>
        <n v="151"/>
        <n v="157"/>
        <n v="58"/>
        <n v="105"/>
        <n v="96"/>
        <n v="2478"/>
        <n v="424"/>
        <n v="1633"/>
        <n v="306"/>
        <n v="479"/>
        <n v="429"/>
        <n v="217"/>
        <n v="607"/>
        <n v="266"/>
        <n v="878"/>
        <n v="296"/>
        <n v="2525"/>
        <n v="294"/>
        <n v="187"/>
        <n v="707"/>
        <n v="67"/>
        <n v="50"/>
        <n v="42"/>
        <n v="74"/>
        <n v="183"/>
        <n v="145"/>
        <n v="207"/>
        <n v="162"/>
        <n v="85"/>
        <n v="168"/>
        <n v="97"/>
        <n v="8200"/>
        <n v="480"/>
        <n v="293"/>
        <n v="82"/>
        <n v="498"/>
        <n v="68"/>
        <n v="93"/>
        <n v="539"/>
        <n v="215"/>
        <n v="136"/>
        <n v="204"/>
        <n v="242"/>
        <n v="160"/>
        <n v="283"/>
        <n v="398"/>
        <n v="304"/>
        <n v="3468"/>
        <n v="394"/>
        <n v="113"/>
      </sharedItems>
    </cacheField>
    <cacheField name="spotlight" numFmtId="0">
      <sharedItems/>
    </cacheField>
    <cacheField name="Category " numFmtId="0">
      <sharedItems count="9">
        <s v="film &amp; video"/>
        <s v="technology"/>
        <s v="publishing"/>
        <s v="music"/>
        <s v="games"/>
        <s v="food"/>
        <s v="photography"/>
        <s v="theater"/>
        <s v="journalism"/>
      </sharedItems>
    </cacheField>
    <cacheField name=" Subcategory" numFmtId="0">
      <sharedItems count="41">
        <s v="television"/>
        <s v="science fiction"/>
        <s v="drama"/>
        <s v="documentary"/>
        <s v="animation"/>
        <s v="web"/>
        <s v="wearables"/>
        <s v="nonfiction"/>
        <s v="jazz"/>
        <s v="indie rock"/>
        <s v="electronic music"/>
        <s v="video games"/>
        <s v="mobile games"/>
        <s v="food trucks"/>
        <s v="photobooks"/>
        <s v="plays"/>
        <s v="translations"/>
        <s v="fiction"/>
        <s v="nature"/>
        <s v="places"/>
        <s v="faith"/>
        <s v="rock"/>
        <s v="gadgets"/>
        <s v="hardwar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radio &amp; podcasts"/>
        <s v="audio"/>
        <s v="world music"/>
        <s v="people"/>
        <s v="art books"/>
        <s v="shorts"/>
        <s v="metal"/>
        <s v="pop"/>
      </sharedItems>
    </cacheField>
    <cacheField name="date created conversion(launch)" numFmtId="166">
      <sharedItems containsSemiMixedTypes="0" containsNonDate="0" containsDate="1" containsString="0" minDate="2009-08-18T21:29:28" maxDate="2017-03-14T15:21:56" count="834"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</sharedItems>
      <fieldGroup par="19" base="15">
        <rangePr groupBy="months" startDate="2009-08-18T21:29:28" endDate="2017-03-14T15:21:56"/>
        <groupItems count="14">
          <s v="&lt;2009-08-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4"/>
        </groupItems>
      </fieldGroup>
    </cacheField>
    <cacheField name="date created conversion(deadline)" numFmtId="166">
      <sharedItems containsSemiMixedTypes="0" containsNonDate="0" containsDate="1" containsString="0" minDate="2009-10-12T20:59:00" maxDate="2017-04-30T17:00:00"/>
    </cacheField>
    <cacheField name="total days  launch to deadline" numFmtId="0">
      <sharedItems containsSemiMixedTypes="0" containsString="0" containsNumber="1" containsInteger="1" minValue="10" maxValue="90" count="54">
        <n v="30"/>
        <n v="31"/>
        <n v="60"/>
        <n v="25"/>
        <n v="50"/>
        <n v="36"/>
        <n v="41"/>
        <n v="29"/>
        <n v="45"/>
        <n v="24"/>
        <n v="55"/>
        <n v="43"/>
        <n v="35"/>
        <n v="23"/>
        <n v="33"/>
        <n v="32"/>
        <n v="37"/>
        <n v="26"/>
        <n v="40"/>
        <n v="58"/>
        <n v="28"/>
        <n v="22"/>
        <n v="27"/>
        <n v="19"/>
        <n v="49"/>
        <n v="14"/>
        <n v="20"/>
        <n v="21"/>
        <n v="47"/>
        <n v="48"/>
        <n v="46"/>
        <n v="34"/>
        <n v="44"/>
        <n v="57"/>
        <n v="15"/>
        <n v="39"/>
        <n v="42"/>
        <n v="90"/>
        <n v="38"/>
        <n v="77"/>
        <n v="51"/>
        <n v="59"/>
        <n v="10"/>
        <n v="61"/>
        <n v="53"/>
        <n v="17"/>
        <n v="18"/>
        <n v="12"/>
        <n v="80"/>
        <n v="54"/>
        <n v="52"/>
        <n v="67"/>
        <n v="56"/>
        <n v="16"/>
      </sharedItems>
    </cacheField>
    <cacheField name="Quarters" numFmtId="0" databaseField="0">
      <fieldGroup base="15">
        <rangePr groupBy="quarters" startDate="2009-08-18T21:29:28" endDate="2017-03-14T15:21:56"/>
        <groupItems count="6">
          <s v="&lt;2009-08-18"/>
          <s v="Qtr1"/>
          <s v="Qtr2"/>
          <s v="Qtr3"/>
          <s v="Qtr4"/>
          <s v="&gt;2017-03-14"/>
        </groupItems>
      </fieldGroup>
    </cacheField>
    <cacheField name="Years" numFmtId="0" databaseField="0">
      <fieldGroup base="15">
        <rangePr groupBy="years" startDate="2009-08-18T21:29:28" endDate="2017-03-14T15:21:56"/>
        <groupItems count="11">
          <s v="&lt;2009-08-18"/>
          <s v="2009"/>
          <s v="2010"/>
          <s v="2011"/>
          <s v="2012"/>
          <s v="2013"/>
          <s v="2014"/>
          <s v="2015"/>
          <s v="2016"/>
          <s v="2017"/>
          <s v="&gt;2017-03-1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sen Ali" refreshedDate="44748.542793402776" createdVersion="8" refreshedVersion="8" minRefreshableVersion="3" recordCount="4114" xr:uid="{679BC48B-0F25-4D7A-9BE2-088590371357}">
  <cacheSource type="worksheet">
    <worksheetSource ref="A1:R4115" sheet="Overall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(launch)" numFmtId="166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19" base="15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created conversion(deadline)" numFmtId="166">
      <sharedItems containsSemiMixedTypes="0" containsNonDate="0" containsDate="1" containsString="0" minDate="2009-08-10T19:26:00" maxDate="2017-05-03T19:12:00"/>
    </cacheField>
    <cacheField name="total days  launch to deadline" numFmtId="0">
      <sharedItems containsSemiMixedTypes="0" containsString="0" containsNumber="1" containsInteger="1" minValue="1" maxValue="90"/>
    </cacheField>
    <cacheField name="Quarters" numFmtId="0" databaseField="0">
      <fieldGroup base="15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sen Ali" refreshedDate="44748.58676770833" createdVersion="8" refreshedVersion="8" minRefreshableVersion="3" recordCount="4114" xr:uid="{86EDDE84-6E15-48C1-B3A3-A712FD4F9986}">
  <cacheSource type="worksheet">
    <worksheetSource ref="D1:R4115" sheet="Overall data"/>
  </cacheSource>
  <cacheFields count="15">
    <cacheField name="goal" numFmtId="164">
      <sharedItems containsSemiMixedTypes="0" containsString="0" containsNumber="1" minValue="1" maxValue="100000000" count="445">
        <n v="100000000"/>
        <n v="30000000"/>
        <n v="25000000"/>
        <n v="10000000"/>
        <n v="8000000"/>
        <n v="6000000"/>
        <n v="5000000"/>
        <n v="3000000"/>
        <n v="2800000"/>
        <n v="2500000"/>
        <n v="2000000"/>
        <n v="1500000"/>
        <n v="1350000"/>
        <n v="1333666"/>
        <n v="1300000"/>
        <n v="1000000"/>
        <n v="900000"/>
        <n v="894700"/>
        <n v="850000"/>
        <n v="800000"/>
        <n v="550000"/>
        <n v="510000"/>
        <n v="500000"/>
        <n v="474900"/>
        <n v="462000"/>
        <n v="450000"/>
        <n v="400000"/>
        <n v="390000"/>
        <n v="380000"/>
        <n v="375000"/>
        <n v="372625"/>
        <n v="350000"/>
        <n v="320000"/>
        <n v="300000"/>
        <n v="280000"/>
        <n v="261962"/>
        <n v="250000"/>
        <n v="240000"/>
        <n v="225000"/>
        <n v="220000"/>
        <n v="200000"/>
        <n v="198000"/>
        <n v="180000"/>
        <n v="179000"/>
        <n v="175000"/>
        <n v="172889"/>
        <n v="160000"/>
        <n v="150000"/>
        <n v="140000"/>
        <n v="133800"/>
        <n v="133000"/>
        <n v="130000"/>
        <n v="126000"/>
        <n v="125000"/>
        <n v="124000"/>
        <n v="120000"/>
        <n v="117000"/>
        <n v="116000"/>
        <n v="115250"/>
        <n v="110000"/>
        <n v="109225"/>
        <n v="104219"/>
        <n v="100000"/>
        <n v="99000"/>
        <n v="98000"/>
        <n v="97000"/>
        <n v="95000"/>
        <n v="94875"/>
        <n v="93500"/>
        <n v="90000"/>
        <n v="89200"/>
        <n v="88888"/>
        <n v="88000"/>
        <n v="86350"/>
        <n v="85000"/>
        <n v="82000"/>
        <n v="80000"/>
        <n v="78000"/>
        <n v="75000"/>
        <n v="74997"/>
        <n v="71764"/>
        <n v="71500"/>
        <n v="70000"/>
        <n v="68000"/>
        <n v="65108"/>
        <n v="65000"/>
        <n v="60000"/>
        <n v="58425"/>
        <n v="57000"/>
        <n v="56000"/>
        <n v="55650"/>
        <n v="55000"/>
        <n v="54000"/>
        <n v="52000"/>
        <n v="51000"/>
        <n v="50000"/>
        <n v="49000"/>
        <n v="48725"/>
        <n v="48500"/>
        <n v="48000"/>
        <n v="47000"/>
        <n v="46260"/>
        <n v="45000"/>
        <n v="44250"/>
        <n v="44000"/>
        <n v="43500"/>
        <n v="42850"/>
        <n v="42500"/>
        <n v="42000"/>
        <n v="40000"/>
        <n v="39400"/>
        <n v="39000"/>
        <n v="38888"/>
        <n v="38000"/>
        <n v="37956"/>
        <n v="37500"/>
        <n v="37000"/>
        <n v="36400"/>
        <n v="35500"/>
        <n v="35000"/>
        <n v="34000"/>
        <n v="33500"/>
        <n v="33000"/>
        <n v="32768"/>
        <n v="32500"/>
        <n v="32360"/>
        <n v="32000"/>
        <n v="31000"/>
        <n v="30000"/>
        <n v="29000"/>
        <n v="28888"/>
        <n v="28450"/>
        <n v="28000"/>
        <n v="27800"/>
        <n v="27500"/>
        <n v="27000"/>
        <n v="26500"/>
        <n v="26000"/>
        <n v="25000"/>
        <n v="24500"/>
        <n v="24200"/>
        <n v="24000"/>
        <n v="23900"/>
        <n v="23000"/>
        <n v="22765"/>
        <n v="22500"/>
        <n v="22400"/>
        <n v="22000"/>
        <n v="21000"/>
        <n v="20000"/>
        <n v="19980"/>
        <n v="19800"/>
        <n v="19500"/>
        <n v="19000"/>
        <n v="18950"/>
        <n v="18900"/>
        <n v="18800"/>
        <n v="18500"/>
        <n v="18000"/>
        <n v="17600"/>
        <n v="17500"/>
        <n v="17482"/>
        <n v="17100"/>
        <n v="17000"/>
        <n v="16870"/>
        <n v="16700"/>
        <n v="16500"/>
        <n v="16350"/>
        <n v="16300"/>
        <n v="16000"/>
        <n v="15500"/>
        <n v="15000"/>
        <n v="14920"/>
        <n v="14500"/>
        <n v="14440"/>
        <n v="14000"/>
        <n v="13803"/>
        <n v="13500"/>
        <n v="13111"/>
        <n v="13000"/>
        <n v="12999"/>
        <n v="12800"/>
        <n v="12700"/>
        <n v="12516"/>
        <n v="12500"/>
        <n v="12444"/>
        <n v="12200"/>
        <n v="12100"/>
        <n v="12001"/>
        <n v="12000"/>
        <n v="11999"/>
        <n v="11737"/>
        <n v="11500"/>
        <n v="11260"/>
        <n v="11200"/>
        <n v="11180"/>
        <n v="11140"/>
        <n v="11000"/>
        <n v="10600"/>
        <n v="10557"/>
        <n v="10500"/>
        <n v="10275"/>
        <n v="10115"/>
        <n v="10050"/>
        <n v="10000"/>
        <n v="9999"/>
        <n v="9850"/>
        <n v="9800"/>
        <n v="9665"/>
        <n v="9600"/>
        <n v="9500"/>
        <n v="9300"/>
        <n v="9072"/>
        <n v="9041"/>
        <n v="9000"/>
        <n v="8925"/>
        <n v="8888"/>
        <n v="8880"/>
        <n v="8800"/>
        <n v="8750"/>
        <n v="8600"/>
        <n v="8500"/>
        <n v="8400"/>
        <n v="8300"/>
        <n v="8200"/>
        <n v="8012"/>
        <n v="8000"/>
        <n v="7900"/>
        <n v="7777"/>
        <n v="7750"/>
        <n v="7534"/>
        <n v="7501"/>
        <n v="7500"/>
        <n v="7214"/>
        <n v="7200"/>
        <n v="7175"/>
        <n v="7000"/>
        <n v="6999"/>
        <n v="6900"/>
        <n v="6750"/>
        <n v="6700"/>
        <n v="6500"/>
        <n v="6450"/>
        <n v="6350"/>
        <n v="6300"/>
        <n v="6048"/>
        <n v="6000"/>
        <n v="5999"/>
        <n v="5875"/>
        <n v="5862"/>
        <n v="5845"/>
        <n v="5800"/>
        <n v="5600"/>
        <n v="5555.55"/>
        <n v="5500"/>
        <n v="5494"/>
        <n v="5400"/>
        <n v="5250"/>
        <n v="5200"/>
        <n v="5105"/>
        <n v="5050"/>
        <n v="5000"/>
        <n v="4999"/>
        <n v="4950"/>
        <n v="4900"/>
        <n v="4800"/>
        <n v="4700"/>
        <n v="4600"/>
        <n v="4589"/>
        <n v="4575"/>
        <n v="4500"/>
        <n v="4480"/>
        <n v="4444"/>
        <n v="4400"/>
        <n v="4336"/>
        <n v="4300"/>
        <n v="4290"/>
        <n v="4200"/>
        <n v="4190"/>
        <n v="4100"/>
        <n v="4059"/>
        <n v="4000"/>
        <n v="3999"/>
        <n v="3950"/>
        <n v="3910"/>
        <n v="3900"/>
        <n v="3871"/>
        <n v="3870"/>
        <n v="3800"/>
        <n v="3780"/>
        <n v="3759"/>
        <n v="3750"/>
        <n v="3700"/>
        <n v="3675"/>
        <n v="3600"/>
        <n v="3550"/>
        <n v="3500"/>
        <n v="3495"/>
        <n v="3423"/>
        <n v="3405"/>
        <n v="3400"/>
        <n v="3350"/>
        <n v="3333"/>
        <n v="3300"/>
        <n v="3274"/>
        <n v="3265"/>
        <n v="3255"/>
        <n v="3250"/>
        <n v="3200"/>
        <n v="3152"/>
        <n v="3100"/>
        <n v="3000"/>
        <n v="2995"/>
        <n v="2987"/>
        <n v="2900"/>
        <n v="2888"/>
        <n v="2885"/>
        <n v="2880"/>
        <n v="2827"/>
        <n v="2825"/>
        <n v="2820"/>
        <n v="2800"/>
        <n v="2750"/>
        <n v="2725"/>
        <n v="2700"/>
        <n v="2658"/>
        <n v="2600"/>
        <n v="2560"/>
        <n v="2550"/>
        <n v="2500"/>
        <n v="2468"/>
        <n v="2450"/>
        <n v="2413"/>
        <n v="2400"/>
        <n v="2350"/>
        <n v="2300"/>
        <n v="2250"/>
        <n v="2224"/>
        <n v="2220"/>
        <n v="2200"/>
        <n v="2100"/>
        <n v="2001"/>
        <n v="2000"/>
        <n v="1999"/>
        <n v="1964.47"/>
        <n v="1960"/>
        <n v="1930"/>
        <n v="1900"/>
        <n v="1897"/>
        <n v="1850"/>
        <n v="1800"/>
        <n v="1750"/>
        <n v="1700"/>
        <n v="1680"/>
        <n v="1650"/>
        <n v="1600"/>
        <n v="1570.79"/>
        <n v="1570"/>
        <n v="1551"/>
        <n v="1550"/>
        <n v="1500"/>
        <n v="1450"/>
        <n v="1400"/>
        <n v="1395"/>
        <n v="1385"/>
        <n v="1350"/>
        <n v="1328"/>
        <n v="1300"/>
        <n v="1250"/>
        <n v="1200"/>
        <n v="1150"/>
        <n v="1110"/>
        <n v="1100"/>
        <n v="1070"/>
        <n v="1050"/>
        <n v="1010"/>
        <n v="1000"/>
        <n v="999"/>
        <n v="978"/>
        <n v="960"/>
        <n v="930"/>
        <n v="911"/>
        <n v="900"/>
        <n v="850"/>
        <n v="839"/>
        <n v="800"/>
        <n v="780"/>
        <n v="777"/>
        <n v="773"/>
        <n v="750"/>
        <n v="745"/>
        <n v="740"/>
        <n v="700"/>
        <n v="678"/>
        <n v="675"/>
        <n v="666"/>
        <n v="660"/>
        <n v="650"/>
        <n v="620"/>
        <n v="600"/>
        <n v="575"/>
        <n v="550"/>
        <n v="530"/>
        <n v="525"/>
        <n v="516"/>
        <n v="515"/>
        <n v="512"/>
        <n v="500"/>
        <n v="495"/>
        <n v="480"/>
        <n v="451"/>
        <n v="450"/>
        <n v="420"/>
        <n v="400"/>
        <n v="350"/>
        <n v="347"/>
        <n v="333"/>
        <n v="315"/>
        <n v="300"/>
        <n v="280"/>
        <n v="270"/>
        <n v="250"/>
        <n v="225"/>
        <n v="220"/>
        <n v="200"/>
        <n v="199"/>
        <n v="153"/>
        <n v="150"/>
        <n v="128"/>
        <n v="125"/>
        <n v="110"/>
        <n v="101"/>
        <n v="100"/>
        <n v="80"/>
        <n v="70"/>
        <n v="60"/>
        <n v="50"/>
        <n v="40"/>
        <n v="25"/>
        <n v="20"/>
        <n v="13"/>
        <n v="10"/>
        <n v="5"/>
        <n v="2"/>
        <n v="1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(launch)" numFmtId="166">
      <sharedItems containsSemiMixedTypes="0" containsNonDate="0" containsDate="1" containsString="0" minDate="2009-05-17T03:55:13" maxDate="2017-03-15T15:30:07"/>
    </cacheField>
    <cacheField name="date created conversion(deadline)" numFmtId="166">
      <sharedItems containsSemiMixedTypes="0" containsNonDate="0" containsDate="1" containsString="0" minDate="2009-08-10T19:26:00" maxDate="2017-05-03T19:12:00"/>
    </cacheField>
    <cacheField name="total days  launch to deadline" numFmtId="0">
      <sharedItems containsSemiMixedTypes="0" containsString="0" containsNumber="1" containsInteger="1" minValue="1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4">
  <r>
    <n v="27"/>
    <s v="B-Rabbit TV Comedy Pilot"/>
    <x v="0"/>
    <n v="20000"/>
    <n v="22345"/>
    <x v="0"/>
    <x v="0"/>
    <x v="0"/>
    <n v="1416113833"/>
    <n v="1413518233"/>
    <b v="0"/>
    <x v="0"/>
    <b v="1"/>
    <x v="0"/>
    <x v="0"/>
    <x v="0"/>
    <d v="2014-11-16T04:57:13"/>
    <x v="0"/>
  </r>
  <r>
    <n v="59"/>
    <s v="&quot;Momentum&quot; - The Series"/>
    <x v="1"/>
    <n v="20000"/>
    <n v="20025.14"/>
    <x v="0"/>
    <x v="1"/>
    <x v="1"/>
    <n v="1442264400"/>
    <n v="1439530776"/>
    <b v="0"/>
    <x v="1"/>
    <b v="1"/>
    <x v="0"/>
    <x v="0"/>
    <x v="1"/>
    <d v="2015-09-14T21:00:00"/>
    <x v="1"/>
  </r>
  <r>
    <n v="129"/>
    <s v="JUSTICE LEAGUE ORIGINS (Canceled)"/>
    <x v="2"/>
    <n v="20000"/>
    <n v="0"/>
    <x v="1"/>
    <x v="1"/>
    <x v="1"/>
    <n v="1414708183"/>
    <n v="1409524183"/>
    <b v="0"/>
    <x v="2"/>
    <b v="0"/>
    <x v="0"/>
    <x v="1"/>
    <x v="2"/>
    <d v="2014-10-30T22:29:43"/>
    <x v="2"/>
  </r>
  <r>
    <n v="146"/>
    <s v="#CalExit...War of 2020 (Canceled)"/>
    <x v="3"/>
    <n v="20000"/>
    <n v="115"/>
    <x v="1"/>
    <x v="1"/>
    <x v="1"/>
    <n v="1484698998"/>
    <n v="1479514998"/>
    <b v="0"/>
    <x v="3"/>
    <b v="0"/>
    <x v="0"/>
    <x v="1"/>
    <x v="3"/>
    <d v="2017-01-18T00:23:18"/>
    <x v="2"/>
  </r>
  <r>
    <n v="175"/>
    <s v="Gooseberry Fool - Feature Film"/>
    <x v="4"/>
    <n v="20000"/>
    <n v="1297"/>
    <x v="2"/>
    <x v="2"/>
    <x v="2"/>
    <n v="1409337611"/>
    <n v="1407177611"/>
    <b v="0"/>
    <x v="4"/>
    <b v="0"/>
    <x v="0"/>
    <x v="2"/>
    <x v="4"/>
    <d v="2014-08-29T18:40:11"/>
    <x v="3"/>
  </r>
  <r>
    <n v="261"/>
    <s v="Empires: The Film"/>
    <x v="5"/>
    <n v="20000"/>
    <n v="21480"/>
    <x v="0"/>
    <x v="1"/>
    <x v="1"/>
    <n v="1339080900"/>
    <n v="1334783704"/>
    <b v="1"/>
    <x v="5"/>
    <b v="1"/>
    <x v="0"/>
    <x v="3"/>
    <x v="5"/>
    <d v="2012-06-07T14:55:00"/>
    <x v="4"/>
  </r>
  <r>
    <n v="275"/>
    <s v="Finding the Funk"/>
    <x v="6"/>
    <n v="20000"/>
    <n v="21679"/>
    <x v="0"/>
    <x v="1"/>
    <x v="1"/>
    <n v="1352511966"/>
    <n v="1349916366"/>
    <b v="1"/>
    <x v="6"/>
    <b v="1"/>
    <x v="0"/>
    <x v="3"/>
    <x v="6"/>
    <d v="2012-11-10T01:46:06"/>
    <x v="0"/>
  </r>
  <r>
    <n v="297"/>
    <s v="Who Owns Yoga?"/>
    <x v="7"/>
    <n v="20000"/>
    <n v="20128"/>
    <x v="0"/>
    <x v="1"/>
    <x v="1"/>
    <n v="1430452740"/>
    <n v="1427390901"/>
    <b v="1"/>
    <x v="7"/>
    <b v="1"/>
    <x v="0"/>
    <x v="3"/>
    <x v="7"/>
    <d v="2015-05-01T03:59:00"/>
    <x v="5"/>
  </r>
  <r>
    <n v="311"/>
    <s v="The Sticking Place Interactive Documentary"/>
    <x v="8"/>
    <n v="20000"/>
    <n v="20820.330000000002"/>
    <x v="0"/>
    <x v="1"/>
    <x v="1"/>
    <n v="1325404740"/>
    <n v="1321852592"/>
    <b v="1"/>
    <x v="0"/>
    <b v="1"/>
    <x v="0"/>
    <x v="3"/>
    <x v="8"/>
    <d v="2012-01-01T07:59:00"/>
    <x v="6"/>
  </r>
  <r>
    <n v="320"/>
    <s v="FOREVER PURE: A team spiralling out of control. DOCUMENTARY"/>
    <x v="9"/>
    <n v="20000"/>
    <n v="21316"/>
    <x v="0"/>
    <x v="2"/>
    <x v="2"/>
    <n v="1450825200"/>
    <n v="1448284433"/>
    <b v="1"/>
    <x v="8"/>
    <b v="1"/>
    <x v="0"/>
    <x v="3"/>
    <x v="9"/>
    <d v="2015-12-22T23:00:00"/>
    <x v="7"/>
  </r>
  <r>
    <n v="384"/>
    <s v="Nurse Mare Foals: Born to Die"/>
    <x v="10"/>
    <n v="20000"/>
    <n v="22421"/>
    <x v="0"/>
    <x v="1"/>
    <x v="1"/>
    <n v="1420569947"/>
    <n v="1417977947"/>
    <b v="0"/>
    <x v="9"/>
    <b v="1"/>
    <x v="0"/>
    <x v="3"/>
    <x v="10"/>
    <d v="2015-01-06T18:45:47"/>
    <x v="0"/>
  </r>
  <r>
    <n v="391"/>
    <s v="Science, Sex and the Ladies"/>
    <x v="11"/>
    <n v="20000"/>
    <n v="20122"/>
    <x v="0"/>
    <x v="1"/>
    <x v="1"/>
    <n v="1324169940"/>
    <n v="1321578051"/>
    <b v="0"/>
    <x v="10"/>
    <b v="1"/>
    <x v="0"/>
    <x v="3"/>
    <x v="11"/>
    <d v="2011-12-18T00:59:00"/>
    <x v="0"/>
  </r>
  <r>
    <n v="399"/>
    <s v="Green School Stories: a film to inspire change in education"/>
    <x v="12"/>
    <n v="20000"/>
    <n v="21361"/>
    <x v="0"/>
    <x v="2"/>
    <x v="2"/>
    <n v="1481716800"/>
    <n v="1479070867"/>
    <b v="0"/>
    <x v="11"/>
    <b v="1"/>
    <x v="0"/>
    <x v="3"/>
    <x v="12"/>
    <d v="2016-12-14T12:00:00"/>
    <x v="1"/>
  </r>
  <r>
    <n v="423"/>
    <s v="The Dark Brotherhood  (from the makers of COPS: Skyrim)"/>
    <x v="13"/>
    <n v="20000"/>
    <n v="153"/>
    <x v="2"/>
    <x v="1"/>
    <x v="1"/>
    <n v="1370470430"/>
    <n v="1367878430"/>
    <b v="0"/>
    <x v="12"/>
    <b v="0"/>
    <x v="0"/>
    <x v="4"/>
    <x v="13"/>
    <d v="2013-06-05T22:13:50"/>
    <x v="0"/>
  </r>
  <r>
    <n v="438"/>
    <s v="In Game: The Animated Series"/>
    <x v="14"/>
    <n v="20000"/>
    <n v="1876"/>
    <x v="2"/>
    <x v="1"/>
    <x v="1"/>
    <n v="1447830958"/>
    <n v="1445235358"/>
    <b v="0"/>
    <x v="13"/>
    <b v="0"/>
    <x v="0"/>
    <x v="4"/>
    <x v="14"/>
    <d v="2015-11-18T07:15:58"/>
    <x v="0"/>
  </r>
  <r>
    <n v="451"/>
    <s v="The Gangbangers"/>
    <x v="15"/>
    <n v="20000"/>
    <n v="0"/>
    <x v="2"/>
    <x v="1"/>
    <x v="1"/>
    <n v="1390669791"/>
    <n v="1388077791"/>
    <b v="0"/>
    <x v="2"/>
    <b v="0"/>
    <x v="0"/>
    <x v="4"/>
    <x v="15"/>
    <d v="2014-01-25T17:09:51"/>
    <x v="0"/>
  </r>
  <r>
    <n v="457"/>
    <s v="phenix heart 3D animation"/>
    <x v="16"/>
    <n v="20000"/>
    <n v="0"/>
    <x v="2"/>
    <x v="3"/>
    <x v="3"/>
    <n v="1408213512"/>
    <n v="1405621512"/>
    <b v="0"/>
    <x v="2"/>
    <b v="0"/>
    <x v="0"/>
    <x v="4"/>
    <x v="16"/>
    <d v="2014-08-16T18:25:12"/>
    <x v="0"/>
  </r>
  <r>
    <n v="467"/>
    <s v="&quot;The Kris and Berman Show&quot; Adult Animated Series Pilot"/>
    <x v="17"/>
    <n v="20000"/>
    <n v="4315"/>
    <x v="2"/>
    <x v="1"/>
    <x v="1"/>
    <n v="1348849134"/>
    <n v="1344961134"/>
    <b v="0"/>
    <x v="14"/>
    <b v="0"/>
    <x v="0"/>
    <x v="4"/>
    <x v="17"/>
    <d v="2012-09-28T16:18:54"/>
    <x v="8"/>
  </r>
  <r>
    <n v="494"/>
    <s v="The Grigori"/>
    <x v="18"/>
    <n v="20000"/>
    <n v="31"/>
    <x v="2"/>
    <x v="1"/>
    <x v="1"/>
    <n v="1404356400"/>
    <n v="1402343765"/>
    <b v="0"/>
    <x v="3"/>
    <b v="0"/>
    <x v="0"/>
    <x v="4"/>
    <x v="18"/>
    <d v="2014-07-03T03:00:00"/>
    <x v="9"/>
  </r>
  <r>
    <n v="499"/>
    <s v="Broadway Melodies: A Rock &amp; Roll Mystery Musical - Animated Feature Film"/>
    <x v="19"/>
    <n v="20000"/>
    <n v="1910"/>
    <x v="2"/>
    <x v="1"/>
    <x v="1"/>
    <n v="1255381140"/>
    <n v="1250630968"/>
    <b v="0"/>
    <x v="4"/>
    <b v="0"/>
    <x v="0"/>
    <x v="4"/>
    <x v="19"/>
    <d v="2009-10-12T20:59:00"/>
    <x v="10"/>
  </r>
  <r>
    <n v="502"/>
    <s v="Strawberry Bowl"/>
    <x v="20"/>
    <n v="20000"/>
    <n v="230"/>
    <x v="2"/>
    <x v="1"/>
    <x v="1"/>
    <n v="1332073025"/>
    <n v="1329484625"/>
    <b v="0"/>
    <x v="15"/>
    <b v="0"/>
    <x v="0"/>
    <x v="4"/>
    <x v="20"/>
    <d v="2012-03-18T12:17:05"/>
    <x v="0"/>
  </r>
  <r>
    <n v="507"/>
    <s v="Code Monkeys"/>
    <x v="21"/>
    <n v="20000"/>
    <n v="640"/>
    <x v="2"/>
    <x v="1"/>
    <x v="1"/>
    <n v="1350687657"/>
    <n v="1346799657"/>
    <b v="0"/>
    <x v="16"/>
    <b v="0"/>
    <x v="0"/>
    <x v="4"/>
    <x v="21"/>
    <d v="2012-10-19T23:00:57"/>
    <x v="8"/>
  </r>
  <r>
    <n v="596"/>
    <s v="DigitaliBook free library"/>
    <x v="22"/>
    <n v="20000"/>
    <n v="6"/>
    <x v="2"/>
    <x v="1"/>
    <x v="1"/>
    <n v="1478122292"/>
    <n v="1475530292"/>
    <b v="0"/>
    <x v="17"/>
    <b v="0"/>
    <x v="1"/>
    <x v="5"/>
    <x v="22"/>
    <d v="2016-11-02T21:31:32"/>
    <x v="0"/>
  </r>
  <r>
    <n v="632"/>
    <s v="UniWherse.com - Bring students future (Canceled)"/>
    <x v="23"/>
    <n v="20000"/>
    <n v="0"/>
    <x v="1"/>
    <x v="4"/>
    <x v="4"/>
    <n v="1448470165"/>
    <n v="1445874565"/>
    <b v="0"/>
    <x v="2"/>
    <b v="0"/>
    <x v="1"/>
    <x v="5"/>
    <x v="23"/>
    <d v="2015-11-25T16:49:25"/>
    <x v="0"/>
  </r>
  <r>
    <n v="642"/>
    <s v="Gauss - Redefining Eye Protection for the Digital Age"/>
    <x v="24"/>
    <n v="20000"/>
    <n v="292097"/>
    <x v="0"/>
    <x v="5"/>
    <x v="4"/>
    <n v="1439998674"/>
    <n v="1436888274"/>
    <b v="0"/>
    <x v="18"/>
    <b v="1"/>
    <x v="1"/>
    <x v="6"/>
    <x v="24"/>
    <d v="2015-08-19T15:37:54"/>
    <x v="5"/>
  </r>
  <r>
    <n v="688"/>
    <s v="The Most Advanced Dress Shirt- EVER!!"/>
    <x v="25"/>
    <n v="20000"/>
    <n v="14598"/>
    <x v="2"/>
    <x v="1"/>
    <x v="1"/>
    <n v="1444876253"/>
    <n v="1442284253"/>
    <b v="0"/>
    <x v="19"/>
    <b v="0"/>
    <x v="1"/>
    <x v="6"/>
    <x v="25"/>
    <d v="2015-10-15T02:30:53"/>
    <x v="0"/>
  </r>
  <r>
    <n v="690"/>
    <s v="BLOXSHIELD"/>
    <x v="26"/>
    <n v="20000"/>
    <n v="2468"/>
    <x v="2"/>
    <x v="1"/>
    <x v="1"/>
    <n v="1473400800"/>
    <n v="1469718841"/>
    <b v="0"/>
    <x v="20"/>
    <b v="0"/>
    <x v="1"/>
    <x v="6"/>
    <x v="26"/>
    <d v="2016-09-09T06:00:00"/>
    <x v="11"/>
  </r>
  <r>
    <n v="692"/>
    <s v="Signum Indicators by Brighter Indication"/>
    <x v="27"/>
    <n v="20000"/>
    <n v="1306"/>
    <x v="2"/>
    <x v="2"/>
    <x v="2"/>
    <n v="1482397263"/>
    <n v="1479805263"/>
    <b v="0"/>
    <x v="21"/>
    <b v="0"/>
    <x v="1"/>
    <x v="6"/>
    <x v="27"/>
    <d v="2016-12-22T09:01:03"/>
    <x v="0"/>
  </r>
  <r>
    <n v="725"/>
    <s v="The Year It All Made Sense"/>
    <x v="28"/>
    <n v="20000"/>
    <n v="20070"/>
    <x v="0"/>
    <x v="1"/>
    <x v="1"/>
    <n v="1450018912"/>
    <n v="1447426912"/>
    <b v="0"/>
    <x v="22"/>
    <b v="1"/>
    <x v="2"/>
    <x v="7"/>
    <x v="28"/>
    <d v="2015-12-13T15:01:52"/>
    <x v="0"/>
  </r>
  <r>
    <n v="730"/>
    <s v="Encyclopedia of Surfing"/>
    <x v="29"/>
    <n v="20000"/>
    <n v="26438"/>
    <x v="0"/>
    <x v="1"/>
    <x v="1"/>
    <n v="1323280391"/>
    <n v="1320688391"/>
    <b v="0"/>
    <x v="23"/>
    <b v="1"/>
    <x v="2"/>
    <x v="7"/>
    <x v="29"/>
    <d v="2011-12-07T17:53:11"/>
    <x v="0"/>
  </r>
  <r>
    <n v="870"/>
    <s v="The NELSON RIDDLE SONGBOOK - Nelson Riddle Tribute Orchestra"/>
    <x v="30"/>
    <n v="20000"/>
    <n v="62"/>
    <x v="2"/>
    <x v="2"/>
    <x v="2"/>
    <n v="1377995523"/>
    <n v="1375403523"/>
    <b v="0"/>
    <x v="24"/>
    <b v="0"/>
    <x v="3"/>
    <x v="8"/>
    <x v="30"/>
    <d v="2013-09-01T00:32:03"/>
    <x v="0"/>
  </r>
  <r>
    <n v="894"/>
    <s v="Saint Sebastian's Debut Album &amp; Short Film"/>
    <x v="31"/>
    <n v="20000"/>
    <n v="7834"/>
    <x v="2"/>
    <x v="1"/>
    <x v="1"/>
    <n v="1465169610"/>
    <n v="1462577610"/>
    <b v="0"/>
    <x v="25"/>
    <b v="0"/>
    <x v="3"/>
    <x v="9"/>
    <x v="31"/>
    <d v="2016-06-05T23:33:30"/>
    <x v="0"/>
  </r>
  <r>
    <n v="919"/>
    <s v="Jazz CD:  Out of The Blue"/>
    <x v="32"/>
    <n v="20000"/>
    <n v="100"/>
    <x v="2"/>
    <x v="1"/>
    <x v="1"/>
    <n v="1355930645"/>
    <n v="1352906645"/>
    <b v="0"/>
    <x v="26"/>
    <b v="0"/>
    <x v="3"/>
    <x v="8"/>
    <x v="32"/>
    <d v="2012-12-19T15:24:05"/>
    <x v="12"/>
  </r>
  <r>
    <n v="927"/>
    <s v="JETRO DA SILVA FUNK PROJECT"/>
    <x v="33"/>
    <n v="20000"/>
    <n v="0"/>
    <x v="2"/>
    <x v="1"/>
    <x v="1"/>
    <n v="1337024695"/>
    <n v="1334432695"/>
    <b v="0"/>
    <x v="2"/>
    <b v="0"/>
    <x v="3"/>
    <x v="8"/>
    <x v="33"/>
    <d v="2012-05-14T19:44:55"/>
    <x v="0"/>
  </r>
  <r>
    <n v="949"/>
    <s v="INBED"/>
    <x v="34"/>
    <n v="20000"/>
    <n v="273"/>
    <x v="2"/>
    <x v="5"/>
    <x v="4"/>
    <n v="1456016576"/>
    <n v="1450832576"/>
    <b v="0"/>
    <x v="27"/>
    <b v="0"/>
    <x v="1"/>
    <x v="6"/>
    <x v="34"/>
    <d v="2016-02-21T01:02:56"/>
    <x v="2"/>
  </r>
  <r>
    <n v="967"/>
    <s v="Better Beanie"/>
    <x v="35"/>
    <n v="20000"/>
    <n v="3562"/>
    <x v="2"/>
    <x v="1"/>
    <x v="1"/>
    <n v="1461301574"/>
    <n v="1456121174"/>
    <b v="0"/>
    <x v="28"/>
    <b v="0"/>
    <x v="1"/>
    <x v="6"/>
    <x v="35"/>
    <d v="2016-04-22T05:06:14"/>
    <x v="2"/>
  </r>
  <r>
    <n v="972"/>
    <s v="Android &amp; iPhone Magnetic Headphone and Earbud Cables!"/>
    <x v="36"/>
    <n v="20000"/>
    <n v="6925"/>
    <x v="2"/>
    <x v="1"/>
    <x v="1"/>
    <n v="1409813940"/>
    <n v="1407271598"/>
    <b v="0"/>
    <x v="29"/>
    <b v="0"/>
    <x v="1"/>
    <x v="6"/>
    <x v="36"/>
    <d v="2014-09-04T06:59:00"/>
    <x v="0"/>
  </r>
  <r>
    <n v="973"/>
    <s v="The Worlds First Fitness Shirt with Resistance the RS-1."/>
    <x v="37"/>
    <n v="20000"/>
    <n v="411"/>
    <x v="2"/>
    <x v="1"/>
    <x v="1"/>
    <n v="1447032093"/>
    <n v="1441844493"/>
    <b v="0"/>
    <x v="30"/>
    <b v="0"/>
    <x v="1"/>
    <x v="6"/>
    <x v="37"/>
    <d v="2015-11-09T01:21:33"/>
    <x v="2"/>
  </r>
  <r>
    <n v="986"/>
    <s v="EMBER wear Ski and Snow Sport Heated Gloves and Mittens"/>
    <x v="38"/>
    <n v="20000"/>
    <n v="2550"/>
    <x v="2"/>
    <x v="2"/>
    <x v="2"/>
    <n v="1452384000"/>
    <n v="1447698300"/>
    <b v="0"/>
    <x v="31"/>
    <b v="0"/>
    <x v="1"/>
    <x v="6"/>
    <x v="38"/>
    <d v="2016-01-10T00:00:00"/>
    <x v="10"/>
  </r>
  <r>
    <n v="1003"/>
    <s v="Fashion loves Technology: Lamour, the connected heating shoe (Canceled)"/>
    <x v="39"/>
    <n v="20000"/>
    <n v="3211"/>
    <x v="1"/>
    <x v="6"/>
    <x v="4"/>
    <n v="1489680061"/>
    <n v="1487091661"/>
    <b v="0"/>
    <x v="32"/>
    <b v="0"/>
    <x v="1"/>
    <x v="6"/>
    <x v="39"/>
    <d v="2017-03-16T16:01:01"/>
    <x v="0"/>
  </r>
  <r>
    <n v="1011"/>
    <s v="StreetskatePRO's  Knee, Shin, &amp; Ankle pad compression sleeve"/>
    <x v="40"/>
    <n v="20000"/>
    <n v="75"/>
    <x v="1"/>
    <x v="1"/>
    <x v="1"/>
    <n v="1418938395"/>
    <n v="1415050395"/>
    <b v="0"/>
    <x v="26"/>
    <b v="0"/>
    <x v="1"/>
    <x v="6"/>
    <x v="40"/>
    <d v="2014-12-18T21:33:15"/>
    <x v="8"/>
  </r>
  <r>
    <n v="1018"/>
    <s v="Owl (Canceled)"/>
    <x v="41"/>
    <n v="20000"/>
    <n v="621"/>
    <x v="1"/>
    <x v="1"/>
    <x v="1"/>
    <n v="1468496933"/>
    <n v="1465904933"/>
    <b v="0"/>
    <x v="27"/>
    <b v="0"/>
    <x v="1"/>
    <x v="6"/>
    <x v="41"/>
    <d v="2016-07-14T11:48:53"/>
    <x v="0"/>
  </r>
  <r>
    <n v="1024"/>
    <s v="The Last Art Fact Album Ever"/>
    <x v="42"/>
    <n v="20000"/>
    <n v="23727.55"/>
    <x v="0"/>
    <x v="7"/>
    <x v="5"/>
    <n v="1454248563"/>
    <n v="1451656563"/>
    <b v="1"/>
    <x v="33"/>
    <b v="1"/>
    <x v="3"/>
    <x v="10"/>
    <x v="42"/>
    <d v="2016-01-31T13:56:03"/>
    <x v="0"/>
  </r>
  <r>
    <n v="1080"/>
    <s v="Skullforge: The Hunt"/>
    <x v="43"/>
    <n v="20000"/>
    <n v="1821"/>
    <x v="2"/>
    <x v="1"/>
    <x v="1"/>
    <n v="1399778333"/>
    <n v="1397186333"/>
    <b v="0"/>
    <x v="34"/>
    <b v="0"/>
    <x v="4"/>
    <x v="11"/>
    <x v="43"/>
    <d v="2014-05-11T03:18:53"/>
    <x v="0"/>
  </r>
  <r>
    <n v="1129"/>
    <s v="Angry words with Friends"/>
    <x v="44"/>
    <n v="20000"/>
    <n v="21"/>
    <x v="2"/>
    <x v="1"/>
    <x v="1"/>
    <n v="1465107693"/>
    <n v="1462515693"/>
    <b v="0"/>
    <x v="17"/>
    <b v="0"/>
    <x v="4"/>
    <x v="12"/>
    <x v="44"/>
    <d v="2016-06-05T06:21:33"/>
    <x v="0"/>
  </r>
  <r>
    <n v="1175"/>
    <s v="Bad To The Cone Food Service ATX"/>
    <x v="45"/>
    <n v="20000"/>
    <n v="585"/>
    <x v="2"/>
    <x v="1"/>
    <x v="1"/>
    <n v="1436981339"/>
    <n v="1434389339"/>
    <b v="0"/>
    <x v="35"/>
    <b v="0"/>
    <x v="5"/>
    <x v="13"/>
    <x v="45"/>
    <d v="2015-07-15T17:28:59"/>
    <x v="0"/>
  </r>
  <r>
    <n v="1210"/>
    <s v="Det Andra GÃ¶teborg"/>
    <x v="46"/>
    <n v="20000"/>
    <n v="50863"/>
    <x v="0"/>
    <x v="7"/>
    <x v="5"/>
    <n v="1433106000"/>
    <n v="1431124572"/>
    <b v="0"/>
    <x v="36"/>
    <b v="1"/>
    <x v="6"/>
    <x v="14"/>
    <x v="46"/>
    <d v="2015-05-31T21:00:00"/>
    <x v="13"/>
  </r>
  <r>
    <n v="1297"/>
    <s v="The One Man Traveling Tennessee Williams Festival"/>
    <x v="47"/>
    <n v="20000"/>
    <n v="21905"/>
    <x v="0"/>
    <x v="1"/>
    <x v="1"/>
    <n v="1462125358"/>
    <n v="1459533358"/>
    <b v="0"/>
    <x v="37"/>
    <b v="1"/>
    <x v="7"/>
    <x v="15"/>
    <x v="47"/>
    <d v="2016-05-01T17:55:58"/>
    <x v="0"/>
  </r>
  <r>
    <n v="1310"/>
    <s v="k5-jkt.by kiger (Canceled)"/>
    <x v="48"/>
    <n v="20000"/>
    <n v="3100"/>
    <x v="1"/>
    <x v="1"/>
    <x v="1"/>
    <n v="1471622450"/>
    <n v="1467734450"/>
    <b v="0"/>
    <x v="38"/>
    <b v="0"/>
    <x v="1"/>
    <x v="6"/>
    <x v="48"/>
    <d v="2016-08-19T16:00:50"/>
    <x v="8"/>
  </r>
  <r>
    <n v="1325"/>
    <s v="Solar PowerCap USB Cell Phone Charging Hats (Canceled)"/>
    <x v="49"/>
    <n v="20000"/>
    <n v="486"/>
    <x v="1"/>
    <x v="1"/>
    <x v="1"/>
    <n v="1483063435"/>
    <n v="1480471435"/>
    <b v="0"/>
    <x v="30"/>
    <b v="0"/>
    <x v="1"/>
    <x v="6"/>
    <x v="49"/>
    <d v="2016-12-30T02:03:55"/>
    <x v="0"/>
  </r>
  <r>
    <n v="1351"/>
    <s v="Purpose: Your Journey To Find Meaning"/>
    <x v="50"/>
    <n v="20000"/>
    <n v="20253"/>
    <x v="0"/>
    <x v="1"/>
    <x v="1"/>
    <n v="1455299144"/>
    <n v="1452707144"/>
    <b v="0"/>
    <x v="39"/>
    <b v="1"/>
    <x v="2"/>
    <x v="7"/>
    <x v="50"/>
    <d v="2016-02-12T17:45:44"/>
    <x v="0"/>
  </r>
  <r>
    <n v="1438"/>
    <s v="Felting tutorials - worldwide wool craft - translation"/>
    <x v="51"/>
    <n v="20000"/>
    <n v="600"/>
    <x v="2"/>
    <x v="8"/>
    <x v="6"/>
    <n v="1461765300"/>
    <n v="1459198499"/>
    <b v="0"/>
    <x v="30"/>
    <b v="0"/>
    <x v="2"/>
    <x v="16"/>
    <x v="51"/>
    <d v="2016-04-27T13:55:00"/>
    <x v="0"/>
  </r>
  <r>
    <n v="1486"/>
    <s v="I Died. Yesterday by Pamela Norton Docken"/>
    <x v="52"/>
    <n v="20000"/>
    <n v="48"/>
    <x v="2"/>
    <x v="1"/>
    <x v="1"/>
    <n v="1425009761"/>
    <n v="1422417761"/>
    <b v="0"/>
    <x v="3"/>
    <b v="0"/>
    <x v="2"/>
    <x v="17"/>
    <x v="52"/>
    <d v="2015-02-27T04:02:41"/>
    <x v="0"/>
  </r>
  <r>
    <n v="1539"/>
    <s v="The Music Never Stopped:Epic Live Music Photos by Bob Minkin"/>
    <x v="53"/>
    <n v="20000"/>
    <n v="27197.22"/>
    <x v="0"/>
    <x v="1"/>
    <x v="1"/>
    <n v="1483481019"/>
    <n v="1480629819"/>
    <b v="0"/>
    <x v="40"/>
    <b v="1"/>
    <x v="6"/>
    <x v="14"/>
    <x v="53"/>
    <d v="2017-01-03T22:03:39"/>
    <x v="14"/>
  </r>
  <r>
    <n v="1554"/>
    <s v="Barbara O'Donovan Designs"/>
    <x v="54"/>
    <n v="20000"/>
    <n v="0"/>
    <x v="2"/>
    <x v="9"/>
    <x v="7"/>
    <n v="1438495390"/>
    <n v="1435903390"/>
    <b v="0"/>
    <x v="2"/>
    <b v="0"/>
    <x v="6"/>
    <x v="18"/>
    <x v="54"/>
    <d v="2015-08-02T06:03:10"/>
    <x v="0"/>
  </r>
  <r>
    <n v="1583"/>
    <s v="Follow in footsteps an awesome book adventure"/>
    <x v="55"/>
    <n v="20000"/>
    <n v="15"/>
    <x v="2"/>
    <x v="2"/>
    <x v="2"/>
    <n v="1411681391"/>
    <n v="1409089391"/>
    <b v="0"/>
    <x v="26"/>
    <b v="0"/>
    <x v="6"/>
    <x v="19"/>
    <x v="55"/>
    <d v="2014-09-25T21:43:11"/>
    <x v="0"/>
  </r>
  <r>
    <n v="1700"/>
    <s v="Camp Songs: original worship songs inspired by summer camp"/>
    <x v="56"/>
    <n v="20000"/>
    <n v="5212"/>
    <x v="3"/>
    <x v="1"/>
    <x v="1"/>
    <n v="1491019200"/>
    <n v="1488418990"/>
    <b v="0"/>
    <x v="41"/>
    <b v="0"/>
    <x v="3"/>
    <x v="20"/>
    <x v="56"/>
    <d v="2017-04-01T04:00:00"/>
    <x v="0"/>
  </r>
  <r>
    <n v="1806"/>
    <s v="American Presidents Naked"/>
    <x v="57"/>
    <n v="20000"/>
    <n v="591"/>
    <x v="2"/>
    <x v="2"/>
    <x v="2"/>
    <n v="1412090349"/>
    <n v="1409066349"/>
    <b v="1"/>
    <x v="30"/>
    <b v="0"/>
    <x v="6"/>
    <x v="14"/>
    <x v="57"/>
    <d v="2014-09-30T15:19:09"/>
    <x v="12"/>
  </r>
  <r>
    <n v="1828"/>
    <s v="Help to make Sam Sliva's new EP, &quot;Drained&quot;, come to life."/>
    <x v="58"/>
    <n v="20000"/>
    <n v="20032"/>
    <x v="0"/>
    <x v="1"/>
    <x v="1"/>
    <n v="1399672800"/>
    <n v="1396906530"/>
    <b v="0"/>
    <x v="42"/>
    <b v="1"/>
    <x v="3"/>
    <x v="21"/>
    <x v="58"/>
    <d v="2014-05-09T22:00:00"/>
    <x v="15"/>
  </r>
  <r>
    <n v="1867"/>
    <s v="Meme Wars - Dank Age"/>
    <x v="59"/>
    <n v="20000"/>
    <n v="10"/>
    <x v="2"/>
    <x v="1"/>
    <x v="1"/>
    <n v="1478383912"/>
    <n v="1475791912"/>
    <b v="0"/>
    <x v="26"/>
    <b v="0"/>
    <x v="4"/>
    <x v="12"/>
    <x v="59"/>
    <d v="2016-11-05T22:11:52"/>
    <x v="0"/>
  </r>
  <r>
    <n v="1872"/>
    <s v="ZombieTime!"/>
    <x v="60"/>
    <n v="20000"/>
    <n v="212"/>
    <x v="2"/>
    <x v="1"/>
    <x v="1"/>
    <n v="1435633602"/>
    <n v="1433041602"/>
    <b v="0"/>
    <x v="12"/>
    <b v="0"/>
    <x v="4"/>
    <x v="12"/>
    <x v="60"/>
    <d v="2015-06-30T03:06:42"/>
    <x v="0"/>
  </r>
  <r>
    <n v="1916"/>
    <s v="The Paint Can Holder by U.S. Green Products"/>
    <x v="61"/>
    <n v="20000"/>
    <n v="102"/>
    <x v="2"/>
    <x v="1"/>
    <x v="1"/>
    <n v="1478542375"/>
    <n v="1476378775"/>
    <b v="0"/>
    <x v="43"/>
    <b v="0"/>
    <x v="1"/>
    <x v="22"/>
    <x v="61"/>
    <d v="2016-11-07T18:12:55"/>
    <x v="3"/>
  </r>
  <r>
    <n v="1967"/>
    <s v="Ion: A Music Detecting Mood Light with Bluetooth Low Energy"/>
    <x v="62"/>
    <n v="20000"/>
    <n v="74026"/>
    <x v="0"/>
    <x v="1"/>
    <x v="1"/>
    <n v="1398959729"/>
    <n v="1396367729"/>
    <b v="1"/>
    <x v="44"/>
    <b v="1"/>
    <x v="1"/>
    <x v="23"/>
    <x v="62"/>
    <d v="2014-05-01T15:55:29"/>
    <x v="0"/>
  </r>
  <r>
    <n v="1969"/>
    <s v="Puck.js - the ground-breaking bluetooth beacon"/>
    <x v="63"/>
    <n v="20000"/>
    <n v="115816"/>
    <x v="0"/>
    <x v="2"/>
    <x v="2"/>
    <n v="1470423668"/>
    <n v="1467831668"/>
    <b v="1"/>
    <x v="45"/>
    <b v="1"/>
    <x v="1"/>
    <x v="23"/>
    <x v="63"/>
    <d v="2016-08-05T19:01:08"/>
    <x v="0"/>
  </r>
  <r>
    <n v="1974"/>
    <s v="RAPIRO: The Humanoid Robot Kit for your Raspberry Pi"/>
    <x v="64"/>
    <n v="20000"/>
    <n v="75099.199999999997"/>
    <x v="0"/>
    <x v="2"/>
    <x v="2"/>
    <n v="1376899269"/>
    <n v="1371715269"/>
    <b v="1"/>
    <x v="46"/>
    <b v="1"/>
    <x v="1"/>
    <x v="23"/>
    <x v="64"/>
    <d v="2013-08-19T08:01:09"/>
    <x v="2"/>
  </r>
  <r>
    <n v="2071"/>
    <s v="easyFeed Automatic Pet Feeder w/ Webcam and Amazon Delivery"/>
    <x v="65"/>
    <n v="20000"/>
    <n v="56146"/>
    <x v="0"/>
    <x v="1"/>
    <x v="1"/>
    <n v="1475390484"/>
    <n v="1471502484"/>
    <b v="0"/>
    <x v="47"/>
    <b v="1"/>
    <x v="1"/>
    <x v="23"/>
    <x v="65"/>
    <d v="2016-10-02T06:41:24"/>
    <x v="8"/>
  </r>
  <r>
    <n v="2078"/>
    <s v="Hoterway - Hot shower from the first second"/>
    <x v="66"/>
    <n v="20000"/>
    <n v="26241"/>
    <x v="0"/>
    <x v="10"/>
    <x v="4"/>
    <n v="1482085857"/>
    <n v="1479493857"/>
    <b v="0"/>
    <x v="42"/>
    <b v="1"/>
    <x v="1"/>
    <x v="23"/>
    <x v="66"/>
    <d v="2016-12-18T18:30:57"/>
    <x v="0"/>
  </r>
  <r>
    <n v="2126"/>
    <s v="DodgeBall Blitz"/>
    <x v="67"/>
    <n v="20000"/>
    <n v="10"/>
    <x v="2"/>
    <x v="1"/>
    <x v="1"/>
    <n v="1418080887"/>
    <n v="1415488887"/>
    <b v="0"/>
    <x v="17"/>
    <b v="0"/>
    <x v="4"/>
    <x v="11"/>
    <x v="67"/>
    <d v="2014-12-08T23:21:27"/>
    <x v="0"/>
  </r>
  <r>
    <n v="2186"/>
    <s v="Latitude 90Â° : The Origin"/>
    <x v="68"/>
    <n v="20000"/>
    <n v="21935"/>
    <x v="0"/>
    <x v="1"/>
    <x v="1"/>
    <n v="1473213600"/>
    <n v="1470062743"/>
    <b v="0"/>
    <x v="48"/>
    <b v="1"/>
    <x v="4"/>
    <x v="24"/>
    <x v="68"/>
    <d v="2016-09-07T02:00:00"/>
    <x v="16"/>
  </r>
  <r>
    <n v="2187"/>
    <s v="Tesla vs. Edison"/>
    <x v="69"/>
    <n v="20000"/>
    <n v="202928.5"/>
    <x v="0"/>
    <x v="1"/>
    <x v="1"/>
    <n v="1428033540"/>
    <n v="1425531666"/>
    <b v="1"/>
    <x v="49"/>
    <b v="1"/>
    <x v="4"/>
    <x v="24"/>
    <x v="69"/>
    <d v="2015-04-03T03:59:00"/>
    <x v="7"/>
  </r>
  <r>
    <n v="2267"/>
    <s v="Stones Dungeon Tiles"/>
    <x v="70"/>
    <n v="20000"/>
    <n v="76105"/>
    <x v="0"/>
    <x v="1"/>
    <x v="1"/>
    <n v="1419123600"/>
    <n v="1416945297"/>
    <b v="0"/>
    <x v="50"/>
    <b v="1"/>
    <x v="4"/>
    <x v="24"/>
    <x v="70"/>
    <d v="2014-12-21T01:00:00"/>
    <x v="17"/>
  </r>
  <r>
    <n v="2271"/>
    <s v="Man vs Meeple Season One Kickstarter"/>
    <x v="71"/>
    <n v="20000"/>
    <n v="56618"/>
    <x v="0"/>
    <x v="1"/>
    <x v="1"/>
    <n v="1481328004"/>
    <n v="1478736004"/>
    <b v="0"/>
    <x v="51"/>
    <b v="1"/>
    <x v="4"/>
    <x v="24"/>
    <x v="71"/>
    <d v="2016-12-10T00:00:04"/>
    <x v="0"/>
  </r>
  <r>
    <n v="2336"/>
    <s v="SOSU Barrel-Aged Sriracha"/>
    <x v="72"/>
    <n v="20000"/>
    <n v="104146.51"/>
    <x v="0"/>
    <x v="1"/>
    <x v="1"/>
    <n v="1394316695"/>
    <n v="1390860695"/>
    <b v="1"/>
    <x v="52"/>
    <b v="1"/>
    <x v="5"/>
    <x v="25"/>
    <x v="72"/>
    <d v="2014-03-08T22:11:35"/>
    <x v="18"/>
  </r>
  <r>
    <n v="2391"/>
    <s v="oToBOTS.com - Freedom from high cost auto repairs (Canceled)"/>
    <x v="73"/>
    <n v="20000"/>
    <n v="25"/>
    <x v="1"/>
    <x v="1"/>
    <x v="1"/>
    <n v="1427825044"/>
    <n v="1425236644"/>
    <b v="0"/>
    <x v="26"/>
    <b v="0"/>
    <x v="1"/>
    <x v="5"/>
    <x v="73"/>
    <d v="2015-03-31T18:04:04"/>
    <x v="0"/>
  </r>
  <r>
    <n v="2416"/>
    <s v="Smokin' J's BBQ. food truck"/>
    <x v="74"/>
    <n v="20000"/>
    <n v="5"/>
    <x v="2"/>
    <x v="1"/>
    <x v="1"/>
    <n v="1426345200"/>
    <n v="1421343743"/>
    <b v="0"/>
    <x v="26"/>
    <b v="0"/>
    <x v="5"/>
    <x v="13"/>
    <x v="74"/>
    <d v="2015-03-14T15:00:00"/>
    <x v="19"/>
  </r>
  <r>
    <n v="2426"/>
    <s v="The Low-Calorie Food Truck"/>
    <x v="75"/>
    <n v="20000"/>
    <n v="0"/>
    <x v="2"/>
    <x v="1"/>
    <x v="1"/>
    <n v="1439006692"/>
    <n v="1433822692"/>
    <b v="0"/>
    <x v="2"/>
    <b v="0"/>
    <x v="5"/>
    <x v="13"/>
    <x v="75"/>
    <d v="2015-08-08T04:04:52"/>
    <x v="2"/>
  </r>
  <r>
    <n v="2434"/>
    <s v="Fresh fruit and veggies for the hood!"/>
    <x v="76"/>
    <n v="20000"/>
    <n v="26"/>
    <x v="2"/>
    <x v="1"/>
    <x v="1"/>
    <n v="1438662474"/>
    <n v="1435206474"/>
    <b v="0"/>
    <x v="17"/>
    <b v="0"/>
    <x v="5"/>
    <x v="13"/>
    <x v="76"/>
    <d v="2015-08-04T04:27:54"/>
    <x v="18"/>
  </r>
  <r>
    <n v="2443"/>
    <s v="VEGA: One-of-A-Kind Coffee that Changes Lives"/>
    <x v="77"/>
    <n v="20000"/>
    <n v="40502.99"/>
    <x v="0"/>
    <x v="1"/>
    <x v="1"/>
    <n v="1408114822"/>
    <n v="1405522822"/>
    <b v="0"/>
    <x v="53"/>
    <b v="1"/>
    <x v="5"/>
    <x v="25"/>
    <x v="77"/>
    <d v="2014-08-15T15:00:22"/>
    <x v="0"/>
  </r>
  <r>
    <n v="2493"/>
    <s v="Lets Make A Record Together!"/>
    <x v="78"/>
    <n v="20000"/>
    <n v="25740"/>
    <x v="0"/>
    <x v="1"/>
    <x v="1"/>
    <n v="1367208140"/>
    <n v="1363320140"/>
    <b v="0"/>
    <x v="54"/>
    <b v="1"/>
    <x v="3"/>
    <x v="9"/>
    <x v="78"/>
    <d v="2013-04-29T04:02:20"/>
    <x v="8"/>
  </r>
  <r>
    <n v="2508"/>
    <s v="Silver Linning Gourmet Fudge"/>
    <x v="79"/>
    <n v="20000"/>
    <n v="0"/>
    <x v="2"/>
    <x v="1"/>
    <x v="1"/>
    <n v="1408056634"/>
    <n v="1405464634"/>
    <b v="0"/>
    <x v="2"/>
    <b v="0"/>
    <x v="5"/>
    <x v="26"/>
    <x v="79"/>
    <d v="2014-08-14T22:50:34"/>
    <x v="0"/>
  </r>
  <r>
    <n v="2535"/>
    <s v="Mark Hayes Requiem Recording"/>
    <x v="80"/>
    <n v="20000"/>
    <n v="20755"/>
    <x v="0"/>
    <x v="1"/>
    <x v="1"/>
    <n v="1417463945"/>
    <n v="1414781945"/>
    <b v="0"/>
    <x v="55"/>
    <b v="1"/>
    <x v="3"/>
    <x v="27"/>
    <x v="80"/>
    <d v="2014-12-01T19:59:05"/>
    <x v="1"/>
  </r>
  <r>
    <n v="2563"/>
    <s v="Phoenix Pearl Boba Tea Truck (Canceled)"/>
    <x v="81"/>
    <n v="20000"/>
    <n v="0"/>
    <x v="1"/>
    <x v="1"/>
    <x v="1"/>
    <n v="1438226451"/>
    <n v="1433042451"/>
    <b v="0"/>
    <x v="2"/>
    <b v="0"/>
    <x v="5"/>
    <x v="13"/>
    <x v="81"/>
    <d v="2015-07-30T03:20:51"/>
    <x v="2"/>
  </r>
  <r>
    <n v="2604"/>
    <s v="Hermes Spacecraft"/>
    <x v="82"/>
    <n v="20000"/>
    <n v="20843.599999999999"/>
    <x v="0"/>
    <x v="1"/>
    <x v="1"/>
    <n v="1335662023"/>
    <n v="1333070023"/>
    <b v="1"/>
    <x v="56"/>
    <b v="1"/>
    <x v="1"/>
    <x v="28"/>
    <x v="82"/>
    <d v="2012-04-29T01:13:43"/>
    <x v="0"/>
  </r>
  <r>
    <n v="2631"/>
    <s v="Starship Congress 2015: Interstellar Hackathon"/>
    <x v="83"/>
    <n v="20000"/>
    <n v="22933.05"/>
    <x v="0"/>
    <x v="1"/>
    <x v="1"/>
    <n v="1440907427"/>
    <n v="1438488227"/>
    <b v="0"/>
    <x v="57"/>
    <b v="1"/>
    <x v="1"/>
    <x v="28"/>
    <x v="83"/>
    <d v="2015-08-30T04:03:47"/>
    <x v="20"/>
  </r>
  <r>
    <n v="2645"/>
    <s v="Project ThunderStruck - Testing a New Spacecraft Concept"/>
    <x v="84"/>
    <n v="20000"/>
    <n v="2100"/>
    <x v="1"/>
    <x v="9"/>
    <x v="7"/>
    <n v="1415481203"/>
    <n v="1412885603"/>
    <b v="1"/>
    <x v="31"/>
    <b v="0"/>
    <x v="1"/>
    <x v="28"/>
    <x v="84"/>
    <d v="2014-11-08T21:13:23"/>
    <x v="0"/>
  </r>
  <r>
    <n v="2660"/>
    <s v="Central Ohio Astronomical Society Mobile Classroom"/>
    <x v="85"/>
    <n v="20000"/>
    <n v="19"/>
    <x v="1"/>
    <x v="1"/>
    <x v="1"/>
    <n v="1448388418"/>
    <n v="1443200818"/>
    <b v="0"/>
    <x v="24"/>
    <b v="0"/>
    <x v="1"/>
    <x v="28"/>
    <x v="85"/>
    <d v="2015-11-24T18:06:58"/>
    <x v="2"/>
  </r>
  <r>
    <n v="2662"/>
    <s v="The Mini Maker, a kid focused makerspace"/>
    <x v="86"/>
    <n v="20000"/>
    <n v="21360"/>
    <x v="0"/>
    <x v="1"/>
    <x v="1"/>
    <n v="1440179713"/>
    <n v="1437587713"/>
    <b v="0"/>
    <x v="58"/>
    <b v="1"/>
    <x v="1"/>
    <x v="29"/>
    <x v="86"/>
    <d v="2015-08-21T17:55:13"/>
    <x v="0"/>
  </r>
  <r>
    <n v="2663"/>
    <s v="A New Life for an Old School"/>
    <x v="87"/>
    <n v="20000"/>
    <n v="20919.25"/>
    <x v="0"/>
    <x v="3"/>
    <x v="3"/>
    <n v="1441378800"/>
    <n v="1438873007"/>
    <b v="0"/>
    <x v="59"/>
    <b v="1"/>
    <x v="1"/>
    <x v="29"/>
    <x v="87"/>
    <d v="2015-09-04T15:00:00"/>
    <x v="7"/>
  </r>
  <r>
    <n v="2708"/>
    <s v="Angel Comedy Club"/>
    <x v="88"/>
    <n v="20000"/>
    <n v="46643.07"/>
    <x v="0"/>
    <x v="2"/>
    <x v="2"/>
    <n v="1469119526"/>
    <n v="1463935526"/>
    <b v="1"/>
    <x v="60"/>
    <b v="1"/>
    <x v="7"/>
    <x v="30"/>
    <x v="88"/>
    <d v="2016-07-21T16:45:26"/>
    <x v="2"/>
  </r>
  <r>
    <n v="2770"/>
    <s v="The Story Of Circle And Square"/>
    <x v="89"/>
    <n v="20000"/>
    <n v="2082.25"/>
    <x v="2"/>
    <x v="1"/>
    <x v="1"/>
    <n v="1395158130"/>
    <n v="1392569730"/>
    <b v="0"/>
    <x v="1"/>
    <b v="0"/>
    <x v="2"/>
    <x v="31"/>
    <x v="89"/>
    <d v="2014-03-18T15:55:30"/>
    <x v="0"/>
  </r>
  <r>
    <n v="2869"/>
    <s v="Theatre West97 - not-for-profit run Youth Theatre Program"/>
    <x v="90"/>
    <n v="20000"/>
    <n v="177"/>
    <x v="2"/>
    <x v="1"/>
    <x v="1"/>
    <n v="1468937681"/>
    <n v="1466345681"/>
    <b v="0"/>
    <x v="24"/>
    <b v="0"/>
    <x v="7"/>
    <x v="15"/>
    <x v="90"/>
    <d v="2016-07-19T14:14:41"/>
    <x v="0"/>
  </r>
  <r>
    <n v="2875"/>
    <s v="Right Tracey!"/>
    <x v="91"/>
    <n v="20000"/>
    <n v="7"/>
    <x v="2"/>
    <x v="1"/>
    <x v="1"/>
    <n v="1462417493"/>
    <n v="1459825493"/>
    <b v="0"/>
    <x v="3"/>
    <b v="0"/>
    <x v="7"/>
    <x v="15"/>
    <x v="91"/>
    <d v="2016-05-05T03:04:53"/>
    <x v="0"/>
  </r>
  <r>
    <n v="2952"/>
    <s v="Let's Build MOUNTAIN HAVEN, a Community Events Campus (Canceled)"/>
    <x v="92"/>
    <n v="20000"/>
    <n v="1605"/>
    <x v="1"/>
    <x v="1"/>
    <x v="1"/>
    <n v="1476676800"/>
    <n v="1473957239"/>
    <b v="0"/>
    <x v="30"/>
    <b v="0"/>
    <x v="7"/>
    <x v="30"/>
    <x v="92"/>
    <d v="2016-10-17T04:00:00"/>
    <x v="15"/>
  </r>
  <r>
    <n v="2989"/>
    <s v="Let's Light Up The Gem!"/>
    <x v="93"/>
    <n v="20000"/>
    <n v="35307"/>
    <x v="0"/>
    <x v="1"/>
    <x v="1"/>
    <n v="1450673940"/>
    <n v="1448756962"/>
    <b v="0"/>
    <x v="61"/>
    <b v="1"/>
    <x v="7"/>
    <x v="30"/>
    <x v="93"/>
    <d v="2015-12-21T04:59:00"/>
    <x v="21"/>
  </r>
  <r>
    <n v="3039"/>
    <s v="Shelter the Schmee"/>
    <x v="94"/>
    <n v="20000"/>
    <n v="21742.78"/>
    <x v="0"/>
    <x v="1"/>
    <x v="1"/>
    <n v="1388303940"/>
    <n v="1386011038"/>
    <b v="0"/>
    <x v="62"/>
    <b v="1"/>
    <x v="7"/>
    <x v="30"/>
    <x v="94"/>
    <d v="2013-12-29T07:59:00"/>
    <x v="22"/>
  </r>
  <r>
    <n v="3055"/>
    <s v="Bungers surfing Museum"/>
    <x v="95"/>
    <n v="20000"/>
    <n v="1"/>
    <x v="2"/>
    <x v="1"/>
    <x v="1"/>
    <n v="1420844390"/>
    <n v="1415660390"/>
    <b v="0"/>
    <x v="26"/>
    <b v="0"/>
    <x v="7"/>
    <x v="30"/>
    <x v="95"/>
    <d v="2015-01-09T22:59:50"/>
    <x v="2"/>
  </r>
  <r>
    <n v="3083"/>
    <s v="Crystal City Haunted Undergound"/>
    <x v="96"/>
    <n v="20000"/>
    <n v="56"/>
    <x v="2"/>
    <x v="1"/>
    <x v="1"/>
    <n v="1409547600"/>
    <n v="1406986278"/>
    <b v="0"/>
    <x v="3"/>
    <b v="0"/>
    <x v="7"/>
    <x v="30"/>
    <x v="96"/>
    <d v="2014-09-01T05:00:00"/>
    <x v="0"/>
  </r>
  <r>
    <n v="3086"/>
    <s v="&quot;Un parco di Risate&quot; - open air theatre to save TKC"/>
    <x v="97"/>
    <n v="20000"/>
    <n v="50"/>
    <x v="2"/>
    <x v="11"/>
    <x v="4"/>
    <n v="1439827559"/>
    <n v="1434643559"/>
    <b v="0"/>
    <x v="3"/>
    <b v="0"/>
    <x v="7"/>
    <x v="30"/>
    <x v="97"/>
    <d v="2015-08-17T16:05:59"/>
    <x v="2"/>
  </r>
  <r>
    <n v="3087"/>
    <s v="Read/Rehearse/Workshop Plays at Austin Playwrights Studio"/>
    <x v="98"/>
    <n v="20000"/>
    <n v="125"/>
    <x v="2"/>
    <x v="1"/>
    <x v="1"/>
    <n v="1482294990"/>
    <n v="1477107390"/>
    <b v="0"/>
    <x v="17"/>
    <b v="0"/>
    <x v="7"/>
    <x v="30"/>
    <x v="98"/>
    <d v="2016-12-21T04:36:30"/>
    <x v="2"/>
  </r>
  <r>
    <n v="3096"/>
    <s v="LaPorte Institute for Dramatic and Creative Arts"/>
    <x v="99"/>
    <n v="20000"/>
    <n v="795"/>
    <x v="2"/>
    <x v="1"/>
    <x v="1"/>
    <n v="1432151326"/>
    <n v="1429559326"/>
    <b v="0"/>
    <x v="63"/>
    <b v="0"/>
    <x v="7"/>
    <x v="30"/>
    <x v="99"/>
    <d v="2015-05-20T19:48:46"/>
    <x v="0"/>
  </r>
  <r>
    <n v="3111"/>
    <s v="All Puppet Players Need a Home"/>
    <x v="100"/>
    <n v="20000"/>
    <n v="5328"/>
    <x v="2"/>
    <x v="1"/>
    <x v="1"/>
    <n v="1412432220"/>
    <n v="1409753820"/>
    <b v="0"/>
    <x v="64"/>
    <b v="0"/>
    <x v="7"/>
    <x v="30"/>
    <x v="100"/>
    <d v="2014-10-04T14:17:00"/>
    <x v="1"/>
  </r>
  <r>
    <n v="3147"/>
    <s v="The Eternal Space Brings the Old Penn Station Back to Life"/>
    <x v="101"/>
    <n v="20000"/>
    <n v="23505"/>
    <x v="0"/>
    <x v="1"/>
    <x v="1"/>
    <n v="1415319355"/>
    <n v="1411859755"/>
    <b v="1"/>
    <x v="65"/>
    <b v="1"/>
    <x v="7"/>
    <x v="15"/>
    <x v="101"/>
    <d v="2014-11-07T00:15:55"/>
    <x v="6"/>
  </r>
  <r>
    <n v="3219"/>
    <s v="Eyes Closed - The First In-Dream Theater Experience"/>
    <x v="102"/>
    <n v="20000"/>
    <n v="20022"/>
    <x v="0"/>
    <x v="1"/>
    <x v="1"/>
    <n v="1427063747"/>
    <n v="1424043347"/>
    <b v="1"/>
    <x v="66"/>
    <b v="1"/>
    <x v="7"/>
    <x v="15"/>
    <x v="102"/>
    <d v="2015-03-22T22:35:47"/>
    <x v="12"/>
  </r>
  <r>
    <n v="3229"/>
    <s v="The Seagull Project Presents: The Three Sisters"/>
    <x v="103"/>
    <n v="20000"/>
    <n v="21573"/>
    <x v="0"/>
    <x v="1"/>
    <x v="1"/>
    <n v="1416470398"/>
    <n v="1413874798"/>
    <b v="1"/>
    <x v="67"/>
    <b v="1"/>
    <x v="7"/>
    <x v="15"/>
    <x v="103"/>
    <d v="2014-11-20T07:59:58"/>
    <x v="0"/>
  </r>
  <r>
    <n v="3236"/>
    <s v="Sub-Basement World Premiere"/>
    <x v="104"/>
    <n v="20000"/>
    <n v="20120"/>
    <x v="0"/>
    <x v="1"/>
    <x v="1"/>
    <n v="1482962433"/>
    <n v="1480370433"/>
    <b v="0"/>
    <x v="68"/>
    <b v="1"/>
    <x v="7"/>
    <x v="15"/>
    <x v="104"/>
    <d v="2016-12-28T22:00:33"/>
    <x v="0"/>
  </r>
  <r>
    <n v="3253"/>
    <s v="EMPATHITRAX, a new play by Ana Nogueira"/>
    <x v="105"/>
    <n v="20000"/>
    <n v="20365"/>
    <x v="0"/>
    <x v="1"/>
    <x v="1"/>
    <n v="1473306300"/>
    <n v="1471701028"/>
    <b v="1"/>
    <x v="69"/>
    <b v="1"/>
    <x v="7"/>
    <x v="15"/>
    <x v="105"/>
    <d v="2016-09-08T03:45:00"/>
    <x v="23"/>
  </r>
  <r>
    <n v="3728"/>
    <s v="Bare Bones Shakespeare 2015-16 Season"/>
    <x v="106"/>
    <n v="20000"/>
    <n v="1862"/>
    <x v="2"/>
    <x v="1"/>
    <x v="1"/>
    <n v="1439957176"/>
    <n v="1437365176"/>
    <b v="0"/>
    <x v="70"/>
    <b v="0"/>
    <x v="7"/>
    <x v="15"/>
    <x v="106"/>
    <d v="2015-08-19T04:06:16"/>
    <x v="0"/>
  </r>
  <r>
    <n v="3741"/>
    <s v="Open House Theater"/>
    <x v="107"/>
    <n v="20000"/>
    <n v="0"/>
    <x v="2"/>
    <x v="1"/>
    <x v="1"/>
    <n v="1450389950"/>
    <n v="1447797950"/>
    <b v="0"/>
    <x v="2"/>
    <b v="0"/>
    <x v="7"/>
    <x v="15"/>
    <x v="107"/>
    <d v="2015-12-17T22:05:50"/>
    <x v="0"/>
  </r>
  <r>
    <n v="3929"/>
    <s v="Comedy Of Errors: Antioch Community High School"/>
    <x v="108"/>
    <n v="20000"/>
    <n v="453"/>
    <x v="2"/>
    <x v="1"/>
    <x v="1"/>
    <n v="1474228265"/>
    <n v="1471636265"/>
    <b v="0"/>
    <x v="63"/>
    <b v="0"/>
    <x v="7"/>
    <x v="15"/>
    <x v="108"/>
    <d v="2016-09-18T19:51:05"/>
    <x v="0"/>
  </r>
  <r>
    <n v="3936"/>
    <s v="End Breast Cancer"/>
    <x v="109"/>
    <n v="20000"/>
    <n v="0"/>
    <x v="2"/>
    <x v="1"/>
    <x v="1"/>
    <n v="1480576720"/>
    <n v="1477981120"/>
    <b v="0"/>
    <x v="2"/>
    <b v="0"/>
    <x v="7"/>
    <x v="15"/>
    <x v="109"/>
    <d v="2016-12-01T07:18:40"/>
    <x v="0"/>
  </r>
  <r>
    <n v="4029"/>
    <s v="Next 2 the Stage"/>
    <x v="110"/>
    <n v="20000"/>
    <n v="0"/>
    <x v="2"/>
    <x v="1"/>
    <x v="1"/>
    <n v="1450053370"/>
    <n v="1447461370"/>
    <b v="0"/>
    <x v="2"/>
    <b v="0"/>
    <x v="7"/>
    <x v="15"/>
    <x v="110"/>
    <d v="2015-12-14T00:36:10"/>
    <x v="0"/>
  </r>
  <r>
    <n v="4049"/>
    <s v="The Hounds of Reservoir - A Shakesperian Heist film"/>
    <x v="111"/>
    <n v="20000"/>
    <n v="16"/>
    <x v="2"/>
    <x v="1"/>
    <x v="1"/>
    <n v="1436914815"/>
    <n v="1434322815"/>
    <b v="0"/>
    <x v="26"/>
    <b v="0"/>
    <x v="7"/>
    <x v="15"/>
    <x v="111"/>
    <d v="2015-07-14T23:00:15"/>
    <x v="0"/>
  </r>
  <r>
    <n v="4062"/>
    <s v="Motorcycle MacBeth...NOT your grandmother's Shakespeare!"/>
    <x v="112"/>
    <n v="20000"/>
    <n v="490"/>
    <x v="2"/>
    <x v="1"/>
    <x v="1"/>
    <n v="1467481468"/>
    <n v="1464889468"/>
    <b v="0"/>
    <x v="3"/>
    <b v="0"/>
    <x v="7"/>
    <x v="15"/>
    <x v="112"/>
    <d v="2016-07-02T17:44:28"/>
    <x v="0"/>
  </r>
  <r>
    <n v="4071"/>
    <s v="ATEMPORAL"/>
    <x v="113"/>
    <n v="20000"/>
    <n v="0"/>
    <x v="2"/>
    <x v="12"/>
    <x v="8"/>
    <n v="1482779931"/>
    <n v="1480187931"/>
    <b v="0"/>
    <x v="2"/>
    <b v="0"/>
    <x v="7"/>
    <x v="15"/>
    <x v="113"/>
    <d v="2016-12-26T19:18:51"/>
    <x v="0"/>
  </r>
  <r>
    <n v="2771"/>
    <s v="Hello Vermont (4 Seasons Children's Books)"/>
    <x v="114"/>
    <n v="19980"/>
    <n v="0"/>
    <x v="2"/>
    <x v="1"/>
    <x v="1"/>
    <n v="1359738000"/>
    <n v="1355489140"/>
    <b v="0"/>
    <x v="2"/>
    <b v="0"/>
    <x v="2"/>
    <x v="31"/>
    <x v="114"/>
    <d v="2013-02-01T17:00:00"/>
    <x v="24"/>
  </r>
  <r>
    <n v="1223"/>
    <s v="YOSEMITE PEOPLE"/>
    <x v="115"/>
    <n v="19800"/>
    <n v="22197"/>
    <x v="0"/>
    <x v="1"/>
    <x v="1"/>
    <n v="1478754909"/>
    <n v="1476159309"/>
    <b v="0"/>
    <x v="71"/>
    <b v="1"/>
    <x v="6"/>
    <x v="14"/>
    <x v="115"/>
    <d v="2016-11-10T05:15:09"/>
    <x v="0"/>
  </r>
  <r>
    <n v="2223"/>
    <s v="M4 Collapsible Cardboard Scenery"/>
    <x v="116"/>
    <n v="19500"/>
    <n v="20631"/>
    <x v="0"/>
    <x v="3"/>
    <x v="3"/>
    <n v="1435418568"/>
    <n v="1432826568"/>
    <b v="0"/>
    <x v="72"/>
    <b v="1"/>
    <x v="4"/>
    <x v="24"/>
    <x v="116"/>
    <d v="2015-06-27T15:22:48"/>
    <x v="0"/>
  </r>
  <r>
    <n v="2677"/>
    <s v="Tinkr Tech - mobile makerspace"/>
    <x v="117"/>
    <n v="19500"/>
    <n v="3415"/>
    <x v="2"/>
    <x v="1"/>
    <x v="1"/>
    <n v="1404348143"/>
    <n v="1401756143"/>
    <b v="0"/>
    <x v="73"/>
    <b v="0"/>
    <x v="1"/>
    <x v="29"/>
    <x v="117"/>
    <d v="2014-07-03T00:42:23"/>
    <x v="0"/>
  </r>
  <r>
    <n v="1529"/>
    <s v="&quot;(more than) dust.&quot; - a feminist photo book"/>
    <x v="118"/>
    <n v="19000"/>
    <n v="19129"/>
    <x v="0"/>
    <x v="1"/>
    <x v="1"/>
    <n v="1426773920"/>
    <n v="1424185520"/>
    <b v="1"/>
    <x v="74"/>
    <b v="1"/>
    <x v="6"/>
    <x v="14"/>
    <x v="118"/>
    <d v="2015-03-19T14:05:20"/>
    <x v="0"/>
  </r>
  <r>
    <n v="1796"/>
    <s v="Kenema"/>
    <x v="119"/>
    <n v="19000"/>
    <n v="4190"/>
    <x v="2"/>
    <x v="2"/>
    <x v="2"/>
    <n v="1469356366"/>
    <n v="1464172366"/>
    <b v="1"/>
    <x v="75"/>
    <b v="0"/>
    <x v="6"/>
    <x v="14"/>
    <x v="119"/>
    <d v="2016-07-24T10:32:46"/>
    <x v="2"/>
  </r>
  <r>
    <n v="1963"/>
    <s v="AirEnergy 3D - A 3D printed, opensource, mobile wind turbine"/>
    <x v="120"/>
    <n v="19000"/>
    <n v="24108"/>
    <x v="0"/>
    <x v="2"/>
    <x v="2"/>
    <n v="1410862734"/>
    <n v="1407838734"/>
    <b v="1"/>
    <x v="76"/>
    <b v="1"/>
    <x v="1"/>
    <x v="23"/>
    <x v="120"/>
    <d v="2014-09-16T10:18:54"/>
    <x v="12"/>
  </r>
  <r>
    <n v="2190"/>
    <s v="Overlords of Infamy - A Board Game of Silly Super-Villainy!"/>
    <x v="121"/>
    <n v="19000"/>
    <n v="35076"/>
    <x v="0"/>
    <x v="1"/>
    <x v="1"/>
    <n v="1458716340"/>
    <n v="1455721204"/>
    <b v="0"/>
    <x v="77"/>
    <b v="1"/>
    <x v="4"/>
    <x v="24"/>
    <x v="121"/>
    <d v="2016-03-23T06:59:00"/>
    <x v="12"/>
  </r>
  <r>
    <n v="2704"/>
    <s v="Little Red Brick House"/>
    <x v="122"/>
    <n v="19000"/>
    <n v="1145"/>
    <x v="3"/>
    <x v="1"/>
    <x v="1"/>
    <n v="1491421314"/>
    <n v="1487709714"/>
    <b v="0"/>
    <x v="27"/>
    <b v="0"/>
    <x v="7"/>
    <x v="30"/>
    <x v="122"/>
    <d v="2017-04-05T19:41:54"/>
    <x v="11"/>
  </r>
  <r>
    <n v="1451"/>
    <s v="Modern Literal Torah Translation (Canceled)"/>
    <x v="123"/>
    <n v="18950"/>
    <n v="2"/>
    <x v="1"/>
    <x v="1"/>
    <x v="1"/>
    <n v="1416355259"/>
    <n v="1413759659"/>
    <b v="0"/>
    <x v="17"/>
    <b v="0"/>
    <x v="2"/>
    <x v="16"/>
    <x v="123"/>
    <d v="2014-11-19T00:00:59"/>
    <x v="1"/>
  </r>
  <r>
    <n v="2351"/>
    <s v="NZ Auction site.  No listing or success fees. Only $2 p/m"/>
    <x v="124"/>
    <n v="18900"/>
    <n v="108"/>
    <x v="1"/>
    <x v="0"/>
    <x v="0"/>
    <n v="1430360739"/>
    <n v="1427768739"/>
    <b v="0"/>
    <x v="27"/>
    <b v="0"/>
    <x v="1"/>
    <x v="5"/>
    <x v="124"/>
    <d v="2015-04-30T02:25:39"/>
    <x v="0"/>
  </r>
  <r>
    <n v="1269"/>
    <s v="Heterotopia: a New Rock Opera &amp; Double Album from Schooltree"/>
    <x v="125"/>
    <n v="18800"/>
    <n v="20426"/>
    <x v="0"/>
    <x v="1"/>
    <x v="1"/>
    <n v="1460764800"/>
    <n v="1458157512"/>
    <b v="1"/>
    <x v="78"/>
    <b v="1"/>
    <x v="3"/>
    <x v="21"/>
    <x v="125"/>
    <d v="2016-04-16T00:00:00"/>
    <x v="1"/>
  </r>
  <r>
    <n v="21"/>
    <s v="Life of an Ingredient: The Pilot Episode"/>
    <x v="126"/>
    <n v="18500"/>
    <n v="20190"/>
    <x v="0"/>
    <x v="1"/>
    <x v="1"/>
    <n v="1411743789"/>
    <n v="1409151789"/>
    <b v="0"/>
    <x v="79"/>
    <b v="1"/>
    <x v="0"/>
    <x v="0"/>
    <x v="126"/>
    <d v="2014-09-26T15:03:09"/>
    <x v="0"/>
  </r>
  <r>
    <n v="392"/>
    <s v="More than Gold: The Rhino Rescue Project"/>
    <x v="127"/>
    <n v="18500"/>
    <n v="18667"/>
    <x v="0"/>
    <x v="1"/>
    <x v="1"/>
    <n v="1315450800"/>
    <n v="1312823571"/>
    <b v="0"/>
    <x v="78"/>
    <b v="1"/>
    <x v="0"/>
    <x v="3"/>
    <x v="127"/>
    <d v="2011-09-08T03:00:00"/>
    <x v="1"/>
  </r>
  <r>
    <n v="414"/>
    <s v="thisisstuttering: A Documentary"/>
    <x v="128"/>
    <n v="18500"/>
    <n v="19028"/>
    <x v="0"/>
    <x v="1"/>
    <x v="1"/>
    <n v="1381541465"/>
    <n v="1378949465"/>
    <b v="0"/>
    <x v="80"/>
    <b v="1"/>
    <x v="0"/>
    <x v="3"/>
    <x v="128"/>
    <d v="2013-10-12T01:31:05"/>
    <x v="0"/>
  </r>
  <r>
    <n v="1508"/>
    <s v="Destino by Michelle Frankfurter: A Photo Book About Destiny"/>
    <x v="129"/>
    <n v="18500"/>
    <n v="20491"/>
    <x v="0"/>
    <x v="1"/>
    <x v="1"/>
    <n v="1403880281"/>
    <n v="1401201881"/>
    <b v="1"/>
    <x v="81"/>
    <b v="1"/>
    <x v="6"/>
    <x v="14"/>
    <x v="129"/>
    <d v="2014-06-27T14:44:41"/>
    <x v="1"/>
  </r>
  <r>
    <n v="1523"/>
    <s v="Contact by Jake Shivery"/>
    <x v="130"/>
    <n v="18500"/>
    <n v="23096"/>
    <x v="0"/>
    <x v="1"/>
    <x v="1"/>
    <n v="1419292800"/>
    <n v="1416592916"/>
    <b v="1"/>
    <x v="82"/>
    <b v="1"/>
    <x v="6"/>
    <x v="14"/>
    <x v="130"/>
    <d v="2014-12-23T00:00:00"/>
    <x v="15"/>
  </r>
  <r>
    <n v="2247"/>
    <s v="Foragers"/>
    <x v="131"/>
    <n v="18500"/>
    <n v="19324"/>
    <x v="0"/>
    <x v="1"/>
    <x v="1"/>
    <n v="1438185565"/>
    <n v="1436975965"/>
    <b v="0"/>
    <x v="83"/>
    <b v="1"/>
    <x v="4"/>
    <x v="24"/>
    <x v="131"/>
    <d v="2015-07-29T15:59:25"/>
    <x v="25"/>
  </r>
  <r>
    <n v="2310"/>
    <s v="John Vanderslice's DAGGER BEACH: The New Album"/>
    <x v="132"/>
    <n v="18500"/>
    <n v="79335.360000000001"/>
    <x v="0"/>
    <x v="1"/>
    <x v="1"/>
    <n v="1363889015"/>
    <n v="1361300615"/>
    <b v="1"/>
    <x v="84"/>
    <b v="1"/>
    <x v="3"/>
    <x v="9"/>
    <x v="132"/>
    <d v="2013-03-21T18:03:35"/>
    <x v="0"/>
  </r>
  <r>
    <n v="283"/>
    <s v="SOLE SURVIVOR"/>
    <x v="133"/>
    <n v="18000"/>
    <n v="20569.05"/>
    <x v="0"/>
    <x v="1"/>
    <x v="1"/>
    <n v="1306904340"/>
    <n v="1305219744"/>
    <b v="1"/>
    <x v="67"/>
    <b v="1"/>
    <x v="0"/>
    <x v="3"/>
    <x v="133"/>
    <d v="2011-06-01T04:59:00"/>
    <x v="26"/>
  </r>
  <r>
    <n v="309"/>
    <s v="SOLE SURVIVOR FILM - Finishing Funds"/>
    <x v="134"/>
    <n v="18000"/>
    <n v="21410"/>
    <x v="0"/>
    <x v="1"/>
    <x v="1"/>
    <n v="1346695334"/>
    <n v="1344880934"/>
    <b v="1"/>
    <x v="37"/>
    <b v="1"/>
    <x v="0"/>
    <x v="3"/>
    <x v="134"/>
    <d v="2012-09-03T18:02:14"/>
    <x v="27"/>
  </r>
  <r>
    <n v="564"/>
    <s v="TOC TOC TROC"/>
    <x v="135"/>
    <n v="18000"/>
    <n v="1"/>
    <x v="2"/>
    <x v="6"/>
    <x v="4"/>
    <n v="1457822275"/>
    <n v="1455230275"/>
    <b v="0"/>
    <x v="26"/>
    <b v="0"/>
    <x v="1"/>
    <x v="5"/>
    <x v="135"/>
    <d v="2016-03-12T22:37:55"/>
    <x v="0"/>
  </r>
  <r>
    <n v="1086"/>
    <s v="Cyber Universe Online"/>
    <x v="136"/>
    <n v="18000"/>
    <n v="15"/>
    <x v="2"/>
    <x v="1"/>
    <x v="1"/>
    <n v="1408913291"/>
    <n v="1406321291"/>
    <b v="0"/>
    <x v="17"/>
    <b v="0"/>
    <x v="4"/>
    <x v="11"/>
    <x v="136"/>
    <d v="2014-08-24T20:48:11"/>
    <x v="0"/>
  </r>
  <r>
    <n v="1094"/>
    <s v="Sprocket Junkie"/>
    <x v="137"/>
    <n v="18000"/>
    <n v="3294.01"/>
    <x v="2"/>
    <x v="1"/>
    <x v="1"/>
    <n v="1318180033"/>
    <n v="1315588033"/>
    <b v="0"/>
    <x v="73"/>
    <b v="0"/>
    <x v="4"/>
    <x v="11"/>
    <x v="137"/>
    <d v="2011-10-09T17:07:13"/>
    <x v="0"/>
  </r>
  <r>
    <n v="1161"/>
    <s v="Pyros Brick Oven Pizza in a Food Truck."/>
    <x v="138"/>
    <n v="18000"/>
    <n v="0"/>
    <x v="2"/>
    <x v="1"/>
    <x v="1"/>
    <n v="1432047989"/>
    <n v="1430233589"/>
    <b v="0"/>
    <x v="2"/>
    <b v="0"/>
    <x v="5"/>
    <x v="13"/>
    <x v="138"/>
    <d v="2015-05-19T15:06:29"/>
    <x v="27"/>
  </r>
  <r>
    <n v="1168"/>
    <s v="SiMpLy FreSH fOoD TrUck"/>
    <x v="139"/>
    <n v="18000"/>
    <n v="1020"/>
    <x v="2"/>
    <x v="1"/>
    <x v="1"/>
    <n v="1474507065"/>
    <n v="1471915065"/>
    <b v="0"/>
    <x v="3"/>
    <b v="0"/>
    <x v="5"/>
    <x v="13"/>
    <x v="139"/>
    <d v="2016-09-22T01:17:45"/>
    <x v="0"/>
  </r>
  <r>
    <n v="1520"/>
    <s v="TULIPS"/>
    <x v="140"/>
    <n v="18000"/>
    <n v="18625"/>
    <x v="0"/>
    <x v="1"/>
    <x v="1"/>
    <n v="1418961600"/>
    <n v="1415824513"/>
    <b v="1"/>
    <x v="85"/>
    <b v="1"/>
    <x v="6"/>
    <x v="14"/>
    <x v="140"/>
    <d v="2014-12-19T04:00:00"/>
    <x v="16"/>
  </r>
  <r>
    <n v="1541"/>
    <s v="The Panama Canal Bridge of the Americas"/>
    <x v="141"/>
    <n v="18000"/>
    <n v="6"/>
    <x v="2"/>
    <x v="1"/>
    <x v="1"/>
    <n v="1420045538"/>
    <n v="1417453538"/>
    <b v="0"/>
    <x v="17"/>
    <b v="0"/>
    <x v="6"/>
    <x v="18"/>
    <x v="141"/>
    <d v="2014-12-31T17:05:38"/>
    <x v="0"/>
  </r>
  <r>
    <n v="1817"/>
    <s v="Through the Lens of Jerry Gustafson"/>
    <x v="142"/>
    <n v="18000"/>
    <n v="9419"/>
    <x v="2"/>
    <x v="1"/>
    <x v="1"/>
    <n v="1485759540"/>
    <n v="1480607607"/>
    <b v="0"/>
    <x v="72"/>
    <b v="0"/>
    <x v="6"/>
    <x v="14"/>
    <x v="142"/>
    <d v="2017-01-30T06:59:00"/>
    <x v="2"/>
  </r>
  <r>
    <n v="1862"/>
    <s v="Purple Fishing - Trump Supporters/Critics Find Common Ground"/>
    <x v="143"/>
    <n v="18000"/>
    <n v="1455"/>
    <x v="2"/>
    <x v="1"/>
    <x v="1"/>
    <n v="1488958200"/>
    <n v="1484912974"/>
    <b v="0"/>
    <x v="86"/>
    <b v="0"/>
    <x v="4"/>
    <x v="12"/>
    <x v="143"/>
    <d v="2017-03-08T07:30:00"/>
    <x v="28"/>
  </r>
  <r>
    <n v="2091"/>
    <s v="Tiffany Alvord's First Album of Original Songs"/>
    <x v="144"/>
    <n v="18000"/>
    <n v="21684.2"/>
    <x v="0"/>
    <x v="1"/>
    <x v="1"/>
    <n v="1299009600"/>
    <n v="1294818278"/>
    <b v="0"/>
    <x v="87"/>
    <b v="1"/>
    <x v="3"/>
    <x v="9"/>
    <x v="144"/>
    <d v="2011-03-01T20:00:00"/>
    <x v="29"/>
  </r>
  <r>
    <n v="2168"/>
    <s v="PIZAZZ: Pigeons Playing Ping Pong's New Album"/>
    <x v="145"/>
    <n v="18000"/>
    <n v="21884.69"/>
    <x v="0"/>
    <x v="1"/>
    <x v="1"/>
    <n v="1486702800"/>
    <n v="1484058261"/>
    <b v="0"/>
    <x v="88"/>
    <b v="1"/>
    <x v="3"/>
    <x v="21"/>
    <x v="145"/>
    <d v="2017-02-10T05:00:00"/>
    <x v="1"/>
  </r>
  <r>
    <n v="2226"/>
    <s v="Street Kings Boardgame"/>
    <x v="146"/>
    <n v="18000"/>
    <n v="19523.310000000001"/>
    <x v="0"/>
    <x v="1"/>
    <x v="1"/>
    <n v="1455253140"/>
    <n v="1452625822"/>
    <b v="0"/>
    <x v="56"/>
    <b v="1"/>
    <x v="4"/>
    <x v="24"/>
    <x v="146"/>
    <d v="2016-02-12T04:59:00"/>
    <x v="1"/>
  </r>
  <r>
    <n v="2237"/>
    <s v="Monster Mansion"/>
    <x v="147"/>
    <n v="18000"/>
    <n v="63527"/>
    <x v="0"/>
    <x v="1"/>
    <x v="1"/>
    <n v="1415779140"/>
    <n v="1412294683"/>
    <b v="0"/>
    <x v="89"/>
    <b v="1"/>
    <x v="4"/>
    <x v="24"/>
    <x v="147"/>
    <d v="2014-11-12T07:59:00"/>
    <x v="18"/>
  </r>
  <r>
    <n v="2305"/>
    <s v="HANK &amp; CUPCAKES 'CA$H 4 GOLD' MEGA TOUR!"/>
    <x v="148"/>
    <n v="18000"/>
    <n v="18221"/>
    <x v="0"/>
    <x v="1"/>
    <x v="1"/>
    <n v="1407520800"/>
    <n v="1405356072"/>
    <b v="1"/>
    <x v="85"/>
    <b v="1"/>
    <x v="3"/>
    <x v="9"/>
    <x v="148"/>
    <d v="2014-08-08T18:00:00"/>
    <x v="3"/>
  </r>
  <r>
    <n v="2517"/>
    <s v="The Canteen"/>
    <x v="149"/>
    <n v="18000"/>
    <n v="1767"/>
    <x v="2"/>
    <x v="3"/>
    <x v="3"/>
    <n v="1426788930"/>
    <n v="1424200530"/>
    <b v="0"/>
    <x v="1"/>
    <b v="0"/>
    <x v="5"/>
    <x v="26"/>
    <x v="149"/>
    <d v="2015-03-19T18:15:30"/>
    <x v="0"/>
  </r>
  <r>
    <n v="2538"/>
    <s v="Me, Myself and Albinoni"/>
    <x v="150"/>
    <n v="18000"/>
    <n v="20343.169999999998"/>
    <x v="0"/>
    <x v="1"/>
    <x v="1"/>
    <n v="1361681940"/>
    <n v="1359029661"/>
    <b v="0"/>
    <x v="90"/>
    <b v="1"/>
    <x v="3"/>
    <x v="27"/>
    <x v="150"/>
    <d v="2013-02-24T04:59:00"/>
    <x v="1"/>
  </r>
  <r>
    <n v="2718"/>
    <s v="Bard Beyond the Big Top"/>
    <x v="151"/>
    <n v="18000"/>
    <n v="18645"/>
    <x v="0"/>
    <x v="1"/>
    <x v="1"/>
    <n v="1462316400"/>
    <n v="1459865945"/>
    <b v="1"/>
    <x v="91"/>
    <b v="1"/>
    <x v="7"/>
    <x v="30"/>
    <x v="151"/>
    <d v="2016-05-03T23:00:00"/>
    <x v="20"/>
  </r>
  <r>
    <n v="3058"/>
    <s v="OPEN THE OLD &quot;RIGON&quot; THEATER"/>
    <x v="152"/>
    <n v="18000"/>
    <n v="3"/>
    <x v="2"/>
    <x v="11"/>
    <x v="4"/>
    <n v="1463734740"/>
    <n v="1459414740"/>
    <b v="0"/>
    <x v="3"/>
    <b v="0"/>
    <x v="7"/>
    <x v="30"/>
    <x v="152"/>
    <d v="2016-05-20T08:59:00"/>
    <x v="4"/>
  </r>
  <r>
    <n v="3878"/>
    <s v="Boys In The Arts Scholarship Program (Canceled)"/>
    <x v="153"/>
    <n v="18000"/>
    <n v="10"/>
    <x v="1"/>
    <x v="1"/>
    <x v="1"/>
    <n v="1435636740"/>
    <n v="1433014746"/>
    <b v="0"/>
    <x v="26"/>
    <b v="0"/>
    <x v="7"/>
    <x v="32"/>
    <x v="153"/>
    <d v="2015-06-30T03:59:00"/>
    <x v="1"/>
  </r>
  <r>
    <n v="4022"/>
    <s v="The Merchant of Venice as Shakespeare Heard It"/>
    <x v="154"/>
    <n v="18000"/>
    <n v="12521"/>
    <x v="2"/>
    <x v="1"/>
    <x v="1"/>
    <n v="1422759240"/>
    <n v="1418824867"/>
    <b v="0"/>
    <x v="92"/>
    <b v="0"/>
    <x v="7"/>
    <x v="15"/>
    <x v="154"/>
    <d v="2015-02-01T02:54:00"/>
    <x v="30"/>
  </r>
  <r>
    <n v="3953"/>
    <s v="A Time Pirate's Love"/>
    <x v="155"/>
    <n v="17600"/>
    <n v="0"/>
    <x v="2"/>
    <x v="1"/>
    <x v="1"/>
    <n v="1469834940"/>
    <n v="1467162586"/>
    <b v="0"/>
    <x v="2"/>
    <b v="0"/>
    <x v="7"/>
    <x v="15"/>
    <x v="155"/>
    <d v="2016-07-29T23:29:00"/>
    <x v="0"/>
  </r>
  <r>
    <n v="770"/>
    <s v="Open Door: The Call -- Young Reader's Fiction Book"/>
    <x v="156"/>
    <n v="17500"/>
    <n v="0"/>
    <x v="2"/>
    <x v="1"/>
    <x v="1"/>
    <n v="1361750369"/>
    <n v="1358294369"/>
    <b v="0"/>
    <x v="2"/>
    <b v="0"/>
    <x v="2"/>
    <x v="17"/>
    <x v="156"/>
    <d v="2013-02-24T23:59:29"/>
    <x v="18"/>
  </r>
  <r>
    <n v="982"/>
    <s v="Smart 2-in-1 I-PHONE HANDLE/WALLETtm"/>
    <x v="157"/>
    <n v="17500"/>
    <n v="3"/>
    <x v="2"/>
    <x v="1"/>
    <x v="1"/>
    <n v="1475431486"/>
    <n v="1472839486"/>
    <b v="0"/>
    <x v="3"/>
    <b v="0"/>
    <x v="1"/>
    <x v="6"/>
    <x v="157"/>
    <d v="2016-10-02T18:04:46"/>
    <x v="0"/>
  </r>
  <r>
    <n v="1509"/>
    <s v="Claudius Schulze: STATE OF NATURE"/>
    <x v="158"/>
    <n v="17500"/>
    <n v="21637.22"/>
    <x v="0"/>
    <x v="5"/>
    <x v="4"/>
    <n v="1487113140"/>
    <n v="1484570885"/>
    <b v="1"/>
    <x v="93"/>
    <b v="1"/>
    <x v="6"/>
    <x v="14"/>
    <x v="158"/>
    <d v="2017-02-14T22:59:00"/>
    <x v="7"/>
  </r>
  <r>
    <n v="1803"/>
    <s v="On the Verge, the book."/>
    <x v="159"/>
    <n v="17500"/>
    <n v="5390"/>
    <x v="2"/>
    <x v="1"/>
    <x v="1"/>
    <n v="1423878182"/>
    <n v="1421199782"/>
    <b v="1"/>
    <x v="94"/>
    <b v="0"/>
    <x v="6"/>
    <x v="14"/>
    <x v="159"/>
    <d v="2015-02-14T01:43:02"/>
    <x v="1"/>
  </r>
  <r>
    <n v="2664"/>
    <s v="HackSchool: Students, Technology, and Empowerment"/>
    <x v="160"/>
    <n v="17500"/>
    <n v="18100"/>
    <x v="0"/>
    <x v="1"/>
    <x v="1"/>
    <n v="1449644340"/>
    <n v="1446683797"/>
    <b v="0"/>
    <x v="95"/>
    <b v="1"/>
    <x v="1"/>
    <x v="29"/>
    <x v="160"/>
    <d v="2015-12-09T06:59:00"/>
    <x v="31"/>
  </r>
  <r>
    <n v="821"/>
    <s v="&quot;Grey Sky Blues&quot; - Help make Bizness Suit's new album!"/>
    <x v="161"/>
    <n v="17482"/>
    <n v="17482"/>
    <x v="0"/>
    <x v="1"/>
    <x v="1"/>
    <n v="1430712060"/>
    <n v="1427753265"/>
    <b v="0"/>
    <x v="55"/>
    <b v="1"/>
    <x v="3"/>
    <x v="21"/>
    <x v="161"/>
    <d v="2015-05-04T04:01:00"/>
    <x v="12"/>
  </r>
  <r>
    <n v="3631"/>
    <s v="Evo: An Original Rock Opera"/>
    <x v="162"/>
    <n v="17100"/>
    <n v="8725"/>
    <x v="2"/>
    <x v="1"/>
    <x v="1"/>
    <n v="1411444740"/>
    <n v="1409335497"/>
    <b v="0"/>
    <x v="96"/>
    <b v="0"/>
    <x v="7"/>
    <x v="32"/>
    <x v="162"/>
    <d v="2014-09-23T03:59:00"/>
    <x v="3"/>
  </r>
  <r>
    <n v="165"/>
    <s v="NET"/>
    <x v="163"/>
    <n v="17000"/>
    <n v="0"/>
    <x v="2"/>
    <x v="2"/>
    <x v="2"/>
    <n v="1452613724"/>
    <n v="1450021724"/>
    <b v="0"/>
    <x v="2"/>
    <b v="0"/>
    <x v="0"/>
    <x v="2"/>
    <x v="163"/>
    <d v="2016-01-12T15:48:44"/>
    <x v="0"/>
  </r>
  <r>
    <n v="279"/>
    <s v="Instructions on Parting"/>
    <x v="164"/>
    <n v="17000"/>
    <n v="26744.11"/>
    <x v="0"/>
    <x v="1"/>
    <x v="1"/>
    <n v="1488160860"/>
    <n v="1485237096"/>
    <b v="1"/>
    <x v="97"/>
    <b v="1"/>
    <x v="0"/>
    <x v="3"/>
    <x v="164"/>
    <d v="2017-02-27T02:01:00"/>
    <x v="31"/>
  </r>
  <r>
    <n v="313"/>
    <s v="DEVIL MAY CARE"/>
    <x v="165"/>
    <n v="17000"/>
    <n v="17805"/>
    <x v="0"/>
    <x v="1"/>
    <x v="1"/>
    <n v="1281542340"/>
    <n v="1277702894"/>
    <b v="1"/>
    <x v="98"/>
    <b v="1"/>
    <x v="0"/>
    <x v="3"/>
    <x v="165"/>
    <d v="2010-08-11T15:59:00"/>
    <x v="32"/>
  </r>
  <r>
    <n v="442"/>
    <s v="The Paranormal Idiot"/>
    <x v="166"/>
    <n v="17000"/>
    <n v="6691"/>
    <x v="2"/>
    <x v="1"/>
    <x v="1"/>
    <n v="1424380783"/>
    <n v="1421788783"/>
    <b v="0"/>
    <x v="99"/>
    <b v="0"/>
    <x v="0"/>
    <x v="4"/>
    <x v="166"/>
    <d v="2015-02-19T21:19:43"/>
    <x v="0"/>
  </r>
  <r>
    <n v="1431"/>
    <s v="Publishing Persian version of IT AIN'T SO AWFUL, FALAFEL"/>
    <x v="167"/>
    <n v="17000"/>
    <n v="5431"/>
    <x v="2"/>
    <x v="1"/>
    <x v="1"/>
    <n v="1448517816"/>
    <n v="1445922216"/>
    <b v="0"/>
    <x v="100"/>
    <b v="0"/>
    <x v="2"/>
    <x v="16"/>
    <x v="167"/>
    <d v="2015-11-26T06:03:36"/>
    <x v="0"/>
  </r>
  <r>
    <n v="1516"/>
    <s v="WELCOME HOME // a multipath photobook by Judith Stenneken"/>
    <x v="168"/>
    <n v="17000"/>
    <n v="18472"/>
    <x v="0"/>
    <x v="1"/>
    <x v="1"/>
    <n v="1475762400"/>
    <n v="1473160292"/>
    <b v="1"/>
    <x v="101"/>
    <b v="1"/>
    <x v="6"/>
    <x v="14"/>
    <x v="168"/>
    <d v="2016-10-06T14:00:00"/>
    <x v="0"/>
  </r>
  <r>
    <n v="1801"/>
    <s v="Come, Bring, Punish"/>
    <x v="169"/>
    <n v="17000"/>
    <n v="2355"/>
    <x v="2"/>
    <x v="2"/>
    <x v="2"/>
    <n v="1450181400"/>
    <n v="1447429868"/>
    <b v="1"/>
    <x v="102"/>
    <b v="0"/>
    <x v="6"/>
    <x v="14"/>
    <x v="169"/>
    <d v="2015-12-15T12:10:00"/>
    <x v="15"/>
  </r>
  <r>
    <n v="4048"/>
    <s v="Speechless"/>
    <x v="170"/>
    <n v="17000"/>
    <n v="3001"/>
    <x v="2"/>
    <x v="2"/>
    <x v="2"/>
    <n v="1460373187"/>
    <n v="1457352787"/>
    <b v="0"/>
    <x v="103"/>
    <b v="0"/>
    <x v="7"/>
    <x v="15"/>
    <x v="170"/>
    <d v="2016-04-11T11:13:07"/>
    <x v="12"/>
  </r>
  <r>
    <n v="2420"/>
    <s v="Pangea Cuisines &quot;Continental Drift&quot; A Paleo food Truck!"/>
    <x v="171"/>
    <n v="16870"/>
    <n v="2501"/>
    <x v="2"/>
    <x v="1"/>
    <x v="1"/>
    <n v="1415583695"/>
    <n v="1410396095"/>
    <b v="0"/>
    <x v="19"/>
    <b v="0"/>
    <x v="5"/>
    <x v="13"/>
    <x v="171"/>
    <d v="2014-11-10T01:41:35"/>
    <x v="2"/>
  </r>
  <r>
    <n v="1207"/>
    <s v="ITALIANA"/>
    <x v="172"/>
    <n v="16700"/>
    <n v="17396"/>
    <x v="0"/>
    <x v="11"/>
    <x v="4"/>
    <n v="1459418400"/>
    <n v="1456827573"/>
    <b v="0"/>
    <x v="74"/>
    <b v="1"/>
    <x v="6"/>
    <x v="14"/>
    <x v="172"/>
    <d v="2016-03-31T10:00:00"/>
    <x v="0"/>
  </r>
  <r>
    <n v="1702"/>
    <s v="lyndale lewis and new vision prosper cd release"/>
    <x v="173"/>
    <n v="16500"/>
    <n v="1"/>
    <x v="2"/>
    <x v="1"/>
    <x v="1"/>
    <n v="1427745150"/>
    <n v="1425156750"/>
    <b v="0"/>
    <x v="26"/>
    <b v="0"/>
    <x v="3"/>
    <x v="20"/>
    <x v="173"/>
    <d v="2015-03-30T19:52:30"/>
    <x v="0"/>
  </r>
  <r>
    <n v="2705"/>
    <s v="Fischer Theatre Marquee"/>
    <x v="174"/>
    <n v="16500"/>
    <n v="1739"/>
    <x v="3"/>
    <x v="1"/>
    <x v="1"/>
    <n v="1490389158"/>
    <n v="1486504758"/>
    <b v="0"/>
    <x v="30"/>
    <b v="0"/>
    <x v="7"/>
    <x v="30"/>
    <x v="174"/>
    <d v="2017-03-24T20:59:18"/>
    <x v="8"/>
  </r>
  <r>
    <n v="1219"/>
    <s v="The Box"/>
    <x v="175"/>
    <n v="16350"/>
    <n v="26024"/>
    <x v="0"/>
    <x v="1"/>
    <x v="1"/>
    <n v="1476961513"/>
    <n v="1474369513"/>
    <b v="0"/>
    <x v="104"/>
    <b v="1"/>
    <x v="6"/>
    <x v="14"/>
    <x v="175"/>
    <d v="2016-10-20T11:05:13"/>
    <x v="0"/>
  </r>
  <r>
    <n v="1203"/>
    <s v="reAPPEARANCES   a limited edition photography book"/>
    <x v="176"/>
    <n v="16300"/>
    <n v="16700"/>
    <x v="0"/>
    <x v="1"/>
    <x v="1"/>
    <n v="1433083527"/>
    <n v="1430491527"/>
    <b v="0"/>
    <x v="79"/>
    <b v="1"/>
    <x v="6"/>
    <x v="14"/>
    <x v="176"/>
    <d v="2015-05-31T14:45:27"/>
    <x v="0"/>
  </r>
  <r>
    <n v="909"/>
    <s v="Philly Jazz Fest - &quot;Remembering Grover&quot;"/>
    <x v="177"/>
    <n v="16000"/>
    <n v="520"/>
    <x v="2"/>
    <x v="1"/>
    <x v="1"/>
    <n v="1343016000"/>
    <n v="1340296440"/>
    <b v="0"/>
    <x v="30"/>
    <b v="0"/>
    <x v="3"/>
    <x v="8"/>
    <x v="177"/>
    <d v="2012-07-23T04:00:00"/>
    <x v="15"/>
  </r>
  <r>
    <n v="1152"/>
    <s v="Peruvian King Food Truck"/>
    <x v="178"/>
    <n v="16000"/>
    <n v="911"/>
    <x v="2"/>
    <x v="1"/>
    <x v="1"/>
    <n v="1431709312"/>
    <n v="1429117312"/>
    <b v="0"/>
    <x v="32"/>
    <b v="0"/>
    <x v="5"/>
    <x v="13"/>
    <x v="178"/>
    <d v="2015-05-15T17:01:52"/>
    <x v="0"/>
  </r>
  <r>
    <n v="1466"/>
    <s v="WAYO 104.3 FM ROCHESTER, NY"/>
    <x v="179"/>
    <n v="16000"/>
    <n v="17260.37"/>
    <x v="0"/>
    <x v="1"/>
    <x v="1"/>
    <n v="1452574800"/>
    <n v="1449029266"/>
    <b v="1"/>
    <x v="105"/>
    <b v="1"/>
    <x v="2"/>
    <x v="33"/>
    <x v="179"/>
    <d v="2016-01-12T05:00:00"/>
    <x v="6"/>
  </r>
  <r>
    <n v="1505"/>
    <s v="Clear of People â€” A photobook by Michal Iwanowski"/>
    <x v="180"/>
    <n v="16000"/>
    <n v="16573"/>
    <x v="0"/>
    <x v="5"/>
    <x v="4"/>
    <n v="1458676860"/>
    <n v="1455446303"/>
    <b v="1"/>
    <x v="106"/>
    <b v="1"/>
    <x v="6"/>
    <x v="14"/>
    <x v="180"/>
    <d v="2016-03-22T20:01:00"/>
    <x v="16"/>
  </r>
  <r>
    <n v="1510"/>
    <s v="OUT OF ORDER - NEW REVISED EDITION"/>
    <x v="181"/>
    <n v="16000"/>
    <n v="16165.6"/>
    <x v="0"/>
    <x v="2"/>
    <x v="2"/>
    <n v="1405761278"/>
    <n v="1403169278"/>
    <b v="1"/>
    <x v="44"/>
    <b v="1"/>
    <x v="6"/>
    <x v="14"/>
    <x v="181"/>
    <d v="2014-07-19T09:14:38"/>
    <x v="0"/>
  </r>
  <r>
    <n v="1798"/>
    <s v="Amoung Charros and Poetry/Entre Charros y Poesias"/>
    <x v="182"/>
    <n v="16000"/>
    <n v="2182"/>
    <x v="2"/>
    <x v="1"/>
    <x v="1"/>
    <n v="1454572233"/>
    <n v="1449388233"/>
    <b v="1"/>
    <x v="102"/>
    <b v="0"/>
    <x v="6"/>
    <x v="14"/>
    <x v="182"/>
    <d v="2016-02-04T07:50:33"/>
    <x v="2"/>
  </r>
  <r>
    <n v="1975"/>
    <s v="Bugle2: A DIY Phono Preamp"/>
    <x v="183"/>
    <n v="16000"/>
    <n v="33393.339999999997"/>
    <x v="0"/>
    <x v="1"/>
    <x v="1"/>
    <n v="1362938851"/>
    <n v="1360346851"/>
    <b v="1"/>
    <x v="104"/>
    <b v="1"/>
    <x v="1"/>
    <x v="23"/>
    <x v="183"/>
    <d v="2013-03-10T18:07:31"/>
    <x v="0"/>
  </r>
  <r>
    <n v="2108"/>
    <s v="THE SADDEST LANDSCAPE: Deluxe Vinyl Reissues"/>
    <x v="184"/>
    <n v="16000"/>
    <n v="17170"/>
    <x v="0"/>
    <x v="1"/>
    <x v="1"/>
    <n v="1347249300"/>
    <n v="1344917580"/>
    <b v="0"/>
    <x v="71"/>
    <b v="1"/>
    <x v="3"/>
    <x v="9"/>
    <x v="184"/>
    <d v="2012-09-10T03:55:00"/>
    <x v="22"/>
  </r>
  <r>
    <n v="2389"/>
    <s v="Et si Kiwwi vous trouvait un job ? (Canceled)"/>
    <x v="185"/>
    <n v="16000"/>
    <n v="30"/>
    <x v="1"/>
    <x v="6"/>
    <x v="4"/>
    <n v="1437861540"/>
    <n v="1435160452"/>
    <b v="0"/>
    <x v="26"/>
    <b v="0"/>
    <x v="1"/>
    <x v="5"/>
    <x v="185"/>
    <d v="2015-07-25T21:59:00"/>
    <x v="1"/>
  </r>
  <r>
    <n v="2744"/>
    <s v="Honey Bees Children's Book: How to Save Our Food"/>
    <x v="186"/>
    <n v="16000"/>
    <n v="835"/>
    <x v="2"/>
    <x v="1"/>
    <x v="1"/>
    <n v="1330478998"/>
    <n v="1327886998"/>
    <b v="0"/>
    <x v="107"/>
    <b v="0"/>
    <x v="2"/>
    <x v="31"/>
    <x v="186"/>
    <d v="2012-02-29T01:29:58"/>
    <x v="0"/>
  </r>
  <r>
    <n v="3102"/>
    <s v="Theatre Bath Bus"/>
    <x v="187"/>
    <n v="16000"/>
    <n v="6258"/>
    <x v="2"/>
    <x v="2"/>
    <x v="2"/>
    <n v="1471939818"/>
    <n v="1467619818"/>
    <b v="0"/>
    <x v="108"/>
    <b v="0"/>
    <x v="7"/>
    <x v="30"/>
    <x v="187"/>
    <d v="2016-08-23T08:10:18"/>
    <x v="4"/>
  </r>
  <r>
    <n v="1804"/>
    <s v="No Dar Papaya:  Photographs from Colombia 2003-2013"/>
    <x v="188"/>
    <n v="15500"/>
    <n v="5452"/>
    <x v="2"/>
    <x v="1"/>
    <x v="1"/>
    <n v="1447521404"/>
    <n v="1444061804"/>
    <b v="1"/>
    <x v="109"/>
    <b v="0"/>
    <x v="6"/>
    <x v="14"/>
    <x v="188"/>
    <d v="2015-11-14T17:16:44"/>
    <x v="18"/>
  </r>
  <r>
    <n v="3274"/>
    <s v="Orpheus Descending by Tennessee Williams"/>
    <x v="189"/>
    <n v="15500"/>
    <n v="15705"/>
    <x v="0"/>
    <x v="1"/>
    <x v="1"/>
    <n v="1458075600"/>
    <n v="1454259272"/>
    <b v="1"/>
    <x v="57"/>
    <b v="1"/>
    <x v="7"/>
    <x v="15"/>
    <x v="189"/>
    <d v="2016-03-15T21:00:00"/>
    <x v="32"/>
  </r>
  <r>
    <n v="57"/>
    <s v="Our Gay Group - Quality Online Programming For the Gay Man"/>
    <x v="190"/>
    <n v="15000"/>
    <n v="15285"/>
    <x v="0"/>
    <x v="1"/>
    <x v="1"/>
    <n v="1429991962"/>
    <n v="1427399962"/>
    <b v="0"/>
    <x v="110"/>
    <b v="1"/>
    <x v="0"/>
    <x v="0"/>
    <x v="190"/>
    <d v="2015-04-25T19:59:22"/>
    <x v="0"/>
  </r>
  <r>
    <n v="230"/>
    <s v="In Love There's War"/>
    <x v="191"/>
    <n v="15000"/>
    <n v="60"/>
    <x v="2"/>
    <x v="1"/>
    <x v="1"/>
    <n v="1433443151"/>
    <n v="1430851151"/>
    <b v="0"/>
    <x v="17"/>
    <b v="0"/>
    <x v="0"/>
    <x v="2"/>
    <x v="191"/>
    <d v="2015-06-04T18:39:11"/>
    <x v="0"/>
  </r>
  <r>
    <n v="237"/>
    <s v="Making The Choice"/>
    <x v="192"/>
    <n v="15000"/>
    <n v="50"/>
    <x v="2"/>
    <x v="1"/>
    <x v="1"/>
    <n v="1457445069"/>
    <n v="1452261069"/>
    <b v="0"/>
    <x v="26"/>
    <b v="0"/>
    <x v="0"/>
    <x v="2"/>
    <x v="192"/>
    <d v="2016-03-08T13:51:09"/>
    <x v="2"/>
  </r>
  <r>
    <n v="240"/>
    <s v="Hackers in Uganda: A Documentary"/>
    <x v="193"/>
    <n v="15000"/>
    <n v="16145.12"/>
    <x v="0"/>
    <x v="1"/>
    <x v="1"/>
    <n v="1367773211"/>
    <n v="1363885211"/>
    <b v="1"/>
    <x v="111"/>
    <b v="1"/>
    <x v="0"/>
    <x v="3"/>
    <x v="193"/>
    <d v="2013-05-05T17:00:11"/>
    <x v="8"/>
  </r>
  <r>
    <n v="286"/>
    <s v="George Tice: Seeing Beyond the Moment"/>
    <x v="194"/>
    <n v="15000"/>
    <n v="16373"/>
    <x v="0"/>
    <x v="1"/>
    <x v="1"/>
    <n v="1364236524"/>
    <n v="1360352124"/>
    <b v="1"/>
    <x v="112"/>
    <b v="1"/>
    <x v="0"/>
    <x v="3"/>
    <x v="194"/>
    <d v="2013-03-25T18:35:24"/>
    <x v="8"/>
  </r>
  <r>
    <n v="287"/>
    <s v="In Country: A Documentary Film (POSTPRODUCTION)"/>
    <x v="195"/>
    <n v="15000"/>
    <n v="26445"/>
    <x v="0"/>
    <x v="1"/>
    <x v="1"/>
    <n v="1351828800"/>
    <n v="1349160018"/>
    <b v="1"/>
    <x v="113"/>
    <b v="1"/>
    <x v="0"/>
    <x v="3"/>
    <x v="195"/>
    <d v="2012-11-02T04:00:00"/>
    <x v="1"/>
  </r>
  <r>
    <n v="289"/>
    <s v="Audience Unlock: &quot;The UK Gold&quot;"/>
    <x v="196"/>
    <n v="15000"/>
    <n v="15723"/>
    <x v="0"/>
    <x v="2"/>
    <x v="2"/>
    <n v="1383389834"/>
    <n v="1380797834"/>
    <b v="1"/>
    <x v="114"/>
    <b v="1"/>
    <x v="0"/>
    <x v="3"/>
    <x v="196"/>
    <d v="2013-11-02T10:57:14"/>
    <x v="0"/>
  </r>
  <r>
    <n v="316"/>
    <s v="THE SECRET TRIAL 5 - GRASSROOTS CROSS-CANADA TOUR"/>
    <x v="197"/>
    <n v="15000"/>
    <n v="17066"/>
    <x v="0"/>
    <x v="3"/>
    <x v="3"/>
    <n v="1418273940"/>
    <n v="1415398197"/>
    <b v="1"/>
    <x v="8"/>
    <b v="1"/>
    <x v="0"/>
    <x v="3"/>
    <x v="197"/>
    <d v="2014-12-11T04:59:00"/>
    <x v="31"/>
  </r>
  <r>
    <n v="338"/>
    <s v="Queer Genius"/>
    <x v="198"/>
    <n v="15000"/>
    <n v="16520.04"/>
    <x v="0"/>
    <x v="1"/>
    <x v="1"/>
    <n v="1472864400"/>
    <n v="1468001290"/>
    <b v="1"/>
    <x v="62"/>
    <b v="1"/>
    <x v="0"/>
    <x v="3"/>
    <x v="198"/>
    <d v="2016-09-03T01:00:00"/>
    <x v="33"/>
  </r>
  <r>
    <n v="357"/>
    <s v="JOURNEY OM: Into the Heart of India â€¢ A Cinematic Pilgrimage"/>
    <x v="199"/>
    <n v="15000"/>
    <n v="26100"/>
    <x v="0"/>
    <x v="1"/>
    <x v="1"/>
    <n v="1429852797"/>
    <n v="1426396797"/>
    <b v="1"/>
    <x v="115"/>
    <b v="1"/>
    <x v="0"/>
    <x v="3"/>
    <x v="199"/>
    <d v="2015-04-24T05:19:57"/>
    <x v="18"/>
  </r>
  <r>
    <n v="365"/>
    <s v="A QUEER COUNTRY"/>
    <x v="200"/>
    <n v="15000"/>
    <n v="15596"/>
    <x v="0"/>
    <x v="2"/>
    <x v="2"/>
    <n v="1393597999"/>
    <n v="1391005999"/>
    <b v="0"/>
    <x v="116"/>
    <b v="1"/>
    <x v="0"/>
    <x v="3"/>
    <x v="200"/>
    <d v="2014-02-28T14:33:19"/>
    <x v="0"/>
  </r>
  <r>
    <n v="379"/>
    <s v="The Unknowns"/>
    <x v="201"/>
    <n v="15000"/>
    <n v="17412"/>
    <x v="0"/>
    <x v="1"/>
    <x v="1"/>
    <n v="1336062672"/>
    <n v="1332174672"/>
    <b v="0"/>
    <x v="117"/>
    <b v="1"/>
    <x v="0"/>
    <x v="3"/>
    <x v="201"/>
    <d v="2012-05-03T16:31:12"/>
    <x v="8"/>
  </r>
  <r>
    <n v="396"/>
    <s v="No Act of Ours Film"/>
    <x v="202"/>
    <n v="15000"/>
    <n v="16000"/>
    <x v="0"/>
    <x v="1"/>
    <x v="1"/>
    <n v="1341668006"/>
    <n v="1340372006"/>
    <b v="0"/>
    <x v="93"/>
    <b v="1"/>
    <x v="0"/>
    <x v="3"/>
    <x v="202"/>
    <d v="2012-07-07T13:33:26"/>
    <x v="34"/>
  </r>
  <r>
    <n v="421"/>
    <s v="The monster Inside"/>
    <x v="203"/>
    <n v="15000"/>
    <n v="301"/>
    <x v="2"/>
    <x v="1"/>
    <x v="1"/>
    <n v="1440157656"/>
    <n v="1434973656"/>
    <b v="0"/>
    <x v="43"/>
    <b v="0"/>
    <x v="0"/>
    <x v="4"/>
    <x v="203"/>
    <d v="2015-08-21T11:47:36"/>
    <x v="2"/>
  </r>
  <r>
    <n v="479"/>
    <s v="Harvard Math 55A and Stanford Math 51H Animated!"/>
    <x v="204"/>
    <n v="15000"/>
    <n v="4884"/>
    <x v="2"/>
    <x v="1"/>
    <x v="1"/>
    <n v="1416566835"/>
    <n v="1411379235"/>
    <b v="0"/>
    <x v="118"/>
    <b v="0"/>
    <x v="0"/>
    <x v="4"/>
    <x v="204"/>
    <d v="2014-11-21T10:47:15"/>
    <x v="2"/>
  </r>
  <r>
    <n v="483"/>
    <s v="Misri Bunch: Names of Allah series 2"/>
    <x v="205"/>
    <n v="15000"/>
    <n v="7530"/>
    <x v="2"/>
    <x v="2"/>
    <x v="2"/>
    <n v="1359434672"/>
    <n v="1354250672"/>
    <b v="0"/>
    <x v="119"/>
    <b v="0"/>
    <x v="0"/>
    <x v="4"/>
    <x v="205"/>
    <d v="2013-01-29T04:44:32"/>
    <x v="2"/>
  </r>
  <r>
    <n v="517"/>
    <s v="Honeybee: The Animated Series Trailer"/>
    <x v="206"/>
    <n v="15000"/>
    <n v="205"/>
    <x v="2"/>
    <x v="1"/>
    <x v="1"/>
    <n v="1486046761"/>
    <n v="1483454761"/>
    <b v="0"/>
    <x v="3"/>
    <b v="0"/>
    <x v="0"/>
    <x v="4"/>
    <x v="206"/>
    <d v="2017-02-02T14:46:01"/>
    <x v="0"/>
  </r>
  <r>
    <n v="534"/>
    <s v="Theatre for restorative justice - help us get to Belgium!"/>
    <x v="207"/>
    <n v="15000"/>
    <n v="15700"/>
    <x v="0"/>
    <x v="13"/>
    <x v="9"/>
    <n v="1446418800"/>
    <n v="1443036470"/>
    <b v="0"/>
    <x v="42"/>
    <b v="1"/>
    <x v="7"/>
    <x v="15"/>
    <x v="207"/>
    <d v="2015-11-01T23:00:00"/>
    <x v="35"/>
  </r>
  <r>
    <n v="540"/>
    <s v="hap's- Whats the program?"/>
    <x v="208"/>
    <n v="15000"/>
    <n v="1"/>
    <x v="2"/>
    <x v="1"/>
    <x v="1"/>
    <n v="1423078606"/>
    <n v="1420486606"/>
    <b v="0"/>
    <x v="26"/>
    <b v="0"/>
    <x v="1"/>
    <x v="5"/>
    <x v="208"/>
    <d v="2015-02-04T19:36:46"/>
    <x v="0"/>
  </r>
  <r>
    <n v="561"/>
    <s v="CheckMate Careers"/>
    <x v="209"/>
    <n v="15000"/>
    <n v="55"/>
    <x v="2"/>
    <x v="1"/>
    <x v="1"/>
    <n v="1445874513"/>
    <n v="1442850513"/>
    <b v="0"/>
    <x v="17"/>
    <b v="0"/>
    <x v="1"/>
    <x v="5"/>
    <x v="209"/>
    <d v="2015-10-26T15:48:33"/>
    <x v="12"/>
  </r>
  <r>
    <n v="603"/>
    <s v="Randompics.net - Make It Fan Owned And Updated! (Canceled)"/>
    <x v="210"/>
    <n v="15000"/>
    <n v="590.02"/>
    <x v="1"/>
    <x v="1"/>
    <x v="1"/>
    <n v="1408029623"/>
    <n v="1405437623"/>
    <b v="0"/>
    <x v="12"/>
    <b v="0"/>
    <x v="1"/>
    <x v="5"/>
    <x v="210"/>
    <d v="2014-08-14T15:20:23"/>
    <x v="0"/>
  </r>
  <r>
    <n v="657"/>
    <s v="Shine: first App control Laser Light Bluetooth Headphones"/>
    <x v="211"/>
    <n v="15000"/>
    <n v="18855"/>
    <x v="0"/>
    <x v="1"/>
    <x v="1"/>
    <n v="1450901872"/>
    <n v="1448309872"/>
    <b v="0"/>
    <x v="120"/>
    <b v="1"/>
    <x v="1"/>
    <x v="6"/>
    <x v="211"/>
    <d v="2015-12-23T20:17:52"/>
    <x v="0"/>
  </r>
  <r>
    <n v="668"/>
    <s v="Iplace itâ„¢ : The Phone Holding RFID Blocking Card Holder"/>
    <x v="212"/>
    <n v="15000"/>
    <n v="684"/>
    <x v="2"/>
    <x v="1"/>
    <x v="1"/>
    <n v="1431374222"/>
    <n v="1427486222"/>
    <b v="0"/>
    <x v="121"/>
    <b v="0"/>
    <x v="1"/>
    <x v="6"/>
    <x v="212"/>
    <d v="2015-05-11T19:57:02"/>
    <x v="8"/>
  </r>
  <r>
    <n v="700"/>
    <s v="A-iEasyâ„¢ Smartphone Stand Holder | The End of Busy Hands."/>
    <x v="213"/>
    <n v="15000"/>
    <n v="403"/>
    <x v="2"/>
    <x v="10"/>
    <x v="4"/>
    <n v="1484065881"/>
    <n v="1481473881"/>
    <b v="0"/>
    <x v="70"/>
    <b v="0"/>
    <x v="1"/>
    <x v="6"/>
    <x v="213"/>
    <d v="2017-01-10T16:31:21"/>
    <x v="0"/>
  </r>
  <r>
    <n v="702"/>
    <s v="Pace...Me | Visual Pace &amp; Interval Trainer | Sports Wearable"/>
    <x v="214"/>
    <n v="15000"/>
    <n v="4622.01"/>
    <x v="2"/>
    <x v="1"/>
    <x v="1"/>
    <n v="1480011987"/>
    <n v="1477416387"/>
    <b v="0"/>
    <x v="102"/>
    <b v="0"/>
    <x v="1"/>
    <x v="6"/>
    <x v="214"/>
    <d v="2016-11-24T18:26:27"/>
    <x v="0"/>
  </r>
  <r>
    <n v="703"/>
    <s v="EL TORO SPEEDWRAPS - THE EVOLUTION OF SPORTS TRAINING"/>
    <x v="215"/>
    <n v="15000"/>
    <n v="837"/>
    <x v="2"/>
    <x v="1"/>
    <x v="1"/>
    <n v="1485905520"/>
    <n v="1481150949"/>
    <b v="0"/>
    <x v="27"/>
    <b v="0"/>
    <x v="1"/>
    <x v="6"/>
    <x v="215"/>
    <d v="2017-01-31T23:32:00"/>
    <x v="10"/>
  </r>
  <r>
    <n v="709"/>
    <s v="lumiglove"/>
    <x v="216"/>
    <n v="15000"/>
    <n v="61"/>
    <x v="2"/>
    <x v="1"/>
    <x v="1"/>
    <n v="1417741159"/>
    <n v="1415149159"/>
    <b v="0"/>
    <x v="17"/>
    <b v="0"/>
    <x v="1"/>
    <x v="6"/>
    <x v="216"/>
    <d v="2014-12-05T00:59:19"/>
    <x v="0"/>
  </r>
  <r>
    <n v="714"/>
    <s v="Prep Packs Survival Belt"/>
    <x v="217"/>
    <n v="15000"/>
    <n v="2249"/>
    <x v="2"/>
    <x v="1"/>
    <x v="1"/>
    <n v="1488308082"/>
    <n v="1483124082"/>
    <b v="0"/>
    <x v="122"/>
    <b v="0"/>
    <x v="1"/>
    <x v="6"/>
    <x v="217"/>
    <d v="2017-02-28T18:54:42"/>
    <x v="2"/>
  </r>
  <r>
    <n v="719"/>
    <s v="Hand Armor Liquid Chalk-Ultimate Sports Chalk Help Patent"/>
    <x v="218"/>
    <n v="15000"/>
    <n v="194"/>
    <x v="2"/>
    <x v="1"/>
    <x v="1"/>
    <n v="1456189076"/>
    <n v="1454979476"/>
    <b v="0"/>
    <x v="16"/>
    <b v="0"/>
    <x v="1"/>
    <x v="6"/>
    <x v="218"/>
    <d v="2016-02-23T00:57:56"/>
    <x v="25"/>
  </r>
  <r>
    <n v="779"/>
    <s v="Silenus March: A Novel"/>
    <x v="219"/>
    <n v="15000"/>
    <n v="400"/>
    <x v="2"/>
    <x v="1"/>
    <x v="1"/>
    <n v="1287115200"/>
    <n v="1284567905"/>
    <b v="0"/>
    <x v="43"/>
    <b v="0"/>
    <x v="2"/>
    <x v="17"/>
    <x v="219"/>
    <d v="2010-10-15T04:00:00"/>
    <x v="0"/>
  </r>
  <r>
    <n v="832"/>
    <s v="OMG! You Can Help Hello Kelly Make Their New Record!"/>
    <x v="220"/>
    <n v="15000"/>
    <n v="15091.06"/>
    <x v="0"/>
    <x v="1"/>
    <x v="1"/>
    <n v="1327133580"/>
    <n v="1321978335"/>
    <b v="0"/>
    <x v="123"/>
    <b v="1"/>
    <x v="3"/>
    <x v="21"/>
    <x v="220"/>
    <d v="2012-01-21T08:13:00"/>
    <x v="2"/>
  </r>
  <r>
    <n v="906"/>
    <s v="24th Music Presents Channeling Motown (Live)"/>
    <x v="221"/>
    <n v="15000"/>
    <n v="0"/>
    <x v="2"/>
    <x v="1"/>
    <x v="1"/>
    <n v="1394681590"/>
    <n v="1392093190"/>
    <b v="0"/>
    <x v="2"/>
    <b v="0"/>
    <x v="3"/>
    <x v="8"/>
    <x v="221"/>
    <d v="2014-03-13T03:33:10"/>
    <x v="0"/>
  </r>
  <r>
    <n v="921"/>
    <s v="&quot;Reflections Of Brownie&quot; a new tribute to Clifford Brown"/>
    <x v="222"/>
    <n v="15000"/>
    <n v="4635"/>
    <x v="2"/>
    <x v="1"/>
    <x v="1"/>
    <n v="1323666376"/>
    <n v="1320033976"/>
    <b v="0"/>
    <x v="124"/>
    <b v="0"/>
    <x v="3"/>
    <x v="8"/>
    <x v="222"/>
    <d v="2011-12-12T05:06:16"/>
    <x v="36"/>
  </r>
  <r>
    <n v="923"/>
    <s v="First Solo Album - Siempre Filiberto"/>
    <x v="223"/>
    <n v="15000"/>
    <n v="330"/>
    <x v="2"/>
    <x v="1"/>
    <x v="1"/>
    <n v="1416614523"/>
    <n v="1414018923"/>
    <b v="0"/>
    <x v="43"/>
    <b v="0"/>
    <x v="3"/>
    <x v="8"/>
    <x v="223"/>
    <d v="2014-11-22T00:02:03"/>
    <x v="1"/>
  </r>
  <r>
    <n v="946"/>
    <s v="OmniTrade Apron"/>
    <x v="224"/>
    <n v="15000"/>
    <n v="286"/>
    <x v="2"/>
    <x v="1"/>
    <x v="1"/>
    <n v="1473444048"/>
    <n v="1470852048"/>
    <b v="0"/>
    <x v="24"/>
    <b v="0"/>
    <x v="1"/>
    <x v="6"/>
    <x v="224"/>
    <d v="2016-09-09T18:00:48"/>
    <x v="0"/>
  </r>
  <r>
    <n v="953"/>
    <s v="IRring - The Remote Control That fits on Your Finger"/>
    <x v="225"/>
    <n v="15000"/>
    <n v="126"/>
    <x v="2"/>
    <x v="1"/>
    <x v="1"/>
    <n v="1422158199"/>
    <n v="1419566199"/>
    <b v="0"/>
    <x v="24"/>
    <b v="0"/>
    <x v="1"/>
    <x v="6"/>
    <x v="225"/>
    <d v="2015-01-25T03:56:39"/>
    <x v="0"/>
  </r>
  <r>
    <n v="954"/>
    <s v="A Wearable Twisting iPhone Case w/ Built in Selfie Extender"/>
    <x v="226"/>
    <n v="15000"/>
    <n v="6511"/>
    <x v="2"/>
    <x v="1"/>
    <x v="1"/>
    <n v="1440100839"/>
    <n v="1436472039"/>
    <b v="0"/>
    <x v="125"/>
    <b v="0"/>
    <x v="1"/>
    <x v="6"/>
    <x v="226"/>
    <d v="2015-08-20T20:00:39"/>
    <x v="36"/>
  </r>
  <r>
    <n v="1048"/>
    <s v="#MYLifeMatters Radio Show &amp; Podcast (Canceled)"/>
    <x v="227"/>
    <n v="15000"/>
    <n v="212"/>
    <x v="1"/>
    <x v="1"/>
    <x v="1"/>
    <n v="1474766189"/>
    <n v="1471310189"/>
    <b v="0"/>
    <x v="15"/>
    <b v="0"/>
    <x v="8"/>
    <x v="34"/>
    <x v="227"/>
    <d v="2016-09-25T01:16:29"/>
    <x v="18"/>
  </r>
  <r>
    <n v="1089"/>
    <s v="Farabel"/>
    <x v="228"/>
    <n v="15000"/>
    <n v="1174"/>
    <x v="2"/>
    <x v="6"/>
    <x v="4"/>
    <n v="1435293175"/>
    <n v="1432701175"/>
    <b v="0"/>
    <x v="126"/>
    <b v="0"/>
    <x v="4"/>
    <x v="11"/>
    <x v="228"/>
    <d v="2015-06-26T04:32:55"/>
    <x v="0"/>
  </r>
  <r>
    <n v="1103"/>
    <s v="The Morgue"/>
    <x v="229"/>
    <n v="15000"/>
    <n v="243"/>
    <x v="2"/>
    <x v="1"/>
    <x v="1"/>
    <n v="1466227190"/>
    <n v="1461043190"/>
    <b v="0"/>
    <x v="32"/>
    <b v="0"/>
    <x v="4"/>
    <x v="11"/>
    <x v="229"/>
    <d v="2016-06-18T05:19:50"/>
    <x v="2"/>
  </r>
  <r>
    <n v="1148"/>
    <s v="Warren's / Adilyn's Rollin' Bistro"/>
    <x v="230"/>
    <n v="15000"/>
    <n v="73"/>
    <x v="2"/>
    <x v="1"/>
    <x v="1"/>
    <n v="1480568781"/>
    <n v="1477973181"/>
    <b v="0"/>
    <x v="3"/>
    <b v="0"/>
    <x v="5"/>
    <x v="13"/>
    <x v="230"/>
    <d v="2016-12-01T05:06:21"/>
    <x v="0"/>
  </r>
  <r>
    <n v="1166"/>
    <s v="Fire On High: Organic Food Truck on a Mission"/>
    <x v="231"/>
    <n v="15000"/>
    <n v="2871"/>
    <x v="2"/>
    <x v="1"/>
    <x v="1"/>
    <n v="1435291200"/>
    <n v="1432640342"/>
    <b v="0"/>
    <x v="30"/>
    <b v="0"/>
    <x v="5"/>
    <x v="13"/>
    <x v="231"/>
    <d v="2015-06-26T04:00:00"/>
    <x v="1"/>
  </r>
  <r>
    <n v="1174"/>
    <s v="Give The Black Burro a Stable Stable"/>
    <x v="232"/>
    <n v="15000"/>
    <n v="886"/>
    <x v="2"/>
    <x v="1"/>
    <x v="1"/>
    <n v="1462738327"/>
    <n v="1460146327"/>
    <b v="0"/>
    <x v="127"/>
    <b v="0"/>
    <x v="5"/>
    <x v="13"/>
    <x v="232"/>
    <d v="2016-05-08T20:12:07"/>
    <x v="0"/>
  </r>
  <r>
    <n v="1197"/>
    <s v="Brewtography Project: Discovering Colorado Breweries"/>
    <x v="233"/>
    <n v="15000"/>
    <n v="37994"/>
    <x v="0"/>
    <x v="1"/>
    <x v="1"/>
    <n v="1465797540"/>
    <n v="1463155034"/>
    <b v="0"/>
    <x v="128"/>
    <b v="1"/>
    <x v="6"/>
    <x v="14"/>
    <x v="233"/>
    <d v="2016-06-13T05:59:00"/>
    <x v="1"/>
  </r>
  <r>
    <n v="1220"/>
    <s v="All The People"/>
    <x v="234"/>
    <n v="15000"/>
    <n v="15565"/>
    <x v="0"/>
    <x v="5"/>
    <x v="4"/>
    <n v="1440515112"/>
    <n v="1437923112"/>
    <b v="0"/>
    <x v="22"/>
    <b v="1"/>
    <x v="6"/>
    <x v="14"/>
    <x v="234"/>
    <d v="2015-08-25T15:05:12"/>
    <x v="0"/>
  </r>
  <r>
    <n v="1224"/>
    <s v="&quot;I Dreamed Last Night&quot; Album (Canceled)"/>
    <x v="235"/>
    <n v="15000"/>
    <n v="1060"/>
    <x v="1"/>
    <x v="1"/>
    <x v="1"/>
    <n v="1402060302"/>
    <n v="1396876302"/>
    <b v="0"/>
    <x v="129"/>
    <b v="0"/>
    <x v="3"/>
    <x v="35"/>
    <x v="235"/>
    <d v="2014-06-06T13:11:42"/>
    <x v="2"/>
  </r>
  <r>
    <n v="1275"/>
    <s v="BLOODGOOD's 1st Studio Album in 22 Years!"/>
    <x v="236"/>
    <n v="15000"/>
    <n v="24321.1"/>
    <x v="0"/>
    <x v="1"/>
    <x v="1"/>
    <n v="1375908587"/>
    <n v="1372884587"/>
    <b v="1"/>
    <x v="130"/>
    <b v="1"/>
    <x v="3"/>
    <x v="21"/>
    <x v="236"/>
    <d v="2013-08-07T20:49:47"/>
    <x v="12"/>
  </r>
  <r>
    <n v="1277"/>
    <s v="HELP NATE HENRY MAKE AN ALBUM"/>
    <x v="237"/>
    <n v="15000"/>
    <n v="15918.65"/>
    <x v="0"/>
    <x v="1"/>
    <x v="1"/>
    <n v="1346765347"/>
    <n v="1343741347"/>
    <b v="1"/>
    <x v="131"/>
    <b v="1"/>
    <x v="3"/>
    <x v="21"/>
    <x v="237"/>
    <d v="2012-09-04T13:29:07"/>
    <x v="12"/>
  </r>
  <r>
    <n v="1280"/>
    <s v="Nothing More's New Album"/>
    <x v="238"/>
    <n v="15000"/>
    <n v="16636.78"/>
    <x v="0"/>
    <x v="1"/>
    <x v="1"/>
    <n v="1299003054"/>
    <n v="1291227054"/>
    <b v="1"/>
    <x v="132"/>
    <b v="1"/>
    <x v="3"/>
    <x v="21"/>
    <x v="238"/>
    <d v="2011-03-01T18:10:54"/>
    <x v="37"/>
  </r>
  <r>
    <n v="1282"/>
    <s v="Natalie York presents: &quot;PROMISES&quot;"/>
    <x v="239"/>
    <n v="15000"/>
    <n v="18542"/>
    <x v="0"/>
    <x v="1"/>
    <x v="1"/>
    <n v="1386565140"/>
    <n v="1383909855"/>
    <b v="1"/>
    <x v="133"/>
    <b v="1"/>
    <x v="3"/>
    <x v="21"/>
    <x v="239"/>
    <d v="2013-12-09T04:59:00"/>
    <x v="1"/>
  </r>
  <r>
    <n v="1293"/>
    <s v="WORSE THAN TIGERS"/>
    <x v="240"/>
    <n v="15000"/>
    <n v="15335"/>
    <x v="0"/>
    <x v="1"/>
    <x v="1"/>
    <n v="1447523371"/>
    <n v="1444927771"/>
    <b v="0"/>
    <x v="39"/>
    <b v="1"/>
    <x v="7"/>
    <x v="15"/>
    <x v="240"/>
    <d v="2015-11-14T17:49:31"/>
    <x v="0"/>
  </r>
  <r>
    <n v="1323"/>
    <s v="PIGGYBACK Earbuds Designed for Sharing! (Canceled)"/>
    <x v="241"/>
    <n v="15000"/>
    <n v="1332"/>
    <x v="1"/>
    <x v="1"/>
    <x v="1"/>
    <n v="1461653700"/>
    <n v="1458665146"/>
    <b v="0"/>
    <x v="134"/>
    <b v="0"/>
    <x v="1"/>
    <x v="6"/>
    <x v="241"/>
    <d v="2016-04-26T06:55:00"/>
    <x v="12"/>
  </r>
  <r>
    <n v="1435"/>
    <s v="Trilogy of Crystals, book 1, translation"/>
    <x v="242"/>
    <n v="15000"/>
    <n v="15"/>
    <x v="2"/>
    <x v="11"/>
    <x v="4"/>
    <n v="1444589020"/>
    <n v="1441997020"/>
    <b v="0"/>
    <x v="17"/>
    <b v="0"/>
    <x v="2"/>
    <x v="16"/>
    <x v="242"/>
    <d v="2015-10-11T18:43:40"/>
    <x v="0"/>
  </r>
  <r>
    <n v="1455"/>
    <s v="Heart Jewel: Advice from a Modern Tibetan Master (Canceled)"/>
    <x v="243"/>
    <n v="15000"/>
    <n v="1575"/>
    <x v="1"/>
    <x v="1"/>
    <x v="1"/>
    <n v="1409924340"/>
    <n v="1405181320"/>
    <b v="0"/>
    <x v="27"/>
    <b v="0"/>
    <x v="2"/>
    <x v="16"/>
    <x v="243"/>
    <d v="2014-09-05T13:39:00"/>
    <x v="10"/>
  </r>
  <r>
    <n v="1461"/>
    <s v="Relatively Prime Series 2"/>
    <x v="244"/>
    <n v="15000"/>
    <n v="15186.69"/>
    <x v="0"/>
    <x v="1"/>
    <x v="1"/>
    <n v="1413849600"/>
    <n v="1410967754"/>
    <b v="1"/>
    <x v="88"/>
    <b v="1"/>
    <x v="2"/>
    <x v="33"/>
    <x v="244"/>
    <d v="2014-10-21T00:00:00"/>
    <x v="31"/>
  </r>
  <r>
    <n v="1475"/>
    <s v="30-Hour Comedy Podcast Marathon and Tour"/>
    <x v="245"/>
    <n v="15000"/>
    <n v="28300.45"/>
    <x v="0"/>
    <x v="1"/>
    <x v="1"/>
    <n v="1419051540"/>
    <n v="1416244863"/>
    <b v="1"/>
    <x v="135"/>
    <b v="1"/>
    <x v="2"/>
    <x v="33"/>
    <x v="245"/>
    <d v="2014-12-20T04:59:00"/>
    <x v="14"/>
  </r>
  <r>
    <n v="1488"/>
    <s v="Nanolution"/>
    <x v="246"/>
    <n v="15000"/>
    <n v="360"/>
    <x v="2"/>
    <x v="9"/>
    <x v="7"/>
    <n v="1388928660"/>
    <n v="1386336660"/>
    <b v="0"/>
    <x v="43"/>
    <b v="0"/>
    <x v="2"/>
    <x v="17"/>
    <x v="246"/>
    <d v="2014-01-05T13:31:00"/>
    <x v="0"/>
  </r>
  <r>
    <n v="1497"/>
    <s v="Daddy"/>
    <x v="247"/>
    <n v="15000"/>
    <n v="1"/>
    <x v="2"/>
    <x v="1"/>
    <x v="1"/>
    <n v="1375299780"/>
    <n v="1371655522"/>
    <b v="0"/>
    <x v="26"/>
    <b v="0"/>
    <x v="2"/>
    <x v="17"/>
    <x v="247"/>
    <d v="2013-07-31T19:43:00"/>
    <x v="36"/>
  </r>
  <r>
    <n v="1517"/>
    <s v="THE WATCHERS:  a book of the Wait Watchers photographs"/>
    <x v="248"/>
    <n v="15000"/>
    <n v="24297"/>
    <x v="0"/>
    <x v="1"/>
    <x v="1"/>
    <n v="1417845600"/>
    <n v="1415194553"/>
    <b v="1"/>
    <x v="136"/>
    <b v="1"/>
    <x v="6"/>
    <x v="14"/>
    <x v="248"/>
    <d v="2014-12-06T06:00:00"/>
    <x v="1"/>
  </r>
  <r>
    <n v="1518"/>
    <s v="Amelia and the Animals: Photographs by Robin Schwartz"/>
    <x v="249"/>
    <n v="15000"/>
    <n v="30805"/>
    <x v="0"/>
    <x v="1"/>
    <x v="1"/>
    <n v="1401565252"/>
    <n v="1398973252"/>
    <b v="1"/>
    <x v="62"/>
    <b v="1"/>
    <x v="6"/>
    <x v="14"/>
    <x v="249"/>
    <d v="2014-05-31T19:40:52"/>
    <x v="0"/>
  </r>
  <r>
    <n v="1540"/>
    <s v="Organic Portraits / A Photo Book of Polaroid &amp; Film Images"/>
    <x v="250"/>
    <n v="15000"/>
    <n v="17680"/>
    <x v="0"/>
    <x v="1"/>
    <x v="1"/>
    <n v="1416964500"/>
    <n v="1414368616"/>
    <b v="1"/>
    <x v="34"/>
    <b v="1"/>
    <x v="6"/>
    <x v="14"/>
    <x v="250"/>
    <d v="2014-11-26T01:15:00"/>
    <x v="0"/>
  </r>
  <r>
    <n v="1559"/>
    <s v="North Cascades Bigfoot Photo Expedition"/>
    <x v="251"/>
    <n v="15000"/>
    <n v="50"/>
    <x v="2"/>
    <x v="1"/>
    <x v="1"/>
    <n v="1430270199"/>
    <n v="1428974199"/>
    <b v="0"/>
    <x v="26"/>
    <b v="0"/>
    <x v="6"/>
    <x v="18"/>
    <x v="251"/>
    <d v="2015-04-29T01:16:39"/>
    <x v="34"/>
  </r>
  <r>
    <n v="1597"/>
    <s v="Vacation Days in Big Bear"/>
    <x v="252"/>
    <n v="15000"/>
    <n v="0"/>
    <x v="2"/>
    <x v="1"/>
    <x v="1"/>
    <n v="1474360197"/>
    <n v="1471768197"/>
    <b v="0"/>
    <x v="2"/>
    <b v="0"/>
    <x v="6"/>
    <x v="19"/>
    <x v="252"/>
    <d v="2016-09-20T08:29:57"/>
    <x v="0"/>
  </r>
  <r>
    <n v="1746"/>
    <s v="Edge â€¢ France | Witnessing Those Unseen"/>
    <x v="253"/>
    <n v="15000"/>
    <n v="22215"/>
    <x v="0"/>
    <x v="1"/>
    <x v="1"/>
    <n v="1479952800"/>
    <n v="1477368867"/>
    <b v="0"/>
    <x v="137"/>
    <b v="1"/>
    <x v="6"/>
    <x v="14"/>
    <x v="253"/>
    <d v="2016-11-24T02:00:00"/>
    <x v="0"/>
  </r>
  <r>
    <n v="1753"/>
    <s v="The Hero-In Me // Heroinmaleren - en mÃ¥de at leve pÃ¥"/>
    <x v="254"/>
    <n v="15000"/>
    <n v="16200"/>
    <x v="0"/>
    <x v="8"/>
    <x v="6"/>
    <n v="1458579568"/>
    <n v="1455991168"/>
    <b v="0"/>
    <x v="138"/>
    <b v="1"/>
    <x v="6"/>
    <x v="14"/>
    <x v="254"/>
    <d v="2016-03-21T16:59:28"/>
    <x v="0"/>
  </r>
  <r>
    <n v="1818"/>
    <s v="Give Me Your Goofy-ist"/>
    <x v="255"/>
    <n v="15000"/>
    <n v="0"/>
    <x v="2"/>
    <x v="1"/>
    <x v="1"/>
    <n v="1428035850"/>
    <n v="1425447450"/>
    <b v="0"/>
    <x v="2"/>
    <b v="0"/>
    <x v="6"/>
    <x v="14"/>
    <x v="255"/>
    <d v="2015-04-03T04:37:30"/>
    <x v="0"/>
  </r>
  <r>
    <n v="1830"/>
    <s v="Help Vintage Blue Complete and Promote Our Record!"/>
    <x v="256"/>
    <n v="15000"/>
    <n v="15230"/>
    <x v="0"/>
    <x v="1"/>
    <x v="1"/>
    <n v="1393259107"/>
    <n v="1390667107"/>
    <b v="0"/>
    <x v="139"/>
    <b v="1"/>
    <x v="3"/>
    <x v="21"/>
    <x v="256"/>
    <d v="2014-02-24T16:25:07"/>
    <x v="0"/>
  </r>
  <r>
    <n v="1846"/>
    <s v="Michael Angelo Batio &quot;Intermezzo&quot; Album Project"/>
    <x v="257"/>
    <n v="15000"/>
    <n v="20689"/>
    <x v="0"/>
    <x v="1"/>
    <x v="1"/>
    <n v="1355585777"/>
    <n v="1352993777"/>
    <b v="0"/>
    <x v="140"/>
    <b v="1"/>
    <x v="3"/>
    <x v="21"/>
    <x v="257"/>
    <d v="2012-12-15T15:36:17"/>
    <x v="0"/>
  </r>
  <r>
    <n v="1852"/>
    <s v="Radiolucent - Electric City."/>
    <x v="258"/>
    <n v="15000"/>
    <n v="17545"/>
    <x v="0"/>
    <x v="1"/>
    <x v="1"/>
    <n v="1429920000"/>
    <n v="1426703452"/>
    <b v="0"/>
    <x v="141"/>
    <b v="1"/>
    <x v="3"/>
    <x v="21"/>
    <x v="258"/>
    <d v="2015-04-25T00:00:00"/>
    <x v="38"/>
  </r>
  <r>
    <n v="1854"/>
    <s v="Emily Bell is releasing her debut album"/>
    <x v="259"/>
    <n v="15000"/>
    <n v="15318.55"/>
    <x v="0"/>
    <x v="1"/>
    <x v="1"/>
    <n v="1369355437"/>
    <n v="1366763437"/>
    <b v="0"/>
    <x v="142"/>
    <b v="1"/>
    <x v="3"/>
    <x v="21"/>
    <x v="259"/>
    <d v="2013-05-24T00:30:37"/>
    <x v="0"/>
  </r>
  <r>
    <n v="1938"/>
    <s v="Jon Shirley: Live Worship Album + Short Film"/>
    <x v="260"/>
    <n v="15000"/>
    <n v="17390"/>
    <x v="0"/>
    <x v="1"/>
    <x v="1"/>
    <n v="1372741200"/>
    <n v="1370067231"/>
    <b v="0"/>
    <x v="143"/>
    <b v="1"/>
    <x v="3"/>
    <x v="9"/>
    <x v="260"/>
    <d v="2013-07-02T05:00:00"/>
    <x v="1"/>
  </r>
  <r>
    <n v="1953"/>
    <s v="NTH Music Synthesizer"/>
    <x v="261"/>
    <n v="15000"/>
    <n v="33892"/>
    <x v="0"/>
    <x v="1"/>
    <x v="1"/>
    <n v="1330657200"/>
    <n v="1328158065"/>
    <b v="1"/>
    <x v="119"/>
    <b v="1"/>
    <x v="1"/>
    <x v="23"/>
    <x v="261"/>
    <d v="2012-03-02T03:00:00"/>
    <x v="7"/>
  </r>
  <r>
    <n v="1984"/>
    <s v="Love Locks - a photographic journey"/>
    <x v="262"/>
    <n v="15000"/>
    <n v="3172"/>
    <x v="2"/>
    <x v="1"/>
    <x v="1"/>
    <n v="1417377481"/>
    <n v="1412189881"/>
    <b v="0"/>
    <x v="27"/>
    <b v="0"/>
    <x v="6"/>
    <x v="36"/>
    <x v="262"/>
    <d v="2014-11-30T19:58:01"/>
    <x v="2"/>
  </r>
  <r>
    <n v="2044"/>
    <s v="PiSoC: Learn to Create"/>
    <x v="263"/>
    <n v="15000"/>
    <n v="16232"/>
    <x v="0"/>
    <x v="1"/>
    <x v="1"/>
    <n v="1434212714"/>
    <n v="1431620714"/>
    <b v="0"/>
    <x v="144"/>
    <b v="1"/>
    <x v="1"/>
    <x v="23"/>
    <x v="263"/>
    <d v="2015-06-13T16:25:14"/>
    <x v="0"/>
  </r>
  <r>
    <n v="2057"/>
    <s v="CableKnife - The World's best cable insulation stripper"/>
    <x v="264"/>
    <n v="15000"/>
    <n v="30334.83"/>
    <x v="0"/>
    <x v="2"/>
    <x v="2"/>
    <n v="1456487532"/>
    <n v="1453895532"/>
    <b v="0"/>
    <x v="145"/>
    <b v="1"/>
    <x v="1"/>
    <x v="23"/>
    <x v="264"/>
    <d v="2016-02-26T11:52:12"/>
    <x v="0"/>
  </r>
  <r>
    <n v="2128"/>
    <s v="Makayla's Quest"/>
    <x v="265"/>
    <n v="15000"/>
    <n v="25"/>
    <x v="2"/>
    <x v="3"/>
    <x v="3"/>
    <n v="1411324369"/>
    <n v="1406140369"/>
    <b v="0"/>
    <x v="26"/>
    <b v="0"/>
    <x v="4"/>
    <x v="11"/>
    <x v="265"/>
    <d v="2014-09-21T18:32:49"/>
    <x v="2"/>
  </r>
  <r>
    <n v="2141"/>
    <s v="King of Consoles"/>
    <x v="266"/>
    <n v="15000"/>
    <n v="0"/>
    <x v="2"/>
    <x v="1"/>
    <x v="1"/>
    <n v="1415947159"/>
    <n v="1413351559"/>
    <b v="0"/>
    <x v="2"/>
    <b v="0"/>
    <x v="4"/>
    <x v="11"/>
    <x v="266"/>
    <d v="2014-11-14T06:39:19"/>
    <x v="0"/>
  </r>
  <r>
    <n v="2145"/>
    <s v="Theocalypse - Mythology and Modern day collide in this RPG"/>
    <x v="267"/>
    <n v="15000"/>
    <n v="4565"/>
    <x v="2"/>
    <x v="1"/>
    <x v="1"/>
    <n v="1385534514"/>
    <n v="1382938914"/>
    <b v="0"/>
    <x v="146"/>
    <b v="0"/>
    <x v="4"/>
    <x v="11"/>
    <x v="267"/>
    <d v="2013-11-27T06:41:54"/>
    <x v="0"/>
  </r>
  <r>
    <n v="2193"/>
    <s v="Astonishing Swordsmen &amp; Sorcerers of Hyperborea 2E"/>
    <x v="268"/>
    <n v="15000"/>
    <n v="67856"/>
    <x v="0"/>
    <x v="1"/>
    <x v="1"/>
    <n v="1479704340"/>
    <n v="1477043072"/>
    <b v="0"/>
    <x v="147"/>
    <b v="1"/>
    <x v="4"/>
    <x v="24"/>
    <x v="268"/>
    <d v="2016-11-21T04:59:00"/>
    <x v="1"/>
  </r>
  <r>
    <n v="2316"/>
    <s v="&quot;The Universal Thump&quot; - The New Album by Greta Gertler"/>
    <x v="269"/>
    <n v="15000"/>
    <n v="15606.4"/>
    <x v="0"/>
    <x v="1"/>
    <x v="1"/>
    <n v="1260383040"/>
    <n v="1253726650"/>
    <b v="1"/>
    <x v="148"/>
    <b v="1"/>
    <x v="3"/>
    <x v="9"/>
    <x v="269"/>
    <d v="2009-12-09T18:24:00"/>
    <x v="39"/>
  </r>
  <r>
    <n v="2326"/>
    <s v="Gourmet Steak Hot Dogs By The Savage Wienerâ„¢"/>
    <x v="270"/>
    <n v="15000"/>
    <n v="108"/>
    <x v="3"/>
    <x v="1"/>
    <x v="1"/>
    <n v="1493571600"/>
    <n v="1489106948"/>
    <b v="0"/>
    <x v="26"/>
    <b v="0"/>
    <x v="5"/>
    <x v="25"/>
    <x v="270"/>
    <d v="2017-04-30T17:00:00"/>
    <x v="40"/>
  </r>
  <r>
    <n v="2338"/>
    <s v="Mountain Morsels: Nutritious, Tasty, Fruit &amp; Nut Treats!"/>
    <x v="271"/>
    <n v="15000"/>
    <n v="15171.5"/>
    <x v="0"/>
    <x v="1"/>
    <x v="1"/>
    <n v="1404077484"/>
    <n v="1401485484"/>
    <b v="1"/>
    <x v="149"/>
    <b v="1"/>
    <x v="5"/>
    <x v="25"/>
    <x v="271"/>
    <d v="2014-06-29T21:31:24"/>
    <x v="0"/>
  </r>
  <r>
    <n v="2380"/>
    <s v="Finit - Hashtag Chatting (Canceled)"/>
    <x v="272"/>
    <n v="15000"/>
    <n v="55"/>
    <x v="1"/>
    <x v="1"/>
    <x v="1"/>
    <n v="1443726142"/>
    <n v="1441134142"/>
    <b v="0"/>
    <x v="3"/>
    <b v="0"/>
    <x v="1"/>
    <x v="5"/>
    <x v="272"/>
    <d v="2015-10-01T19:02:22"/>
    <x v="0"/>
  </r>
  <r>
    <n v="2404"/>
    <s v="Square Donuts Truck"/>
    <x v="273"/>
    <n v="15000"/>
    <n v="0"/>
    <x v="2"/>
    <x v="1"/>
    <x v="1"/>
    <n v="1451782607"/>
    <n v="1449190607"/>
    <b v="0"/>
    <x v="2"/>
    <b v="0"/>
    <x v="5"/>
    <x v="13"/>
    <x v="273"/>
    <d v="2016-01-03T00:56:47"/>
    <x v="0"/>
  </r>
  <r>
    <n v="2408"/>
    <s v="Sabroso On Wheels"/>
    <x v="274"/>
    <n v="15000"/>
    <n v="30"/>
    <x v="2"/>
    <x v="1"/>
    <x v="1"/>
    <n v="1415247757"/>
    <n v="1412652157"/>
    <b v="0"/>
    <x v="17"/>
    <b v="0"/>
    <x v="5"/>
    <x v="13"/>
    <x v="274"/>
    <d v="2014-11-06T04:22:37"/>
    <x v="0"/>
  </r>
  <r>
    <n v="2410"/>
    <s v="Websters grill truck       slow cooked meats"/>
    <x v="275"/>
    <n v="15000"/>
    <n v="0"/>
    <x v="2"/>
    <x v="9"/>
    <x v="7"/>
    <n v="1441619275"/>
    <n v="1439027275"/>
    <b v="0"/>
    <x v="2"/>
    <b v="0"/>
    <x v="5"/>
    <x v="13"/>
    <x v="275"/>
    <d v="2015-09-07T09:47:55"/>
    <x v="0"/>
  </r>
  <r>
    <n v="2414"/>
    <s v="Help 95th St.Tacos get a food truck in Atlanta"/>
    <x v="276"/>
    <n v="15000"/>
    <n v="460"/>
    <x v="2"/>
    <x v="1"/>
    <x v="1"/>
    <n v="1440215940"/>
    <n v="1436805660"/>
    <b v="0"/>
    <x v="12"/>
    <b v="0"/>
    <x v="5"/>
    <x v="13"/>
    <x v="276"/>
    <d v="2015-08-22T03:59:00"/>
    <x v="18"/>
  </r>
  <r>
    <n v="2438"/>
    <s v="FOOD|Art"/>
    <x v="277"/>
    <n v="15000"/>
    <n v="50"/>
    <x v="2"/>
    <x v="1"/>
    <x v="1"/>
    <n v="1449529062"/>
    <n v="1444341462"/>
    <b v="0"/>
    <x v="26"/>
    <b v="0"/>
    <x v="5"/>
    <x v="13"/>
    <x v="277"/>
    <d v="2015-12-07T22:57:42"/>
    <x v="2"/>
  </r>
  <r>
    <n v="2450"/>
    <s v="Old Coast Ales: Brewery and Taproom"/>
    <x v="278"/>
    <n v="15000"/>
    <n v="15230.03"/>
    <x v="0"/>
    <x v="1"/>
    <x v="1"/>
    <n v="1414465860"/>
    <n v="1411177456"/>
    <b v="0"/>
    <x v="150"/>
    <b v="1"/>
    <x v="5"/>
    <x v="25"/>
    <x v="278"/>
    <d v="2014-10-28T03:11:00"/>
    <x v="38"/>
  </r>
  <r>
    <n v="2577"/>
    <s v="Fruity Cakes (Canceled)"/>
    <x v="279"/>
    <n v="15000"/>
    <n v="0"/>
    <x v="1"/>
    <x v="1"/>
    <x v="1"/>
    <n v="1407181297"/>
    <n v="1405021297"/>
    <b v="0"/>
    <x v="2"/>
    <b v="0"/>
    <x v="5"/>
    <x v="13"/>
    <x v="279"/>
    <d v="2014-08-04T19:41:37"/>
    <x v="3"/>
  </r>
  <r>
    <n v="2595"/>
    <s v="Food Truck for Little Fox Bakery"/>
    <x v="280"/>
    <n v="15000"/>
    <n v="1825"/>
    <x v="2"/>
    <x v="1"/>
    <x v="1"/>
    <n v="1487915500"/>
    <n v="1485323500"/>
    <b v="0"/>
    <x v="127"/>
    <b v="0"/>
    <x v="5"/>
    <x v="13"/>
    <x v="280"/>
    <d v="2017-02-24T05:51:40"/>
    <x v="0"/>
  </r>
  <r>
    <n v="2618"/>
    <s v="SPACE ART FEATURING ASTRONAUTS #WeBelieveInAstronauts"/>
    <x v="281"/>
    <n v="15000"/>
    <n v="15808"/>
    <x v="0"/>
    <x v="1"/>
    <x v="1"/>
    <n v="1449000061"/>
    <n v="1443812461"/>
    <b v="1"/>
    <x v="151"/>
    <b v="1"/>
    <x v="1"/>
    <x v="28"/>
    <x v="281"/>
    <d v="2015-12-01T20:01:01"/>
    <x v="2"/>
  </r>
  <r>
    <n v="2621"/>
    <s v="Vulcan I: Rocket Powered by 3D Printed Engine"/>
    <x v="282"/>
    <n v="15000"/>
    <n v="21882"/>
    <x v="0"/>
    <x v="1"/>
    <x v="1"/>
    <n v="1432230988"/>
    <n v="1429638988"/>
    <b v="1"/>
    <x v="152"/>
    <b v="1"/>
    <x v="1"/>
    <x v="28"/>
    <x v="282"/>
    <d v="2015-05-21T17:56:28"/>
    <x v="0"/>
  </r>
  <r>
    <n v="2655"/>
    <s v="Balloons (Canceled)"/>
    <x v="283"/>
    <n v="15000"/>
    <n v="3155"/>
    <x v="1"/>
    <x v="1"/>
    <x v="1"/>
    <n v="1455048000"/>
    <n v="1452631647"/>
    <b v="0"/>
    <x v="153"/>
    <b v="0"/>
    <x v="1"/>
    <x v="28"/>
    <x v="283"/>
    <d v="2016-02-09T20:00:00"/>
    <x v="20"/>
  </r>
  <r>
    <n v="2683"/>
    <s v="Just Cereal - Mobile Cereal Bar"/>
    <x v="284"/>
    <n v="15000"/>
    <n v="36"/>
    <x v="2"/>
    <x v="1"/>
    <x v="1"/>
    <n v="1425233240"/>
    <n v="1422641240"/>
    <b v="0"/>
    <x v="3"/>
    <b v="0"/>
    <x v="5"/>
    <x v="13"/>
    <x v="284"/>
    <d v="2015-03-01T18:07:20"/>
    <x v="0"/>
  </r>
  <r>
    <n v="2687"/>
    <s v="Munch Wagon"/>
    <x v="285"/>
    <n v="15000"/>
    <n v="0"/>
    <x v="2"/>
    <x v="1"/>
    <x v="1"/>
    <n v="1435591318"/>
    <n v="1432999318"/>
    <b v="0"/>
    <x v="2"/>
    <b v="0"/>
    <x v="5"/>
    <x v="13"/>
    <x v="285"/>
    <d v="2015-06-29T15:21:58"/>
    <x v="0"/>
  </r>
  <r>
    <n v="2695"/>
    <s v="Fat daddy mac food truck"/>
    <x v="286"/>
    <n v="15000"/>
    <n v="71"/>
    <x v="2"/>
    <x v="1"/>
    <x v="1"/>
    <n v="1428981718"/>
    <n v="1423801318"/>
    <b v="0"/>
    <x v="3"/>
    <b v="0"/>
    <x v="5"/>
    <x v="13"/>
    <x v="286"/>
    <d v="2015-04-14T03:21:58"/>
    <x v="2"/>
  </r>
  <r>
    <n v="2728"/>
    <s v="Multi-Function SSD Shield for the Raspberry Pi 2"/>
    <x v="287"/>
    <n v="15000"/>
    <n v="30274"/>
    <x v="0"/>
    <x v="1"/>
    <x v="1"/>
    <n v="1451485434"/>
    <n v="1448461434"/>
    <b v="0"/>
    <x v="48"/>
    <b v="1"/>
    <x v="1"/>
    <x v="23"/>
    <x v="287"/>
    <d v="2015-12-30T14:23:54"/>
    <x v="12"/>
  </r>
  <r>
    <n v="2868"/>
    <s v="Becoming UNZIPPED"/>
    <x v="288"/>
    <n v="15000"/>
    <n v="6301.76"/>
    <x v="2"/>
    <x v="1"/>
    <x v="1"/>
    <n v="1475697054"/>
    <n v="1473105054"/>
    <b v="0"/>
    <x v="154"/>
    <b v="0"/>
    <x v="7"/>
    <x v="15"/>
    <x v="288"/>
    <d v="2016-10-05T19:50:54"/>
    <x v="0"/>
  </r>
  <r>
    <n v="2954"/>
    <s v="ONGO CENTRE | An Incubator Creative Space to self-funds (Canceled)"/>
    <x v="289"/>
    <n v="15000"/>
    <n v="0"/>
    <x v="1"/>
    <x v="1"/>
    <x v="1"/>
    <n v="1489669203"/>
    <n v="1487944803"/>
    <b v="0"/>
    <x v="2"/>
    <b v="0"/>
    <x v="7"/>
    <x v="30"/>
    <x v="289"/>
    <d v="2017-03-16T13:00:03"/>
    <x v="26"/>
  </r>
  <r>
    <n v="2957"/>
    <s v="BAMA Theatre Headset Campaign (Canceled)"/>
    <x v="290"/>
    <n v="15000"/>
    <n v="280"/>
    <x v="1"/>
    <x v="1"/>
    <x v="1"/>
    <n v="1427498172"/>
    <n v="1422317772"/>
    <b v="0"/>
    <x v="3"/>
    <b v="0"/>
    <x v="7"/>
    <x v="30"/>
    <x v="290"/>
    <d v="2015-03-27T23:16:12"/>
    <x v="41"/>
  </r>
  <r>
    <n v="2995"/>
    <s v="Help Austin's Blue Starlite Drive-in MOVE + ADD 35MM"/>
    <x v="291"/>
    <n v="15000"/>
    <n v="15744"/>
    <x v="0"/>
    <x v="1"/>
    <x v="1"/>
    <n v="1484841471"/>
    <n v="1482249471"/>
    <b v="0"/>
    <x v="155"/>
    <b v="1"/>
    <x v="7"/>
    <x v="30"/>
    <x v="291"/>
    <d v="2017-01-19T15:57:51"/>
    <x v="0"/>
  </r>
  <r>
    <n v="3019"/>
    <s v="Small town theatre, the Gibson Theatre goes Digital"/>
    <x v="292"/>
    <n v="15000"/>
    <n v="18185"/>
    <x v="0"/>
    <x v="1"/>
    <x v="1"/>
    <n v="1401159600"/>
    <n v="1398801620"/>
    <b v="0"/>
    <x v="139"/>
    <b v="1"/>
    <x v="7"/>
    <x v="30"/>
    <x v="292"/>
    <d v="2014-05-27T03:00:00"/>
    <x v="20"/>
  </r>
  <r>
    <n v="3043"/>
    <s v="Like This Post (The Post at 750)"/>
    <x v="293"/>
    <n v="15000"/>
    <n v="16501"/>
    <x v="0"/>
    <x v="3"/>
    <x v="3"/>
    <n v="1429152600"/>
    <n v="1426815699"/>
    <b v="0"/>
    <x v="156"/>
    <b v="1"/>
    <x v="7"/>
    <x v="30"/>
    <x v="293"/>
    <d v="2015-04-16T02:50:00"/>
    <x v="22"/>
  </r>
  <r>
    <n v="3059"/>
    <s v="Let There Be Light! (and you get to name a ghost too!)"/>
    <x v="294"/>
    <n v="15000"/>
    <n v="451"/>
    <x v="2"/>
    <x v="1"/>
    <x v="1"/>
    <n v="1407536846"/>
    <n v="1404944846"/>
    <b v="0"/>
    <x v="13"/>
    <b v="0"/>
    <x v="7"/>
    <x v="30"/>
    <x v="294"/>
    <d v="2014-08-08T22:27:26"/>
    <x v="0"/>
  </r>
  <r>
    <n v="3075"/>
    <s v="The Little MAGIC Theatre"/>
    <x v="295"/>
    <n v="15000"/>
    <n v="1296"/>
    <x v="2"/>
    <x v="1"/>
    <x v="1"/>
    <n v="1471573640"/>
    <n v="1467253640"/>
    <b v="0"/>
    <x v="124"/>
    <b v="0"/>
    <x v="7"/>
    <x v="30"/>
    <x v="295"/>
    <d v="2016-08-19T02:27:20"/>
    <x v="4"/>
  </r>
  <r>
    <n v="3128"/>
    <s v="Casablanca - The Gin Joint Cut (The Play)"/>
    <x v="296"/>
    <n v="15000"/>
    <n v="16291"/>
    <x v="3"/>
    <x v="1"/>
    <x v="1"/>
    <n v="1489690141"/>
    <n v="1487101741"/>
    <b v="0"/>
    <x v="157"/>
    <b v="0"/>
    <x v="7"/>
    <x v="15"/>
    <x v="296"/>
    <d v="2017-03-16T18:49:01"/>
    <x v="0"/>
  </r>
  <r>
    <n v="3187"/>
    <s v="OCTOBER IN THE CHAIR &amp; Other Fragile Things...This Halloween"/>
    <x v="297"/>
    <n v="15000"/>
    <n v="17444"/>
    <x v="0"/>
    <x v="1"/>
    <x v="1"/>
    <n v="1407167973"/>
    <n v="1405439973"/>
    <b v="1"/>
    <x v="158"/>
    <b v="1"/>
    <x v="7"/>
    <x v="15"/>
    <x v="297"/>
    <d v="2014-08-04T15:59:33"/>
    <x v="26"/>
  </r>
  <r>
    <n v="3220"/>
    <s v="Burners"/>
    <x v="298"/>
    <n v="15000"/>
    <n v="15126"/>
    <x v="0"/>
    <x v="1"/>
    <x v="1"/>
    <n v="1489352400"/>
    <n v="1486411204"/>
    <b v="1"/>
    <x v="96"/>
    <b v="1"/>
    <x v="7"/>
    <x v="15"/>
    <x v="298"/>
    <d v="2017-03-12T21:00:00"/>
    <x v="31"/>
  </r>
  <r>
    <n v="3235"/>
    <s v="Catapult OYL to the next levelâ€”in Edinburgh!"/>
    <x v="299"/>
    <n v="15000"/>
    <n v="15481"/>
    <x v="0"/>
    <x v="1"/>
    <x v="1"/>
    <n v="1467361251"/>
    <n v="1464769251"/>
    <b v="1"/>
    <x v="159"/>
    <b v="1"/>
    <x v="7"/>
    <x v="15"/>
    <x v="299"/>
    <d v="2016-07-01T08:20:51"/>
    <x v="0"/>
  </r>
  <r>
    <n v="3267"/>
    <s v="or, The Whale: an original stage adaptation of Moby-Dick"/>
    <x v="300"/>
    <n v="15000"/>
    <n v="15315"/>
    <x v="0"/>
    <x v="1"/>
    <x v="1"/>
    <n v="1437156660"/>
    <n v="1434564660"/>
    <b v="1"/>
    <x v="160"/>
    <b v="1"/>
    <x v="7"/>
    <x v="15"/>
    <x v="300"/>
    <d v="2015-07-17T18:11:00"/>
    <x v="0"/>
  </r>
  <r>
    <n v="3286"/>
    <s v="THE FALL - A New Play at FringeNYC!"/>
    <x v="301"/>
    <n v="15000"/>
    <n v="15265"/>
    <x v="0"/>
    <x v="1"/>
    <x v="1"/>
    <n v="1471291782"/>
    <n v="1468699782"/>
    <b v="0"/>
    <x v="161"/>
    <b v="1"/>
    <x v="7"/>
    <x v="15"/>
    <x v="301"/>
    <d v="2016-08-15T20:09:42"/>
    <x v="0"/>
  </r>
  <r>
    <n v="3304"/>
    <s v="I Can Ski Forever 3"/>
    <x v="302"/>
    <n v="15000"/>
    <n v="15677.5"/>
    <x v="0"/>
    <x v="1"/>
    <x v="1"/>
    <n v="1482418752"/>
    <n v="1479826752"/>
    <b v="0"/>
    <x v="162"/>
    <b v="1"/>
    <x v="7"/>
    <x v="15"/>
    <x v="302"/>
    <d v="2016-12-22T14:59:12"/>
    <x v="0"/>
  </r>
  <r>
    <n v="3338"/>
    <s v="The Last Days of Judas Iscariot"/>
    <x v="303"/>
    <n v="15000"/>
    <n v="15327"/>
    <x v="0"/>
    <x v="1"/>
    <x v="1"/>
    <n v="1487944080"/>
    <n v="1486129680"/>
    <b v="0"/>
    <x v="163"/>
    <b v="1"/>
    <x v="7"/>
    <x v="15"/>
    <x v="303"/>
    <d v="2017-02-24T13:48:00"/>
    <x v="27"/>
  </r>
  <r>
    <n v="3402"/>
    <s v="Liberty Falls, 54321"/>
    <x v="304"/>
    <n v="15000"/>
    <n v="16465"/>
    <x v="0"/>
    <x v="1"/>
    <x v="1"/>
    <n v="1447295460"/>
    <n v="1444747843"/>
    <b v="0"/>
    <x v="164"/>
    <b v="1"/>
    <x v="7"/>
    <x v="15"/>
    <x v="304"/>
    <d v="2015-11-12T02:31:00"/>
    <x v="0"/>
  </r>
  <r>
    <n v="3411"/>
    <s v="Assimilation - A history lesson you will never forget"/>
    <x v="305"/>
    <n v="15000"/>
    <n v="15535"/>
    <x v="0"/>
    <x v="1"/>
    <x v="1"/>
    <n v="1444264372"/>
    <n v="1442536372"/>
    <b v="0"/>
    <x v="55"/>
    <b v="1"/>
    <x v="7"/>
    <x v="15"/>
    <x v="305"/>
    <d v="2015-10-08T00:32:52"/>
    <x v="26"/>
  </r>
  <r>
    <n v="3779"/>
    <s v="&quot;The Last Adam&quot; A New Musical, NYC reading"/>
    <x v="306"/>
    <n v="15000"/>
    <n v="15597"/>
    <x v="0"/>
    <x v="1"/>
    <x v="1"/>
    <n v="1459010340"/>
    <n v="1456421940"/>
    <b v="0"/>
    <x v="69"/>
    <b v="1"/>
    <x v="7"/>
    <x v="32"/>
    <x v="306"/>
    <d v="2016-03-26T16:39:00"/>
    <x v="0"/>
  </r>
  <r>
    <n v="3790"/>
    <s v="Funding a Performing Arts Theatre for Children and Adults"/>
    <x v="307"/>
    <n v="15000"/>
    <n v="0"/>
    <x v="2"/>
    <x v="1"/>
    <x v="1"/>
    <n v="1479834023"/>
    <n v="1477238423"/>
    <b v="0"/>
    <x v="2"/>
    <b v="0"/>
    <x v="7"/>
    <x v="32"/>
    <x v="307"/>
    <d v="2016-11-22T17:00:23"/>
    <x v="0"/>
  </r>
  <r>
    <n v="3872"/>
    <s v="Shining Star Players (Canceled)"/>
    <x v="308"/>
    <n v="15000"/>
    <n v="0"/>
    <x v="1"/>
    <x v="1"/>
    <x v="1"/>
    <n v="1439522996"/>
    <n v="1435202996"/>
    <b v="0"/>
    <x v="2"/>
    <b v="0"/>
    <x v="7"/>
    <x v="32"/>
    <x v="308"/>
    <d v="2015-08-14T03:29:56"/>
    <x v="4"/>
  </r>
  <r>
    <n v="3879"/>
    <s v="Theatre 'Portable' Royal (Canceled)"/>
    <x v="309"/>
    <n v="15000"/>
    <n v="0"/>
    <x v="1"/>
    <x v="2"/>
    <x v="2"/>
    <n v="1422218396"/>
    <n v="1419626396"/>
    <b v="0"/>
    <x v="2"/>
    <b v="0"/>
    <x v="7"/>
    <x v="32"/>
    <x v="309"/>
    <d v="2015-01-25T20:39:56"/>
    <x v="0"/>
  </r>
  <r>
    <n v="3883"/>
    <s v="CAGED - A New Musical (Canceled)"/>
    <x v="310"/>
    <n v="15000"/>
    <n v="0"/>
    <x v="1"/>
    <x v="2"/>
    <x v="2"/>
    <n v="1409668069"/>
    <n v="1407076069"/>
    <b v="0"/>
    <x v="2"/>
    <b v="0"/>
    <x v="7"/>
    <x v="32"/>
    <x v="310"/>
    <d v="2014-09-02T14:27:49"/>
    <x v="0"/>
  </r>
  <r>
    <n v="3890"/>
    <s v="Something Wicked This Way Comes"/>
    <x v="311"/>
    <n v="15000"/>
    <n v="2524"/>
    <x v="2"/>
    <x v="1"/>
    <x v="1"/>
    <n v="1439662344"/>
    <n v="1434478344"/>
    <b v="0"/>
    <x v="30"/>
    <b v="0"/>
    <x v="7"/>
    <x v="15"/>
    <x v="311"/>
    <d v="2015-08-15T18:12:24"/>
    <x v="2"/>
  </r>
  <r>
    <n v="3894"/>
    <s v="MADE-UP: A Sitcom Theater Special"/>
    <x v="312"/>
    <n v="15000"/>
    <n v="520"/>
    <x v="2"/>
    <x v="1"/>
    <x v="1"/>
    <n v="1481000340"/>
    <n v="1478386812"/>
    <b v="0"/>
    <x v="13"/>
    <b v="0"/>
    <x v="7"/>
    <x v="15"/>
    <x v="312"/>
    <d v="2016-12-06T04:59:00"/>
    <x v="1"/>
  </r>
  <r>
    <n v="3912"/>
    <s v="JoLee Productions"/>
    <x v="313"/>
    <n v="15000"/>
    <n v="1"/>
    <x v="2"/>
    <x v="1"/>
    <x v="1"/>
    <n v="1429936500"/>
    <n v="1424759330"/>
    <b v="0"/>
    <x v="26"/>
    <b v="0"/>
    <x v="7"/>
    <x v="15"/>
    <x v="313"/>
    <d v="2015-04-25T04:35:00"/>
    <x v="2"/>
  </r>
  <r>
    <n v="3924"/>
    <s v="THE MAGIC OF LAUGHTER WITH REGGIE RICE'S #TEAMDREAMERS"/>
    <x v="314"/>
    <n v="15000"/>
    <n v="2290"/>
    <x v="2"/>
    <x v="1"/>
    <x v="1"/>
    <n v="1403823722"/>
    <n v="1401231722"/>
    <b v="0"/>
    <x v="165"/>
    <b v="0"/>
    <x v="7"/>
    <x v="15"/>
    <x v="314"/>
    <d v="2014-06-26T23:02:02"/>
    <x v="0"/>
  </r>
  <r>
    <n v="3970"/>
    <s v="GCU Follow Your Dreams Production"/>
    <x v="315"/>
    <n v="15000"/>
    <n v="11"/>
    <x v="2"/>
    <x v="1"/>
    <x v="1"/>
    <n v="1460925811"/>
    <n v="1458333811"/>
    <b v="0"/>
    <x v="17"/>
    <b v="0"/>
    <x v="7"/>
    <x v="15"/>
    <x v="315"/>
    <d v="2016-04-17T20:43:31"/>
    <x v="0"/>
  </r>
  <r>
    <n v="4021"/>
    <s v="Angels in Houston"/>
    <x v="316"/>
    <n v="15000"/>
    <n v="125"/>
    <x v="2"/>
    <x v="1"/>
    <x v="1"/>
    <n v="1414360358"/>
    <n v="1409176358"/>
    <b v="0"/>
    <x v="17"/>
    <b v="0"/>
    <x v="7"/>
    <x v="15"/>
    <x v="316"/>
    <d v="2014-10-26T21:52:38"/>
    <x v="2"/>
  </r>
  <r>
    <n v="4066"/>
    <s v="Divine Connection Performing Arts Leadership Program"/>
    <x v="317"/>
    <n v="15000"/>
    <n v="25"/>
    <x v="2"/>
    <x v="1"/>
    <x v="1"/>
    <n v="1463619388"/>
    <n v="1461027388"/>
    <b v="0"/>
    <x v="26"/>
    <b v="0"/>
    <x v="7"/>
    <x v="15"/>
    <x v="317"/>
    <d v="2016-05-19T00:56:28"/>
    <x v="0"/>
  </r>
  <r>
    <n v="4077"/>
    <s v="Citrus Heights Theatre In The Heights"/>
    <x v="318"/>
    <n v="15000"/>
    <n v="1335"/>
    <x v="2"/>
    <x v="1"/>
    <x v="1"/>
    <n v="1482339794"/>
    <n v="1479747794"/>
    <b v="0"/>
    <x v="43"/>
    <b v="0"/>
    <x v="7"/>
    <x v="15"/>
    <x v="318"/>
    <d v="2016-12-21T17:03:14"/>
    <x v="0"/>
  </r>
  <r>
    <n v="3095"/>
    <s v="The Old Howard Theatre Company"/>
    <x v="319"/>
    <n v="14920"/>
    <n v="50"/>
    <x v="2"/>
    <x v="1"/>
    <x v="1"/>
    <n v="1470011780"/>
    <n v="1464827780"/>
    <b v="0"/>
    <x v="26"/>
    <b v="0"/>
    <x v="7"/>
    <x v="30"/>
    <x v="319"/>
    <d v="2016-08-01T00:36:20"/>
    <x v="2"/>
  </r>
  <r>
    <n v="345"/>
    <s v="Red Wolf Revival: An Uncertain Tomorrow"/>
    <x v="320"/>
    <n v="14500"/>
    <n v="17875"/>
    <x v="0"/>
    <x v="1"/>
    <x v="1"/>
    <n v="1432161590"/>
    <n v="1429569590"/>
    <b v="1"/>
    <x v="166"/>
    <b v="1"/>
    <x v="0"/>
    <x v="3"/>
    <x v="320"/>
    <d v="2015-05-20T22:39:50"/>
    <x v="0"/>
  </r>
  <r>
    <n v="928"/>
    <s v="In a Jazzy Motown"/>
    <x v="321"/>
    <n v="14500"/>
    <n v="1575"/>
    <x v="2"/>
    <x v="1"/>
    <x v="1"/>
    <n v="1353196800"/>
    <n v="1348864913"/>
    <b v="0"/>
    <x v="122"/>
    <b v="0"/>
    <x v="3"/>
    <x v="8"/>
    <x v="321"/>
    <d v="2012-11-18T00:00:00"/>
    <x v="40"/>
  </r>
  <r>
    <n v="1196"/>
    <s v="NAKED IBIZA - A Large Scale Photography Book by Dylan Rosser"/>
    <x v="322"/>
    <n v="14500"/>
    <n v="39137"/>
    <x v="0"/>
    <x v="2"/>
    <x v="2"/>
    <n v="1450467539"/>
    <n v="1447875539"/>
    <b v="0"/>
    <x v="167"/>
    <b v="1"/>
    <x v="6"/>
    <x v="14"/>
    <x v="322"/>
    <d v="2015-12-18T19:38:59"/>
    <x v="0"/>
  </r>
  <r>
    <n v="1404"/>
    <s v="3 Men and a Book"/>
    <x v="323"/>
    <n v="14500"/>
    <n v="241"/>
    <x v="2"/>
    <x v="2"/>
    <x v="2"/>
    <n v="1424607285"/>
    <n v="1422447285"/>
    <b v="1"/>
    <x v="24"/>
    <b v="0"/>
    <x v="2"/>
    <x v="16"/>
    <x v="323"/>
    <d v="2015-02-22T12:14:45"/>
    <x v="3"/>
  </r>
  <r>
    <n v="2912"/>
    <s v="Fair Play"/>
    <x v="324"/>
    <n v="14440"/>
    <n v="2030"/>
    <x v="2"/>
    <x v="1"/>
    <x v="1"/>
    <n v="1452827374"/>
    <n v="1450235374"/>
    <b v="0"/>
    <x v="4"/>
    <b v="0"/>
    <x v="7"/>
    <x v="15"/>
    <x v="324"/>
    <d v="2016-01-15T03:09:34"/>
    <x v="0"/>
  </r>
  <r>
    <n v="42"/>
    <s v="BROS TV Pilot (Iraq)"/>
    <x v="325"/>
    <n v="14000"/>
    <n v="19860"/>
    <x v="0"/>
    <x v="1"/>
    <x v="1"/>
    <n v="1419780026"/>
    <n v="1417188026"/>
    <b v="0"/>
    <x v="168"/>
    <b v="1"/>
    <x v="0"/>
    <x v="0"/>
    <x v="325"/>
    <d v="2014-12-28T15:20:26"/>
    <x v="0"/>
  </r>
  <r>
    <n v="207"/>
    <s v="M39 - Action film / Drama"/>
    <x v="326"/>
    <n v="14000"/>
    <n v="2130"/>
    <x v="2"/>
    <x v="3"/>
    <x v="3"/>
    <n v="1420346638"/>
    <n v="1417754638"/>
    <b v="0"/>
    <x v="12"/>
    <b v="0"/>
    <x v="0"/>
    <x v="2"/>
    <x v="326"/>
    <d v="2015-01-04T04:43:58"/>
    <x v="0"/>
  </r>
  <r>
    <n v="285"/>
    <s v="The Phantom Tollbooth: Beyond Expectations - Final Push"/>
    <x v="327"/>
    <n v="14000"/>
    <n v="32035.51"/>
    <x v="0"/>
    <x v="1"/>
    <x v="1"/>
    <n v="1379614128"/>
    <n v="1377022128"/>
    <b v="1"/>
    <x v="169"/>
    <b v="1"/>
    <x v="0"/>
    <x v="3"/>
    <x v="327"/>
    <d v="2013-09-19T18:08:48"/>
    <x v="0"/>
  </r>
  <r>
    <n v="510"/>
    <s v="TPI Episode 2: Doomsday Dean"/>
    <x v="328"/>
    <n v="14000"/>
    <n v="0"/>
    <x v="2"/>
    <x v="1"/>
    <x v="1"/>
    <n v="1456805639"/>
    <n v="1454213639"/>
    <b v="0"/>
    <x v="2"/>
    <b v="0"/>
    <x v="0"/>
    <x v="4"/>
    <x v="328"/>
    <d v="2016-03-01T04:13:59"/>
    <x v="0"/>
  </r>
  <r>
    <n v="795"/>
    <s v="Jimbo Mathus &amp; The Tri-State Coalition | WHITE BUFFALO"/>
    <x v="329"/>
    <n v="14000"/>
    <n v="15650"/>
    <x v="0"/>
    <x v="1"/>
    <x v="1"/>
    <n v="1333774740"/>
    <n v="1330094566"/>
    <b v="0"/>
    <x v="170"/>
    <b v="1"/>
    <x v="3"/>
    <x v="21"/>
    <x v="329"/>
    <d v="2012-04-07T04:59:00"/>
    <x v="11"/>
  </r>
  <r>
    <n v="860"/>
    <s v="Jazz arrangements of Mozart Horn Concertos #3 &amp; #4"/>
    <x v="330"/>
    <n v="14000"/>
    <n v="2540"/>
    <x v="2"/>
    <x v="1"/>
    <x v="1"/>
    <n v="1385123713"/>
    <n v="1382528113"/>
    <b v="0"/>
    <x v="42"/>
    <b v="0"/>
    <x v="3"/>
    <x v="8"/>
    <x v="330"/>
    <d v="2013-11-22T12:35:13"/>
    <x v="0"/>
  </r>
  <r>
    <n v="1216"/>
    <s v="In Training: a book of Bonsai photographs"/>
    <x v="331"/>
    <n v="14000"/>
    <n v="20398"/>
    <x v="0"/>
    <x v="1"/>
    <x v="1"/>
    <n v="1443826980"/>
    <n v="1441032457"/>
    <b v="0"/>
    <x v="98"/>
    <b v="1"/>
    <x v="6"/>
    <x v="14"/>
    <x v="331"/>
    <d v="2015-10-02T23:03:00"/>
    <x v="15"/>
  </r>
  <r>
    <n v="1452"/>
    <s v="The Judo Preservation Project (Canceled)"/>
    <x v="332"/>
    <n v="14000"/>
    <n v="0"/>
    <x v="1"/>
    <x v="1"/>
    <x v="1"/>
    <n v="1406566363"/>
    <n v="1403974363"/>
    <b v="0"/>
    <x v="2"/>
    <b v="0"/>
    <x v="2"/>
    <x v="16"/>
    <x v="332"/>
    <d v="2014-07-28T16:52:43"/>
    <x v="0"/>
  </r>
  <r>
    <n v="1511"/>
    <s v="Hidden Mother"/>
    <x v="333"/>
    <n v="14000"/>
    <n v="15651"/>
    <x v="0"/>
    <x v="1"/>
    <x v="1"/>
    <n v="1447858804"/>
    <n v="1445263204"/>
    <b v="1"/>
    <x v="78"/>
    <b v="1"/>
    <x v="6"/>
    <x v="14"/>
    <x v="333"/>
    <d v="2015-11-18T15:00:04"/>
    <x v="0"/>
  </r>
  <r>
    <n v="1591"/>
    <s v="Ireland from a Kite, a unique photographic book"/>
    <x v="334"/>
    <n v="14000"/>
    <n v="4092"/>
    <x v="2"/>
    <x v="2"/>
    <x v="2"/>
    <n v="1459700741"/>
    <n v="1457112341"/>
    <b v="0"/>
    <x v="171"/>
    <b v="0"/>
    <x v="6"/>
    <x v="19"/>
    <x v="334"/>
    <d v="2016-04-03T16:25:41"/>
    <x v="0"/>
  </r>
  <r>
    <n v="2196"/>
    <s v="LACORSA Grand Prix Game (relaunch)"/>
    <x v="335"/>
    <n v="14000"/>
    <n v="15937"/>
    <x v="0"/>
    <x v="1"/>
    <x v="1"/>
    <n v="1480662000"/>
    <n v="1478000502"/>
    <b v="0"/>
    <x v="172"/>
    <b v="1"/>
    <x v="4"/>
    <x v="24"/>
    <x v="335"/>
    <d v="2016-12-02T07:00:00"/>
    <x v="1"/>
  </r>
  <r>
    <n v="2432"/>
    <s v="funding for bbq trailer"/>
    <x v="336"/>
    <n v="14000"/>
    <n v="2"/>
    <x v="2"/>
    <x v="1"/>
    <x v="1"/>
    <n v="1425791697"/>
    <n v="1423199697"/>
    <b v="0"/>
    <x v="17"/>
    <b v="0"/>
    <x v="5"/>
    <x v="13"/>
    <x v="336"/>
    <d v="2015-03-08T05:14:57"/>
    <x v="0"/>
  </r>
  <r>
    <n v="3971"/>
    <s v="The Sentinel &amp; The Showman"/>
    <x v="337"/>
    <n v="14000"/>
    <n v="136"/>
    <x v="2"/>
    <x v="1"/>
    <x v="1"/>
    <n v="1405947126"/>
    <n v="1403355126"/>
    <b v="0"/>
    <x v="43"/>
    <b v="0"/>
    <x v="7"/>
    <x v="15"/>
    <x v="337"/>
    <d v="2014-07-21T12:52:06"/>
    <x v="0"/>
  </r>
  <r>
    <n v="610"/>
    <s v="UniteChrist (Canceled)"/>
    <x v="338"/>
    <n v="13803"/>
    <n v="0"/>
    <x v="1"/>
    <x v="1"/>
    <x v="1"/>
    <n v="1429732586"/>
    <n v="1427140586"/>
    <b v="0"/>
    <x v="2"/>
    <b v="0"/>
    <x v="1"/>
    <x v="5"/>
    <x v="338"/>
    <d v="2015-04-22T19:56:26"/>
    <x v="0"/>
  </r>
  <r>
    <n v="4034"/>
    <s v="Technical Design for Liberty Lake Community Theatre"/>
    <x v="339"/>
    <n v="13500"/>
    <n v="200"/>
    <x v="2"/>
    <x v="1"/>
    <x v="1"/>
    <n v="1428097450"/>
    <n v="1425509050"/>
    <b v="0"/>
    <x v="17"/>
    <b v="0"/>
    <x v="7"/>
    <x v="15"/>
    <x v="339"/>
    <d v="2015-04-03T21:44:10"/>
    <x v="0"/>
  </r>
  <r>
    <n v="3869"/>
    <s v="The Masturbation Musical (Canceled)"/>
    <x v="340"/>
    <n v="13111"/>
    <n v="452"/>
    <x v="1"/>
    <x v="1"/>
    <x v="1"/>
    <n v="1426302660"/>
    <n v="1423761792"/>
    <b v="0"/>
    <x v="32"/>
    <b v="0"/>
    <x v="7"/>
    <x v="32"/>
    <x v="340"/>
    <d v="2015-03-14T03:11:00"/>
    <x v="0"/>
  </r>
  <r>
    <n v="242"/>
    <s v="Hardwater"/>
    <x v="341"/>
    <n v="13000"/>
    <n v="14750"/>
    <x v="0"/>
    <x v="1"/>
    <x v="1"/>
    <n v="1324381790"/>
    <n v="1321357790"/>
    <b v="1"/>
    <x v="67"/>
    <b v="1"/>
    <x v="0"/>
    <x v="3"/>
    <x v="341"/>
    <d v="2011-12-20T11:49:50"/>
    <x v="12"/>
  </r>
  <r>
    <n v="256"/>
    <s v="POW WOW: Share the arts community of Hawaii"/>
    <x v="342"/>
    <n v="13000"/>
    <n v="18083"/>
    <x v="0"/>
    <x v="1"/>
    <x v="1"/>
    <n v="1363458467"/>
    <n v="1360866467"/>
    <b v="1"/>
    <x v="173"/>
    <b v="1"/>
    <x v="0"/>
    <x v="3"/>
    <x v="342"/>
    <d v="2013-03-16T18:27:47"/>
    <x v="0"/>
  </r>
  <r>
    <n v="301"/>
    <s v="WORLD FAIR"/>
    <x v="343"/>
    <n v="13000"/>
    <n v="15435.55"/>
    <x v="0"/>
    <x v="1"/>
    <x v="1"/>
    <n v="1363711335"/>
    <n v="1360258935"/>
    <b v="1"/>
    <x v="174"/>
    <b v="1"/>
    <x v="0"/>
    <x v="3"/>
    <x v="343"/>
    <d v="2013-03-19T16:42:15"/>
    <x v="18"/>
  </r>
  <r>
    <n v="741"/>
    <s v="reVILNA: the vilna ghetto project"/>
    <x v="344"/>
    <n v="13000"/>
    <n v="13293.8"/>
    <x v="0"/>
    <x v="1"/>
    <x v="1"/>
    <n v="1370964806"/>
    <n v="1367940806"/>
    <b v="0"/>
    <x v="175"/>
    <b v="1"/>
    <x v="2"/>
    <x v="7"/>
    <x v="344"/>
    <d v="2013-06-11T15:33:26"/>
    <x v="12"/>
  </r>
  <r>
    <n v="1204"/>
    <s v="Miles From Los Angeles - A Photo Book of the Western U.S."/>
    <x v="345"/>
    <n v="13000"/>
    <n v="13383"/>
    <x v="0"/>
    <x v="1"/>
    <x v="1"/>
    <n v="1449205200"/>
    <n v="1445363833"/>
    <b v="0"/>
    <x v="176"/>
    <b v="1"/>
    <x v="6"/>
    <x v="14"/>
    <x v="345"/>
    <d v="2015-12-04T05:00:00"/>
    <x v="8"/>
  </r>
  <r>
    <n v="1205"/>
    <s v="Afro-Iran:Â The Unknown Minority"/>
    <x v="346"/>
    <n v="13000"/>
    <n v="13112"/>
    <x v="0"/>
    <x v="5"/>
    <x v="4"/>
    <n v="1434197351"/>
    <n v="1431605351"/>
    <b v="0"/>
    <x v="177"/>
    <b v="1"/>
    <x v="6"/>
    <x v="14"/>
    <x v="346"/>
    <d v="2015-06-13T12:09:11"/>
    <x v="0"/>
  </r>
  <r>
    <n v="1425"/>
    <s v="Hello!(Sawadee).&quot;.America&quot;   BOOK"/>
    <x v="347"/>
    <n v="13000"/>
    <n v="0"/>
    <x v="2"/>
    <x v="1"/>
    <x v="1"/>
    <n v="1430276959"/>
    <n v="1427684959"/>
    <b v="0"/>
    <x v="2"/>
    <b v="0"/>
    <x v="2"/>
    <x v="16"/>
    <x v="347"/>
    <d v="2015-04-29T03:09:19"/>
    <x v="0"/>
  </r>
  <r>
    <n v="1440"/>
    <s v="Perfume Collectibles - Vintage Bottles - History of Perfume"/>
    <x v="348"/>
    <n v="13000"/>
    <n v="1"/>
    <x v="2"/>
    <x v="11"/>
    <x v="4"/>
    <n v="1464285463"/>
    <n v="1461693463"/>
    <b v="0"/>
    <x v="26"/>
    <b v="0"/>
    <x v="2"/>
    <x v="16"/>
    <x v="348"/>
    <d v="2016-05-26T17:57:43"/>
    <x v="0"/>
  </r>
  <r>
    <n v="1443"/>
    <s v="Translate my Saga Fantasy : Icarus Ã  l'Ã©cole des dieux"/>
    <x v="349"/>
    <n v="13000"/>
    <n v="0"/>
    <x v="2"/>
    <x v="6"/>
    <x v="4"/>
    <n v="1483395209"/>
    <n v="1480803209"/>
    <b v="0"/>
    <x v="2"/>
    <b v="0"/>
    <x v="2"/>
    <x v="16"/>
    <x v="349"/>
    <d v="2017-01-02T22:13:29"/>
    <x v="0"/>
  </r>
  <r>
    <n v="2227"/>
    <s v="Mechabrick - A Minifig/Mecha board game and models"/>
    <x v="350"/>
    <n v="13000"/>
    <n v="20459"/>
    <x v="0"/>
    <x v="2"/>
    <x v="2"/>
    <n v="1384374155"/>
    <n v="1381778555"/>
    <b v="0"/>
    <x v="178"/>
    <b v="1"/>
    <x v="4"/>
    <x v="24"/>
    <x v="350"/>
    <d v="2013-11-13T20:22:35"/>
    <x v="0"/>
  </r>
  <r>
    <n v="2235"/>
    <s v="Miniature Scenery Terrain for Tabletop gaming and Wargames"/>
    <x v="351"/>
    <n v="13000"/>
    <n v="19931"/>
    <x v="0"/>
    <x v="3"/>
    <x v="3"/>
    <n v="1427585511"/>
    <n v="1424997111"/>
    <b v="0"/>
    <x v="119"/>
    <b v="1"/>
    <x v="4"/>
    <x v="24"/>
    <x v="351"/>
    <d v="2015-03-28T23:31:51"/>
    <x v="7"/>
  </r>
  <r>
    <n v="2399"/>
    <s v="SheLifts - the #1 Female Bodybuilding HUB (Canceled)"/>
    <x v="352"/>
    <n v="13000"/>
    <n v="0"/>
    <x v="1"/>
    <x v="7"/>
    <x v="5"/>
    <n v="1418934506"/>
    <n v="1415910506"/>
    <b v="0"/>
    <x v="2"/>
    <b v="0"/>
    <x v="1"/>
    <x v="5"/>
    <x v="352"/>
    <d v="2014-12-18T20:28:26"/>
    <x v="12"/>
  </r>
  <r>
    <n v="3163"/>
    <s v="Bring &quot;SONNY&quot; To Toronto This Summer!"/>
    <x v="353"/>
    <n v="13000"/>
    <n v="14450"/>
    <x v="0"/>
    <x v="1"/>
    <x v="1"/>
    <n v="1402855525"/>
    <n v="1400263525"/>
    <b v="1"/>
    <x v="179"/>
    <b v="1"/>
    <x v="7"/>
    <x v="15"/>
    <x v="353"/>
    <d v="2014-06-15T18:05:25"/>
    <x v="0"/>
  </r>
  <r>
    <n v="3254"/>
    <s v="Send The Bad Arm to Edinburgh. Meet the Dodgy Irish Dancer!"/>
    <x v="354"/>
    <n v="13000"/>
    <n v="13163.5"/>
    <x v="0"/>
    <x v="2"/>
    <x v="2"/>
    <n v="1427331809"/>
    <n v="1424743409"/>
    <b v="1"/>
    <x v="180"/>
    <b v="1"/>
    <x v="7"/>
    <x v="15"/>
    <x v="354"/>
    <d v="2015-03-26T01:03:29"/>
    <x v="0"/>
  </r>
  <r>
    <n v="3848"/>
    <s v="'LETTERS FROM WAR' Losing loved ones to Alzheimer's Disease"/>
    <x v="355"/>
    <n v="13000"/>
    <n v="2129"/>
    <x v="2"/>
    <x v="1"/>
    <x v="1"/>
    <n v="1445196989"/>
    <n v="1442604989"/>
    <b v="1"/>
    <x v="153"/>
    <b v="0"/>
    <x v="7"/>
    <x v="15"/>
    <x v="355"/>
    <d v="2015-10-18T19:36:29"/>
    <x v="0"/>
  </r>
  <r>
    <n v="1090"/>
    <s v="Help Jumpy Punch Prosper!!"/>
    <x v="356"/>
    <n v="12999"/>
    <n v="5"/>
    <x v="2"/>
    <x v="9"/>
    <x v="7"/>
    <n v="1432873653"/>
    <n v="1430281653"/>
    <b v="0"/>
    <x v="26"/>
    <b v="0"/>
    <x v="4"/>
    <x v="11"/>
    <x v="356"/>
    <d v="2015-05-29T04:27:33"/>
    <x v="0"/>
  </r>
  <r>
    <n v="413"/>
    <s v="Through the Fire: Rebuilding Somalia"/>
    <x v="357"/>
    <n v="12800"/>
    <n v="13451"/>
    <x v="0"/>
    <x v="1"/>
    <x v="1"/>
    <n v="1342731811"/>
    <n v="1340139811"/>
    <b v="0"/>
    <x v="181"/>
    <b v="1"/>
    <x v="0"/>
    <x v="3"/>
    <x v="357"/>
    <d v="2012-07-19T21:03:31"/>
    <x v="0"/>
  </r>
  <r>
    <n v="206"/>
    <s v="Blood Bond Movie Development"/>
    <x v="358"/>
    <n v="12700"/>
    <n v="0"/>
    <x v="2"/>
    <x v="1"/>
    <x v="1"/>
    <n v="1470441983"/>
    <n v="1468627583"/>
    <b v="0"/>
    <x v="2"/>
    <b v="0"/>
    <x v="0"/>
    <x v="2"/>
    <x v="358"/>
    <d v="2016-08-06T00:06:23"/>
    <x v="27"/>
  </r>
  <r>
    <n v="2862"/>
    <s v="Get Your Life Back"/>
    <x v="359"/>
    <n v="12700"/>
    <n v="55"/>
    <x v="2"/>
    <x v="1"/>
    <x v="1"/>
    <n v="1403636229"/>
    <n v="1401044229"/>
    <b v="0"/>
    <x v="3"/>
    <b v="0"/>
    <x v="7"/>
    <x v="15"/>
    <x v="359"/>
    <d v="2014-06-24T18:57:09"/>
    <x v="0"/>
  </r>
  <r>
    <n v="1279"/>
    <s v="Making the Next Traveling Suitcase Album"/>
    <x v="360"/>
    <n v="12516"/>
    <n v="13864.17"/>
    <x v="0"/>
    <x v="1"/>
    <x v="1"/>
    <n v="1395624170"/>
    <n v="1392171770"/>
    <b v="1"/>
    <x v="182"/>
    <b v="1"/>
    <x v="3"/>
    <x v="21"/>
    <x v="360"/>
    <d v="2014-03-24T01:22:50"/>
    <x v="18"/>
  </r>
  <r>
    <n v="183"/>
    <s v="Three Little Words"/>
    <x v="361"/>
    <n v="12500"/>
    <n v="4482"/>
    <x v="2"/>
    <x v="2"/>
    <x v="2"/>
    <n v="1417033610"/>
    <n v="1414438010"/>
    <b v="0"/>
    <x v="183"/>
    <b v="0"/>
    <x v="0"/>
    <x v="2"/>
    <x v="361"/>
    <d v="2014-11-26T20:26:50"/>
    <x v="0"/>
  </r>
  <r>
    <n v="214"/>
    <s v="The Man Who Loved Dinosaurs. Based on a true story."/>
    <x v="362"/>
    <n v="12500"/>
    <n v="1"/>
    <x v="2"/>
    <x v="1"/>
    <x v="1"/>
    <n v="1425655349"/>
    <n v="1420471349"/>
    <b v="0"/>
    <x v="26"/>
    <b v="0"/>
    <x v="0"/>
    <x v="2"/>
    <x v="362"/>
    <d v="2015-03-06T15:22:29"/>
    <x v="2"/>
  </r>
  <r>
    <n v="368"/>
    <s v="Swimming with Byron: A Documentary Film"/>
    <x v="363"/>
    <n v="12500"/>
    <n v="13014"/>
    <x v="0"/>
    <x v="1"/>
    <x v="1"/>
    <n v="1426426322"/>
    <n v="1423405922"/>
    <b v="0"/>
    <x v="184"/>
    <b v="1"/>
    <x v="0"/>
    <x v="3"/>
    <x v="363"/>
    <d v="2015-03-15T13:32:02"/>
    <x v="12"/>
  </r>
  <r>
    <n v="825"/>
    <s v="KILL FREEMAN"/>
    <x v="364"/>
    <n v="12500"/>
    <n v="12554"/>
    <x v="0"/>
    <x v="1"/>
    <x v="1"/>
    <n v="1351495284"/>
    <n v="1349335284"/>
    <b v="0"/>
    <x v="120"/>
    <b v="1"/>
    <x v="3"/>
    <x v="21"/>
    <x v="364"/>
    <d v="2012-10-29T07:21:24"/>
    <x v="3"/>
  </r>
  <r>
    <n v="1185"/>
    <s v="Katrina  Reflections"/>
    <x v="365"/>
    <n v="12500"/>
    <n v="13180"/>
    <x v="0"/>
    <x v="1"/>
    <x v="1"/>
    <n v="1433736000"/>
    <n v="1430945149"/>
    <b v="0"/>
    <x v="185"/>
    <b v="1"/>
    <x v="6"/>
    <x v="14"/>
    <x v="365"/>
    <d v="2015-06-08T04:00:00"/>
    <x v="14"/>
  </r>
  <r>
    <n v="1194"/>
    <s v="Atlantic Light: The West Coast of Ireland in Photographs"/>
    <x v="366"/>
    <n v="12500"/>
    <n v="40280"/>
    <x v="0"/>
    <x v="14"/>
    <x v="4"/>
    <n v="1428493379"/>
    <n v="1425901379"/>
    <b v="0"/>
    <x v="186"/>
    <b v="1"/>
    <x v="6"/>
    <x v="14"/>
    <x v="366"/>
    <d v="2015-04-08T11:42:59"/>
    <x v="0"/>
  </r>
  <r>
    <n v="1697"/>
    <s v="Undivided Heart - a worship album by John Gabriel Arends"/>
    <x v="367"/>
    <n v="12500"/>
    <n v="2526"/>
    <x v="3"/>
    <x v="1"/>
    <x v="1"/>
    <n v="1491781648"/>
    <n v="1489193248"/>
    <b v="0"/>
    <x v="107"/>
    <b v="0"/>
    <x v="3"/>
    <x v="20"/>
    <x v="367"/>
    <d v="2017-04-09T23:47:28"/>
    <x v="7"/>
  </r>
  <r>
    <n v="1765"/>
    <s v="Oklahoma, The Way I See It; The Book"/>
    <x v="368"/>
    <n v="12500"/>
    <n v="7433.48"/>
    <x v="2"/>
    <x v="1"/>
    <x v="1"/>
    <n v="1407972712"/>
    <n v="1405380712"/>
    <b v="1"/>
    <x v="36"/>
    <b v="0"/>
    <x v="6"/>
    <x v="14"/>
    <x v="368"/>
    <d v="2014-08-13T23:31:52"/>
    <x v="0"/>
  </r>
  <r>
    <n v="2521"/>
    <s v="Filmharmonic Brass: The Music of John Williams (Recording)"/>
    <x v="369"/>
    <n v="12500"/>
    <n v="13685.99"/>
    <x v="0"/>
    <x v="1"/>
    <x v="1"/>
    <n v="1444778021"/>
    <n v="1442963621"/>
    <b v="0"/>
    <x v="187"/>
    <b v="1"/>
    <x v="3"/>
    <x v="27"/>
    <x v="369"/>
    <d v="2015-10-13T23:13:41"/>
    <x v="27"/>
  </r>
  <r>
    <n v="3792"/>
    <s v="BorikÃ©n: The Show"/>
    <x v="370"/>
    <n v="12500"/>
    <n v="35"/>
    <x v="2"/>
    <x v="1"/>
    <x v="1"/>
    <n v="1436957022"/>
    <n v="1434365022"/>
    <b v="0"/>
    <x v="17"/>
    <b v="0"/>
    <x v="7"/>
    <x v="32"/>
    <x v="370"/>
    <d v="2015-07-15T10:43:42"/>
    <x v="0"/>
  </r>
  <r>
    <n v="397"/>
    <s v="Nam Holtz's maiden voyage back to S. Korea: a documentary film exploring adoption"/>
    <x v="371"/>
    <n v="12444"/>
    <n v="12929.35"/>
    <x v="0"/>
    <x v="1"/>
    <x v="1"/>
    <n v="1283312640"/>
    <n v="1279651084"/>
    <b v="0"/>
    <x v="188"/>
    <b v="1"/>
    <x v="0"/>
    <x v="3"/>
    <x v="371"/>
    <d v="2010-09-01T03:44:00"/>
    <x v="11"/>
  </r>
  <r>
    <n v="3262"/>
    <s v="Prison Boxing: A New Play by Leah Joki"/>
    <x v="372"/>
    <n v="12200"/>
    <n v="12571"/>
    <x v="0"/>
    <x v="1"/>
    <x v="1"/>
    <n v="1419220800"/>
    <n v="1416555262"/>
    <b v="1"/>
    <x v="189"/>
    <b v="1"/>
    <x v="7"/>
    <x v="15"/>
    <x v="372"/>
    <d v="2014-12-22T04:00:00"/>
    <x v="1"/>
  </r>
  <r>
    <n v="1571"/>
    <s v="CAUCASUS - on the untrodden roads (Canceled)"/>
    <x v="373"/>
    <n v="12100"/>
    <n v="80"/>
    <x v="1"/>
    <x v="2"/>
    <x v="2"/>
    <n v="1434738483"/>
    <n v="1432146483"/>
    <b v="0"/>
    <x v="15"/>
    <b v="0"/>
    <x v="2"/>
    <x v="37"/>
    <x v="373"/>
    <d v="2015-06-19T18:28:03"/>
    <x v="0"/>
  </r>
  <r>
    <n v="519"/>
    <s v="M dot Strange's &quot;I am Nightmare&quot;"/>
    <x v="374"/>
    <n v="12001"/>
    <n v="2746"/>
    <x v="2"/>
    <x v="1"/>
    <x v="1"/>
    <n v="1354699421"/>
    <n v="1352107421"/>
    <b v="0"/>
    <x v="190"/>
    <b v="0"/>
    <x v="0"/>
    <x v="4"/>
    <x v="374"/>
    <d v="2012-12-05T09:23:41"/>
    <x v="0"/>
  </r>
  <r>
    <n v="16"/>
    <s v="ArtMoose TV Series"/>
    <x v="375"/>
    <n v="12000"/>
    <n v="12029"/>
    <x v="0"/>
    <x v="1"/>
    <x v="1"/>
    <n v="1402896600"/>
    <n v="1398971211"/>
    <b v="0"/>
    <x v="190"/>
    <b v="1"/>
    <x v="0"/>
    <x v="0"/>
    <x v="375"/>
    <d v="2014-06-16T05:30:00"/>
    <x v="30"/>
  </r>
  <r>
    <n v="28"/>
    <s v="John Earle Dog Training Concept Development Reel"/>
    <x v="376"/>
    <n v="12000"/>
    <n v="12042"/>
    <x v="0"/>
    <x v="1"/>
    <x v="1"/>
    <n v="1450307284"/>
    <n v="1447715284"/>
    <b v="0"/>
    <x v="191"/>
    <b v="1"/>
    <x v="0"/>
    <x v="0"/>
    <x v="376"/>
    <d v="2015-12-16T23:08:04"/>
    <x v="0"/>
  </r>
  <r>
    <n v="49"/>
    <s v="Driving Jersey - Season Five"/>
    <x v="377"/>
    <n v="12000"/>
    <n v="12000"/>
    <x v="0"/>
    <x v="1"/>
    <x v="1"/>
    <n v="1445660045"/>
    <n v="1443068045"/>
    <b v="0"/>
    <x v="192"/>
    <b v="1"/>
    <x v="0"/>
    <x v="0"/>
    <x v="377"/>
    <d v="2015-10-24T04:14:05"/>
    <x v="0"/>
  </r>
  <r>
    <n v="80"/>
    <s v="Swingers Anonymous"/>
    <x v="378"/>
    <n v="12000"/>
    <n v="12870"/>
    <x v="0"/>
    <x v="1"/>
    <x v="1"/>
    <n v="1386640856"/>
    <n v="1383616856"/>
    <b v="0"/>
    <x v="100"/>
    <b v="1"/>
    <x v="0"/>
    <x v="38"/>
    <x v="378"/>
    <d v="2013-12-10T02:00:56"/>
    <x v="12"/>
  </r>
  <r>
    <n v="141"/>
    <s v="Catherine Kimbridge Chronicles - Live-Action SciFi TV Series"/>
    <x v="379"/>
    <n v="12000"/>
    <n v="1293"/>
    <x v="1"/>
    <x v="1"/>
    <x v="1"/>
    <n v="1433043623"/>
    <n v="1429155623"/>
    <b v="0"/>
    <x v="122"/>
    <b v="0"/>
    <x v="0"/>
    <x v="1"/>
    <x v="379"/>
    <d v="2015-05-31T03:40:23"/>
    <x v="8"/>
  </r>
  <r>
    <n v="190"/>
    <s v="REGIONRAT, the movie"/>
    <x v="380"/>
    <n v="12000"/>
    <n v="50"/>
    <x v="2"/>
    <x v="1"/>
    <x v="1"/>
    <n v="1466091446"/>
    <n v="1465227446"/>
    <b v="0"/>
    <x v="26"/>
    <b v="0"/>
    <x v="0"/>
    <x v="2"/>
    <x v="380"/>
    <d v="2016-06-16T15:37:26"/>
    <x v="42"/>
  </r>
  <r>
    <n v="210"/>
    <s v="Like Son, Like Father"/>
    <x v="381"/>
    <n v="12000"/>
    <n v="3030"/>
    <x v="2"/>
    <x v="1"/>
    <x v="1"/>
    <n v="1443675600"/>
    <n v="1441157592"/>
    <b v="0"/>
    <x v="1"/>
    <b v="0"/>
    <x v="0"/>
    <x v="2"/>
    <x v="381"/>
    <d v="2015-10-01T05:00:00"/>
    <x v="7"/>
  </r>
  <r>
    <n v="308"/>
    <s v="Before Us - a Feature Length Documentary about Adoption"/>
    <x v="382"/>
    <n v="12000"/>
    <n v="12668"/>
    <x v="0"/>
    <x v="1"/>
    <x v="1"/>
    <n v="1299775210"/>
    <n v="1295887210"/>
    <b v="1"/>
    <x v="67"/>
    <b v="1"/>
    <x v="0"/>
    <x v="3"/>
    <x v="382"/>
    <d v="2011-03-10T16:40:10"/>
    <x v="8"/>
  </r>
  <r>
    <n v="360"/>
    <s v="Faith: A Documentary"/>
    <x v="383"/>
    <n v="12000"/>
    <n v="12165"/>
    <x v="0"/>
    <x v="1"/>
    <x v="1"/>
    <n v="1437621060"/>
    <n v="1433799180"/>
    <b v="0"/>
    <x v="192"/>
    <b v="1"/>
    <x v="0"/>
    <x v="3"/>
    <x v="383"/>
    <d v="2015-07-23T03:11:00"/>
    <x v="8"/>
  </r>
  <r>
    <n v="377"/>
    <s v="PIN UP! THE MOVIE The documentary with vintage style"/>
    <x v="384"/>
    <n v="12000"/>
    <n v="13728"/>
    <x v="0"/>
    <x v="1"/>
    <x v="1"/>
    <n v="1447484460"/>
    <n v="1444888868"/>
    <b v="0"/>
    <x v="193"/>
    <b v="1"/>
    <x v="0"/>
    <x v="3"/>
    <x v="384"/>
    <d v="2015-11-14T07:01:00"/>
    <x v="0"/>
  </r>
  <r>
    <n v="428"/>
    <s v="Little Clay Bible - Zacchaeus"/>
    <x v="385"/>
    <n v="12000"/>
    <n v="676"/>
    <x v="2"/>
    <x v="1"/>
    <x v="1"/>
    <n v="1402956000"/>
    <n v="1400523845"/>
    <b v="0"/>
    <x v="12"/>
    <b v="0"/>
    <x v="0"/>
    <x v="4"/>
    <x v="385"/>
    <d v="2014-06-16T22:00:00"/>
    <x v="20"/>
  </r>
  <r>
    <n v="488"/>
    <s v="City Animals independent cartoon series"/>
    <x v="386"/>
    <n v="12000"/>
    <n v="0"/>
    <x v="2"/>
    <x v="1"/>
    <x v="1"/>
    <n v="1483924700"/>
    <n v="1481332700"/>
    <b v="0"/>
    <x v="2"/>
    <b v="0"/>
    <x v="0"/>
    <x v="4"/>
    <x v="386"/>
    <d v="2017-01-09T01:18:20"/>
    <x v="0"/>
  </r>
  <r>
    <n v="505"/>
    <s v="MY4FACES THE ANIMATED MOVIE"/>
    <x v="387"/>
    <n v="12000"/>
    <n v="52"/>
    <x v="2"/>
    <x v="1"/>
    <x v="1"/>
    <n v="1451010086"/>
    <n v="1447122086"/>
    <b v="0"/>
    <x v="63"/>
    <b v="0"/>
    <x v="0"/>
    <x v="4"/>
    <x v="387"/>
    <d v="2015-12-25T02:21:26"/>
    <x v="8"/>
  </r>
  <r>
    <n v="525"/>
    <s v="EUPHORIA! A New Play by John Corigliano"/>
    <x v="388"/>
    <n v="12000"/>
    <n v="12000"/>
    <x v="0"/>
    <x v="1"/>
    <x v="1"/>
    <n v="1410601041"/>
    <n v="1406713041"/>
    <b v="0"/>
    <x v="183"/>
    <b v="1"/>
    <x v="7"/>
    <x v="15"/>
    <x v="388"/>
    <d v="2014-09-13T09:37:21"/>
    <x v="8"/>
  </r>
  <r>
    <n v="579"/>
    <s v="Course: Learn Cryptography"/>
    <x v="389"/>
    <n v="12000"/>
    <n v="175"/>
    <x v="2"/>
    <x v="1"/>
    <x v="1"/>
    <n v="1419539223"/>
    <n v="1416947223"/>
    <b v="0"/>
    <x v="24"/>
    <b v="0"/>
    <x v="1"/>
    <x v="5"/>
    <x v="389"/>
    <d v="2014-12-25T20:27:03"/>
    <x v="0"/>
  </r>
  <r>
    <n v="654"/>
    <s v="TRASENSE MOVEMENT: The Smartest Daily Tracker for Under $30"/>
    <x v="390"/>
    <n v="12000"/>
    <n v="32075"/>
    <x v="0"/>
    <x v="1"/>
    <x v="1"/>
    <n v="1436396313"/>
    <n v="1433804313"/>
    <b v="0"/>
    <x v="194"/>
    <b v="1"/>
    <x v="1"/>
    <x v="6"/>
    <x v="390"/>
    <d v="2015-07-08T22:58:33"/>
    <x v="0"/>
  </r>
  <r>
    <n v="664"/>
    <s v="Oregon Babyâ„¢ Diapers"/>
    <x v="391"/>
    <n v="12000"/>
    <n v="904"/>
    <x v="2"/>
    <x v="1"/>
    <x v="1"/>
    <n v="1428940775"/>
    <n v="1426348775"/>
    <b v="0"/>
    <x v="195"/>
    <b v="0"/>
    <x v="1"/>
    <x v="6"/>
    <x v="391"/>
    <d v="2015-04-13T15:59:35"/>
    <x v="0"/>
  </r>
  <r>
    <n v="718"/>
    <s v="BioToo - Emergency Temporary Tattoos"/>
    <x v="392"/>
    <n v="12000"/>
    <n v="90"/>
    <x v="2"/>
    <x v="1"/>
    <x v="1"/>
    <n v="1487397540"/>
    <n v="1484684247"/>
    <b v="0"/>
    <x v="15"/>
    <b v="0"/>
    <x v="1"/>
    <x v="6"/>
    <x v="392"/>
    <d v="2017-02-18T05:59:00"/>
    <x v="15"/>
  </r>
  <r>
    <n v="957"/>
    <s v="DUALBAND, the Leather NFC Smart Watch Band"/>
    <x v="393"/>
    <n v="12000"/>
    <n v="233"/>
    <x v="2"/>
    <x v="1"/>
    <x v="1"/>
    <n v="1479392133"/>
    <n v="1476710133"/>
    <b v="0"/>
    <x v="27"/>
    <b v="0"/>
    <x v="1"/>
    <x v="6"/>
    <x v="393"/>
    <d v="2016-11-17T14:15:33"/>
    <x v="1"/>
  </r>
  <r>
    <n v="966"/>
    <s v="ICE SHIRT; Running, Multi-Sport, Cycling, Athletic Wear"/>
    <x v="394"/>
    <n v="12000"/>
    <n v="1776"/>
    <x v="2"/>
    <x v="1"/>
    <x v="1"/>
    <n v="1475766932"/>
    <n v="1473174932"/>
    <b v="0"/>
    <x v="196"/>
    <b v="0"/>
    <x v="1"/>
    <x v="6"/>
    <x v="394"/>
    <d v="2016-10-06T15:15:32"/>
    <x v="0"/>
  </r>
  <r>
    <n v="1049"/>
    <s v="J1 (Canceled)"/>
    <x v="395"/>
    <n v="12000"/>
    <n v="0"/>
    <x v="1"/>
    <x v="1"/>
    <x v="1"/>
    <n v="1455272445"/>
    <n v="1452680445"/>
    <b v="0"/>
    <x v="2"/>
    <b v="0"/>
    <x v="8"/>
    <x v="34"/>
    <x v="395"/>
    <d v="2016-02-12T10:20:45"/>
    <x v="0"/>
  </r>
  <r>
    <n v="1096"/>
    <s v="Bugspeed Collider: Fast-Paced Platform Brawler (1â€“4 Players)"/>
    <x v="396"/>
    <n v="12000"/>
    <n v="2152"/>
    <x v="2"/>
    <x v="1"/>
    <x v="1"/>
    <n v="1412393400"/>
    <n v="1409747154"/>
    <b v="0"/>
    <x v="195"/>
    <b v="0"/>
    <x v="4"/>
    <x v="11"/>
    <x v="396"/>
    <d v="2014-10-04T03:30:00"/>
    <x v="1"/>
  </r>
  <r>
    <n v="1243"/>
    <s v="Letâ€™s Keep the San Jose Mexican Heritage Festival Alive!"/>
    <x v="397"/>
    <n v="12000"/>
    <n v="1691"/>
    <x v="1"/>
    <x v="1"/>
    <x v="1"/>
    <n v="1310158800"/>
    <n v="1304888771"/>
    <b v="0"/>
    <x v="197"/>
    <b v="0"/>
    <x v="3"/>
    <x v="35"/>
    <x v="397"/>
    <d v="2011-07-08T21:00:00"/>
    <x v="43"/>
  </r>
  <r>
    <n v="1258"/>
    <s v="Mustard Plug New Record!"/>
    <x v="398"/>
    <n v="12000"/>
    <n v="25577.56"/>
    <x v="0"/>
    <x v="1"/>
    <x v="1"/>
    <n v="1377960012"/>
    <n v="1375368012"/>
    <b v="1"/>
    <x v="198"/>
    <b v="1"/>
    <x v="3"/>
    <x v="21"/>
    <x v="398"/>
    <d v="2013-08-31T14:40:12"/>
    <x v="0"/>
  </r>
  <r>
    <n v="1268"/>
    <s v="Full Devil Jacket 2nd Album Release"/>
    <x v="399"/>
    <n v="12000"/>
    <n v="14000"/>
    <x v="0"/>
    <x v="1"/>
    <x v="1"/>
    <n v="1379708247"/>
    <n v="1377116247"/>
    <b v="1"/>
    <x v="199"/>
    <b v="1"/>
    <x v="3"/>
    <x v="21"/>
    <x v="399"/>
    <d v="2013-09-20T20:17:27"/>
    <x v="0"/>
  </r>
  <r>
    <n v="1406"/>
    <s v="Man Down! Translation project"/>
    <x v="400"/>
    <n v="12000"/>
    <n v="15"/>
    <x v="2"/>
    <x v="11"/>
    <x v="4"/>
    <n v="1449914400"/>
    <n v="1445336607"/>
    <b v="0"/>
    <x v="3"/>
    <b v="0"/>
    <x v="2"/>
    <x v="16"/>
    <x v="400"/>
    <d v="2015-12-12T10:00:00"/>
    <x v="44"/>
  </r>
  <r>
    <n v="1433"/>
    <s v="The Gayatri Mantra for Jhansi, India"/>
    <x v="401"/>
    <n v="12000"/>
    <n v="805"/>
    <x v="2"/>
    <x v="11"/>
    <x v="4"/>
    <n v="1481367600"/>
    <n v="1477839675"/>
    <b v="0"/>
    <x v="16"/>
    <b v="0"/>
    <x v="2"/>
    <x v="16"/>
    <x v="401"/>
    <d v="2016-12-10T11:00:00"/>
    <x v="6"/>
  </r>
  <r>
    <n v="1536"/>
    <s v="We Call This Home: 3 yrs of travel to 60 countries photobook"/>
    <x v="402"/>
    <n v="12000"/>
    <n v="30037.01"/>
    <x v="0"/>
    <x v="1"/>
    <x v="1"/>
    <n v="1440702910"/>
    <n v="1438110910"/>
    <b v="1"/>
    <x v="200"/>
    <b v="1"/>
    <x v="6"/>
    <x v="14"/>
    <x v="402"/>
    <d v="2015-08-27T19:15:10"/>
    <x v="0"/>
  </r>
  <r>
    <n v="1537"/>
    <s v="FACE TO FAITH | MOUNT KAILASH | TIBET photobook"/>
    <x v="403"/>
    <n v="12000"/>
    <n v="21588"/>
    <x v="0"/>
    <x v="5"/>
    <x v="4"/>
    <n v="1470506400"/>
    <n v="1467358427"/>
    <b v="1"/>
    <x v="201"/>
    <b v="1"/>
    <x v="6"/>
    <x v="14"/>
    <x v="403"/>
    <d v="2016-08-06T18:00:00"/>
    <x v="5"/>
  </r>
  <r>
    <n v="1695"/>
    <s v="THE PREACHER'S DAUGHTERS CD Hymns Recording Project"/>
    <x v="404"/>
    <n v="12000"/>
    <n v="1405"/>
    <x v="3"/>
    <x v="1"/>
    <x v="1"/>
    <n v="1491786000"/>
    <n v="1488847514"/>
    <b v="0"/>
    <x v="31"/>
    <b v="0"/>
    <x v="3"/>
    <x v="20"/>
    <x v="404"/>
    <d v="2017-04-10T01:00:00"/>
    <x v="31"/>
  </r>
  <r>
    <n v="1763"/>
    <s v="Coffee Table Girls Exclusive Art Photography Book"/>
    <x v="405"/>
    <n v="12000"/>
    <n v="12229"/>
    <x v="0"/>
    <x v="1"/>
    <x v="1"/>
    <n v="1477255840"/>
    <n v="1474663840"/>
    <b v="0"/>
    <x v="202"/>
    <b v="1"/>
    <x v="6"/>
    <x v="14"/>
    <x v="405"/>
    <d v="2016-10-23T20:50:40"/>
    <x v="0"/>
  </r>
  <r>
    <n v="1814"/>
    <s v="My Favourite Colour Was Yellow"/>
    <x v="406"/>
    <n v="12000"/>
    <n v="5902"/>
    <x v="2"/>
    <x v="2"/>
    <x v="2"/>
    <n v="1425108736"/>
    <n v="1422516736"/>
    <b v="0"/>
    <x v="22"/>
    <b v="0"/>
    <x v="6"/>
    <x v="14"/>
    <x v="406"/>
    <d v="2015-02-28T07:32:16"/>
    <x v="0"/>
  </r>
  <r>
    <n v="1890"/>
    <s v="The Spring Standards LIVE at the Arden Gild Hall!"/>
    <x v="407"/>
    <n v="12000"/>
    <n v="17350.13"/>
    <x v="0"/>
    <x v="1"/>
    <x v="1"/>
    <n v="1355597528"/>
    <n v="1353005528"/>
    <b v="0"/>
    <x v="87"/>
    <b v="1"/>
    <x v="3"/>
    <x v="9"/>
    <x v="407"/>
    <d v="2012-12-15T18:52:08"/>
    <x v="0"/>
  </r>
  <r>
    <n v="2192"/>
    <s v="Legends Untold: As deep as an RPG, as fast as a card game!"/>
    <x v="408"/>
    <n v="12000"/>
    <n v="129748.82"/>
    <x v="0"/>
    <x v="2"/>
    <x v="2"/>
    <n v="1481842800"/>
    <n v="1479414344"/>
    <b v="0"/>
    <x v="203"/>
    <b v="1"/>
    <x v="4"/>
    <x v="24"/>
    <x v="408"/>
    <d v="2016-12-15T23:00:00"/>
    <x v="20"/>
  </r>
  <r>
    <n v="2337"/>
    <s v="The Hudson Standard Bitters and Shrubs"/>
    <x v="409"/>
    <n v="12000"/>
    <n v="13279"/>
    <x v="0"/>
    <x v="1"/>
    <x v="1"/>
    <n v="1403796143"/>
    <n v="1401204143"/>
    <b v="1"/>
    <x v="166"/>
    <b v="1"/>
    <x v="5"/>
    <x v="25"/>
    <x v="409"/>
    <d v="2014-06-26T15:22:23"/>
    <x v="0"/>
  </r>
  <r>
    <n v="2402"/>
    <s v="Cupcake Truck Unite"/>
    <x v="410"/>
    <n v="12000"/>
    <n v="52"/>
    <x v="2"/>
    <x v="1"/>
    <x v="1"/>
    <n v="1431533931"/>
    <n v="1428941931"/>
    <b v="0"/>
    <x v="26"/>
    <b v="0"/>
    <x v="5"/>
    <x v="13"/>
    <x v="410"/>
    <d v="2015-05-13T16:18:51"/>
    <x v="0"/>
  </r>
  <r>
    <n v="2514"/>
    <s v="Lunch For Tots"/>
    <x v="411"/>
    <n v="12000"/>
    <n v="210"/>
    <x v="2"/>
    <x v="1"/>
    <x v="1"/>
    <n v="1408526477"/>
    <n v="1407057677"/>
    <b v="0"/>
    <x v="15"/>
    <b v="0"/>
    <x v="5"/>
    <x v="26"/>
    <x v="411"/>
    <d v="2014-08-20T09:21:17"/>
    <x v="45"/>
  </r>
  <r>
    <n v="2602"/>
    <s v="Historic Robotic Spacecraft Poster Series"/>
    <x v="412"/>
    <n v="12000"/>
    <n v="39131"/>
    <x v="0"/>
    <x v="1"/>
    <x v="1"/>
    <n v="1415827200"/>
    <n v="1412358968"/>
    <b v="1"/>
    <x v="204"/>
    <b v="1"/>
    <x v="1"/>
    <x v="28"/>
    <x v="412"/>
    <d v="2014-11-12T21:20:00"/>
    <x v="18"/>
  </r>
  <r>
    <n v="2648"/>
    <s v="Calvert HS Planetarium Restoration (Canceled)"/>
    <x v="413"/>
    <n v="12000"/>
    <n v="106"/>
    <x v="1"/>
    <x v="1"/>
    <x v="1"/>
    <n v="1457543360"/>
    <n v="1454951360"/>
    <b v="0"/>
    <x v="43"/>
    <b v="0"/>
    <x v="1"/>
    <x v="28"/>
    <x v="413"/>
    <d v="2016-03-09T17:09:20"/>
    <x v="0"/>
  </r>
  <r>
    <n v="2715"/>
    <s v="Good Good Comedy Theatre (Philadelphia, PA)"/>
    <x v="414"/>
    <n v="12000"/>
    <n v="31754.69"/>
    <x v="0"/>
    <x v="1"/>
    <x v="1"/>
    <n v="1456047228"/>
    <n v="1453109628"/>
    <b v="1"/>
    <x v="205"/>
    <b v="1"/>
    <x v="7"/>
    <x v="30"/>
    <x v="414"/>
    <d v="2016-02-21T09:33:48"/>
    <x v="31"/>
  </r>
  <r>
    <n v="2723"/>
    <s v="Mega Bar: The most versatile and affordable workout product."/>
    <x v="415"/>
    <n v="12000"/>
    <n v="16806"/>
    <x v="0"/>
    <x v="1"/>
    <x v="1"/>
    <n v="1420060088"/>
    <n v="1414872488"/>
    <b v="0"/>
    <x v="206"/>
    <b v="1"/>
    <x v="1"/>
    <x v="23"/>
    <x v="415"/>
    <d v="2014-12-31T21:08:08"/>
    <x v="2"/>
  </r>
  <r>
    <n v="2732"/>
    <s v="BrightFingers â€” The Fast &amp; Fun Way To Learn Typing"/>
    <x v="416"/>
    <n v="12000"/>
    <n v="14190"/>
    <x v="0"/>
    <x v="1"/>
    <x v="1"/>
    <n v="1369699200"/>
    <n v="1366917828"/>
    <b v="0"/>
    <x v="207"/>
    <b v="1"/>
    <x v="1"/>
    <x v="23"/>
    <x v="416"/>
    <d v="2013-05-28T00:00:00"/>
    <x v="14"/>
  </r>
  <r>
    <n v="2880"/>
    <s v="BELIEF on the Isle of Skye"/>
    <x v="417"/>
    <n v="12000"/>
    <n v="2800"/>
    <x v="2"/>
    <x v="1"/>
    <x v="1"/>
    <n v="1440090300"/>
    <n v="1436305452"/>
    <b v="0"/>
    <x v="195"/>
    <b v="0"/>
    <x v="7"/>
    <x v="15"/>
    <x v="417"/>
    <d v="2015-08-20T17:05:00"/>
    <x v="32"/>
  </r>
  <r>
    <n v="2897"/>
    <s v="CAYCE"/>
    <x v="418"/>
    <n v="12000"/>
    <n v="550"/>
    <x v="2"/>
    <x v="1"/>
    <x v="1"/>
    <n v="1444577345"/>
    <n v="1441985458"/>
    <b v="0"/>
    <x v="3"/>
    <b v="0"/>
    <x v="7"/>
    <x v="15"/>
    <x v="418"/>
    <d v="2015-10-11T15:29:05"/>
    <x v="0"/>
  </r>
  <r>
    <n v="3044"/>
    <s v="Minnsky's Theater- A Vaudeville Circus Experiment"/>
    <x v="419"/>
    <n v="12000"/>
    <n v="13121"/>
    <x v="0"/>
    <x v="1"/>
    <x v="1"/>
    <n v="1454433998"/>
    <n v="1453137998"/>
    <b v="0"/>
    <x v="208"/>
    <b v="1"/>
    <x v="7"/>
    <x v="30"/>
    <x v="419"/>
    <d v="2016-02-02T17:26:38"/>
    <x v="34"/>
  </r>
  <r>
    <n v="3071"/>
    <s v="The Echo Theatre 2015"/>
    <x v="420"/>
    <n v="12000"/>
    <n v="7173"/>
    <x v="2"/>
    <x v="1"/>
    <x v="1"/>
    <n v="1429595940"/>
    <n v="1428082481"/>
    <b v="0"/>
    <x v="157"/>
    <b v="0"/>
    <x v="7"/>
    <x v="30"/>
    <x v="420"/>
    <d v="2015-04-21T05:59:00"/>
    <x v="46"/>
  </r>
  <r>
    <n v="3072"/>
    <s v="Crosswalk Theatre - Starting Capital"/>
    <x v="421"/>
    <n v="12000"/>
    <n v="2"/>
    <x v="2"/>
    <x v="1"/>
    <x v="1"/>
    <n v="1477791960"/>
    <n v="1476549262"/>
    <b v="0"/>
    <x v="17"/>
    <b v="0"/>
    <x v="7"/>
    <x v="30"/>
    <x v="421"/>
    <d v="2016-10-30T01:46:00"/>
    <x v="34"/>
  </r>
  <r>
    <n v="3100"/>
    <s v="Build Our Ampitheater - Build Franklin County, MO!"/>
    <x v="422"/>
    <n v="12000"/>
    <n v="1827"/>
    <x v="2"/>
    <x v="1"/>
    <x v="1"/>
    <n v="1413816975"/>
    <n v="1411224975"/>
    <b v="0"/>
    <x v="12"/>
    <b v="0"/>
    <x v="7"/>
    <x v="30"/>
    <x v="422"/>
    <d v="2014-10-20T14:56:15"/>
    <x v="0"/>
  </r>
  <r>
    <n v="3214"/>
    <s v="World Premiere of Sket - a play by  Maya Sondhi"/>
    <x v="423"/>
    <n v="12000"/>
    <n v="12256"/>
    <x v="0"/>
    <x v="2"/>
    <x v="2"/>
    <n v="1452038100"/>
    <n v="1448823673"/>
    <b v="1"/>
    <x v="69"/>
    <b v="1"/>
    <x v="7"/>
    <x v="15"/>
    <x v="423"/>
    <d v="2016-01-05T23:55:00"/>
    <x v="16"/>
  </r>
  <r>
    <n v="3218"/>
    <s v="Lonely Soldier Monologues a play by Helen Benedict."/>
    <x v="424"/>
    <n v="12000"/>
    <n v="12252"/>
    <x v="0"/>
    <x v="2"/>
    <x v="2"/>
    <n v="1419984000"/>
    <n v="1417132986"/>
    <b v="1"/>
    <x v="170"/>
    <b v="1"/>
    <x v="7"/>
    <x v="15"/>
    <x v="424"/>
    <d v="2014-12-31T00:00:00"/>
    <x v="14"/>
  </r>
  <r>
    <n v="3248"/>
    <s v="Honest Accomplice Theatre 2015-16 Season"/>
    <x v="425"/>
    <n v="12000"/>
    <n v="12095"/>
    <x v="0"/>
    <x v="1"/>
    <x v="1"/>
    <n v="1428178757"/>
    <n v="1425590357"/>
    <b v="1"/>
    <x v="148"/>
    <b v="1"/>
    <x v="7"/>
    <x v="15"/>
    <x v="425"/>
    <d v="2015-04-04T20:19:17"/>
    <x v="0"/>
  </r>
  <r>
    <n v="3677"/>
    <s v="Goldfish Memory Productions"/>
    <x v="426"/>
    <n v="12000"/>
    <n v="12348.5"/>
    <x v="0"/>
    <x v="1"/>
    <x v="1"/>
    <n v="1404359940"/>
    <n v="1402580818"/>
    <b v="0"/>
    <x v="209"/>
    <b v="1"/>
    <x v="7"/>
    <x v="15"/>
    <x v="426"/>
    <d v="2014-07-03T03:59:00"/>
    <x v="27"/>
  </r>
  <r>
    <n v="3803"/>
    <s v="Benjamin Button the Musical Concept Album"/>
    <x v="427"/>
    <n v="12000"/>
    <n v="2358"/>
    <x v="2"/>
    <x v="1"/>
    <x v="1"/>
    <n v="1457133568"/>
    <n v="1454541568"/>
    <b v="0"/>
    <x v="165"/>
    <b v="0"/>
    <x v="7"/>
    <x v="32"/>
    <x v="427"/>
    <d v="2016-03-04T23:19:28"/>
    <x v="0"/>
  </r>
  <r>
    <n v="3932"/>
    <s v="Improv Patrol &quot;The Gift of Your Story is Our Script&quot;"/>
    <x v="428"/>
    <n v="12000"/>
    <n v="1"/>
    <x v="2"/>
    <x v="1"/>
    <x v="1"/>
    <n v="1458097364"/>
    <n v="1455508964"/>
    <b v="0"/>
    <x v="26"/>
    <b v="0"/>
    <x v="7"/>
    <x v="15"/>
    <x v="428"/>
    <d v="2016-03-16T03:02:44"/>
    <x v="0"/>
  </r>
  <r>
    <n v="630"/>
    <s v="Ecosteader (Canceled)"/>
    <x v="429"/>
    <n v="11999"/>
    <n v="10"/>
    <x v="1"/>
    <x v="1"/>
    <x v="1"/>
    <n v="1441516200"/>
    <n v="1438959121"/>
    <b v="0"/>
    <x v="26"/>
    <b v="0"/>
    <x v="1"/>
    <x v="5"/>
    <x v="429"/>
    <d v="2015-09-06T05:10:00"/>
    <x v="0"/>
  </r>
  <r>
    <n v="3316"/>
    <s v="LOVENESS, the play @FringeNYC 2014"/>
    <x v="430"/>
    <n v="11737"/>
    <n v="11747.18"/>
    <x v="0"/>
    <x v="1"/>
    <x v="1"/>
    <n v="1407506040"/>
    <n v="1404680075"/>
    <b v="0"/>
    <x v="210"/>
    <b v="1"/>
    <x v="7"/>
    <x v="15"/>
    <x v="430"/>
    <d v="2014-08-08T13:54:00"/>
    <x v="14"/>
  </r>
  <r>
    <n v="1309"/>
    <s v="CORE : Roam (Canceled)"/>
    <x v="431"/>
    <n v="11500"/>
    <n v="12879"/>
    <x v="1"/>
    <x v="1"/>
    <x v="1"/>
    <n v="1444943468"/>
    <n v="1441919468"/>
    <b v="0"/>
    <x v="138"/>
    <b v="0"/>
    <x v="1"/>
    <x v="6"/>
    <x v="431"/>
    <d v="2015-10-15T21:11:08"/>
    <x v="12"/>
  </r>
  <r>
    <n v="2635"/>
    <s v="Help UTS Students reach the International Space Station!"/>
    <x v="432"/>
    <n v="11500"/>
    <n v="11500"/>
    <x v="0"/>
    <x v="3"/>
    <x v="3"/>
    <n v="1425937761"/>
    <n v="1422917361"/>
    <b v="0"/>
    <x v="211"/>
    <b v="1"/>
    <x v="1"/>
    <x v="28"/>
    <x v="432"/>
    <d v="2015-03-09T21:49:21"/>
    <x v="12"/>
  </r>
  <r>
    <n v="3923"/>
    <s v="Mrs Roosevelt Flies to London UK tour"/>
    <x v="433"/>
    <n v="11500"/>
    <n v="1384"/>
    <x v="2"/>
    <x v="2"/>
    <x v="2"/>
    <n v="1428622271"/>
    <n v="1426203071"/>
    <b v="0"/>
    <x v="99"/>
    <b v="0"/>
    <x v="7"/>
    <x v="15"/>
    <x v="433"/>
    <d v="2015-04-09T23:31:11"/>
    <x v="20"/>
  </r>
  <r>
    <n v="349"/>
    <s v="Strangers To Peace: A Documentary"/>
    <x v="434"/>
    <n v="11260"/>
    <n v="12007.18"/>
    <x v="0"/>
    <x v="1"/>
    <x v="1"/>
    <n v="1487937508"/>
    <n v="1485345508"/>
    <b v="1"/>
    <x v="85"/>
    <b v="1"/>
    <x v="0"/>
    <x v="3"/>
    <x v="434"/>
    <d v="2017-02-24T11:58:28"/>
    <x v="0"/>
  </r>
  <r>
    <n v="2879"/>
    <s v="Girls, Ladies and Women - A Gospel Drama"/>
    <x v="435"/>
    <n v="11200"/>
    <n v="29"/>
    <x v="2"/>
    <x v="1"/>
    <x v="1"/>
    <n v="1453310661"/>
    <n v="1450718661"/>
    <b v="0"/>
    <x v="26"/>
    <b v="0"/>
    <x v="7"/>
    <x v="15"/>
    <x v="435"/>
    <d v="2016-01-20T17:24:21"/>
    <x v="0"/>
  </r>
  <r>
    <n v="574"/>
    <s v="Unity, A Content Creators Toolkit"/>
    <x v="436"/>
    <n v="11180"/>
    <n v="80"/>
    <x v="2"/>
    <x v="2"/>
    <x v="2"/>
    <n v="1476873507"/>
    <n v="1474281507"/>
    <b v="0"/>
    <x v="15"/>
    <b v="0"/>
    <x v="1"/>
    <x v="5"/>
    <x v="436"/>
    <d v="2016-10-19T10:38:27"/>
    <x v="0"/>
  </r>
  <r>
    <n v="3983"/>
    <s v="A Season of Love and Music (Spring 2014)"/>
    <x v="437"/>
    <n v="11140"/>
    <n v="3877"/>
    <x v="2"/>
    <x v="1"/>
    <x v="1"/>
    <n v="1400569140"/>
    <n v="1397854356"/>
    <b v="0"/>
    <x v="212"/>
    <b v="0"/>
    <x v="7"/>
    <x v="15"/>
    <x v="437"/>
    <d v="2014-05-20T06:59:00"/>
    <x v="15"/>
  </r>
  <r>
    <n v="51"/>
    <s v="SKY CITY HAYA"/>
    <x v="438"/>
    <n v="11000"/>
    <n v="14082"/>
    <x v="0"/>
    <x v="1"/>
    <x v="1"/>
    <n v="1439245037"/>
    <n v="1436653037"/>
    <b v="0"/>
    <x v="66"/>
    <b v="1"/>
    <x v="0"/>
    <x v="0"/>
    <x v="438"/>
    <d v="2015-08-10T22:17:17"/>
    <x v="0"/>
  </r>
  <r>
    <n v="1764"/>
    <s v="Blood, Sweat &amp; Tears - Photobook"/>
    <x v="439"/>
    <n v="11000"/>
    <n v="2156"/>
    <x v="2"/>
    <x v="2"/>
    <x v="2"/>
    <n v="1407065979"/>
    <n v="1404560379"/>
    <b v="1"/>
    <x v="14"/>
    <b v="0"/>
    <x v="6"/>
    <x v="14"/>
    <x v="439"/>
    <d v="2014-08-03T11:39:39"/>
    <x v="7"/>
  </r>
  <r>
    <n v="1779"/>
    <s v="Ozymandias : a photo book"/>
    <x v="440"/>
    <n v="11000"/>
    <n v="3986"/>
    <x v="2"/>
    <x v="1"/>
    <x v="1"/>
    <n v="1472834180"/>
    <n v="1470242180"/>
    <b v="1"/>
    <x v="197"/>
    <b v="0"/>
    <x v="6"/>
    <x v="14"/>
    <x v="440"/>
    <d v="2016-09-02T16:36:20"/>
    <x v="0"/>
  </r>
  <r>
    <n v="2501"/>
    <s v="The Bent King board game cafÃ© and wine lounge"/>
    <x v="441"/>
    <n v="11000"/>
    <n v="281"/>
    <x v="2"/>
    <x v="3"/>
    <x v="3"/>
    <n v="1443379104"/>
    <n v="1440787104"/>
    <b v="0"/>
    <x v="27"/>
    <b v="0"/>
    <x v="5"/>
    <x v="26"/>
    <x v="441"/>
    <d v="2015-09-27T18:38:24"/>
    <x v="0"/>
  </r>
  <r>
    <n v="2606"/>
    <s v="2000 Student Projects to the Edge of Space"/>
    <x v="442"/>
    <n v="11000"/>
    <n v="12106"/>
    <x v="0"/>
    <x v="1"/>
    <x v="1"/>
    <n v="1398791182"/>
    <n v="1396026382"/>
    <b v="1"/>
    <x v="213"/>
    <b v="1"/>
    <x v="1"/>
    <x v="28"/>
    <x v="442"/>
    <d v="2014-04-29T17:06:22"/>
    <x v="15"/>
  </r>
  <r>
    <n v="2611"/>
    <s v="The Universe in a Sphere (Relaunch)"/>
    <x v="443"/>
    <n v="11000"/>
    <n v="306970"/>
    <x v="0"/>
    <x v="5"/>
    <x v="4"/>
    <n v="1483397940"/>
    <n v="1480493014"/>
    <b v="1"/>
    <x v="214"/>
    <b v="1"/>
    <x v="1"/>
    <x v="28"/>
    <x v="443"/>
    <d v="2017-01-02T22:59:00"/>
    <x v="14"/>
  </r>
  <r>
    <n v="3112"/>
    <s v="Kids Zone start up"/>
    <x v="444"/>
    <n v="11000"/>
    <n v="521"/>
    <x v="2"/>
    <x v="1"/>
    <x v="1"/>
    <n v="1477968934"/>
    <n v="1472784934"/>
    <b v="0"/>
    <x v="35"/>
    <b v="0"/>
    <x v="7"/>
    <x v="30"/>
    <x v="444"/>
    <d v="2016-11-01T02:55:34"/>
    <x v="2"/>
  </r>
  <r>
    <n v="3194"/>
    <s v="P.A.C.K (Performing Arts Camp for Kids)"/>
    <x v="445"/>
    <n v="11000"/>
    <n v="0"/>
    <x v="2"/>
    <x v="1"/>
    <x v="1"/>
    <n v="1437960598"/>
    <n v="1435368598"/>
    <b v="0"/>
    <x v="2"/>
    <b v="0"/>
    <x v="7"/>
    <x v="32"/>
    <x v="445"/>
    <d v="2015-07-27T01:29:58"/>
    <x v="0"/>
  </r>
  <r>
    <n v="3854"/>
    <s v="The Case Of Soghomon Tehlirian"/>
    <x v="446"/>
    <n v="11000"/>
    <n v="1788"/>
    <x v="2"/>
    <x v="1"/>
    <x v="1"/>
    <n v="1431206058"/>
    <n v="1428614058"/>
    <b v="0"/>
    <x v="124"/>
    <b v="0"/>
    <x v="7"/>
    <x v="15"/>
    <x v="446"/>
    <d v="2015-05-09T21:14:18"/>
    <x v="0"/>
  </r>
  <r>
    <n v="3005"/>
    <s v="Pangea House Revitalization Project"/>
    <x v="447"/>
    <n v="10600"/>
    <n v="12772.6"/>
    <x v="0"/>
    <x v="1"/>
    <x v="1"/>
    <n v="1412611905"/>
    <n v="1410019905"/>
    <b v="0"/>
    <x v="202"/>
    <b v="1"/>
    <x v="7"/>
    <x v="30"/>
    <x v="447"/>
    <d v="2014-10-06T16:11:45"/>
    <x v="0"/>
  </r>
  <r>
    <n v="2321"/>
    <s v="WienerWÃ¼rze"/>
    <x v="448"/>
    <n v="10557"/>
    <n v="4130"/>
    <x v="3"/>
    <x v="15"/>
    <x v="4"/>
    <n v="1491282901"/>
    <n v="1488694501"/>
    <b v="0"/>
    <x v="215"/>
    <b v="0"/>
    <x v="5"/>
    <x v="25"/>
    <x v="448"/>
    <d v="2017-04-04T05:15:01"/>
    <x v="0"/>
  </r>
  <r>
    <n v="417"/>
    <s v="Cycle of Life"/>
    <x v="449"/>
    <n v="10500"/>
    <n v="10526"/>
    <x v="0"/>
    <x v="1"/>
    <x v="1"/>
    <n v="1365395580"/>
    <n v="1364426260"/>
    <b v="0"/>
    <x v="109"/>
    <b v="1"/>
    <x v="0"/>
    <x v="3"/>
    <x v="449"/>
    <d v="2013-04-08T04:33:00"/>
    <x v="47"/>
  </r>
  <r>
    <n v="446"/>
    <s v="DisChord"/>
    <x v="450"/>
    <n v="10500"/>
    <n v="766"/>
    <x v="2"/>
    <x v="1"/>
    <x v="1"/>
    <n v="1425434420"/>
    <n v="1422842420"/>
    <b v="0"/>
    <x v="86"/>
    <b v="0"/>
    <x v="0"/>
    <x v="4"/>
    <x v="450"/>
    <d v="2015-03-04T02:00:20"/>
    <x v="0"/>
  </r>
  <r>
    <n v="2142"/>
    <s v="MEDiAN - The Colony (sci-fi exploration adventure game)"/>
    <x v="451"/>
    <n v="10500"/>
    <n v="601"/>
    <x v="2"/>
    <x v="5"/>
    <x v="4"/>
    <n v="1451494210"/>
    <n v="1449075010"/>
    <b v="0"/>
    <x v="183"/>
    <b v="0"/>
    <x v="4"/>
    <x v="11"/>
    <x v="451"/>
    <d v="2015-12-30T16:50:10"/>
    <x v="20"/>
  </r>
  <r>
    <n v="2614"/>
    <s v="Kansas City SSEP Mission 5 Rocket . . .3,2,1 . . Blast Off!"/>
    <x v="452"/>
    <n v="10500"/>
    <n v="10710"/>
    <x v="0"/>
    <x v="1"/>
    <x v="1"/>
    <n v="1398834000"/>
    <n v="1396371612"/>
    <b v="1"/>
    <x v="72"/>
    <b v="1"/>
    <x v="1"/>
    <x v="28"/>
    <x v="452"/>
    <d v="2014-04-30T05:00:00"/>
    <x v="7"/>
  </r>
  <r>
    <n v="3620"/>
    <s v="The Irish play MISTERMAN by Enda Walsh, heads to Boulder"/>
    <x v="453"/>
    <n v="10500"/>
    <n v="11045"/>
    <x v="0"/>
    <x v="1"/>
    <x v="1"/>
    <n v="1425528000"/>
    <n v="1422916261"/>
    <b v="0"/>
    <x v="92"/>
    <b v="1"/>
    <x v="7"/>
    <x v="15"/>
    <x v="453"/>
    <d v="2015-03-05T04:00:00"/>
    <x v="1"/>
  </r>
  <r>
    <n v="3847"/>
    <s v="Madame X"/>
    <x v="454"/>
    <n v="10500"/>
    <n v="1697"/>
    <x v="2"/>
    <x v="1"/>
    <x v="1"/>
    <n v="1437283391"/>
    <n v="1433395391"/>
    <b v="1"/>
    <x v="35"/>
    <b v="0"/>
    <x v="7"/>
    <x v="15"/>
    <x v="454"/>
    <d v="2015-07-19T05:23:11"/>
    <x v="8"/>
  </r>
  <r>
    <n v="1"/>
    <s v="FannibalFest Fan Convention"/>
    <x v="455"/>
    <n v="10275"/>
    <n v="14653"/>
    <x v="0"/>
    <x v="1"/>
    <x v="1"/>
    <n v="1488464683"/>
    <n v="1485872683"/>
    <b v="0"/>
    <x v="41"/>
    <b v="1"/>
    <x v="0"/>
    <x v="0"/>
    <x v="455"/>
    <d v="2017-03-02T14:24:43"/>
    <x v="0"/>
  </r>
  <r>
    <n v="1332"/>
    <s v="Belt with Legs Invention (Canceled)"/>
    <x v="456"/>
    <n v="10115"/>
    <n v="0"/>
    <x v="1"/>
    <x v="16"/>
    <x v="10"/>
    <n v="1485480408"/>
    <n v="1482888408"/>
    <b v="0"/>
    <x v="2"/>
    <b v="0"/>
    <x v="1"/>
    <x v="6"/>
    <x v="456"/>
    <d v="2017-01-27T01:26:48"/>
    <x v="0"/>
  </r>
  <r>
    <n v="1749"/>
    <s v="E FOTOGRAFESCHE RECKBLECK - 367 DEEG AM AUSLAND ASAZ"/>
    <x v="457"/>
    <n v="10050"/>
    <n v="12410.5"/>
    <x v="0"/>
    <x v="17"/>
    <x v="4"/>
    <n v="1488394800"/>
    <n v="1485213921"/>
    <b v="0"/>
    <x v="141"/>
    <b v="1"/>
    <x v="6"/>
    <x v="14"/>
    <x v="457"/>
    <d v="2017-03-01T19:00:00"/>
    <x v="16"/>
  </r>
  <r>
    <n v="3"/>
    <s v="Unsure/Positive: A Dramedy Series About Life with HIV"/>
    <x v="458"/>
    <n v="10000"/>
    <n v="10390"/>
    <x v="0"/>
    <x v="1"/>
    <x v="1"/>
    <n v="1407414107"/>
    <n v="1404822107"/>
    <b v="0"/>
    <x v="0"/>
    <b v="1"/>
    <x v="0"/>
    <x v="0"/>
    <x v="458"/>
    <d v="2014-08-07T12:21:47"/>
    <x v="0"/>
  </r>
  <r>
    <n v="43"/>
    <s v="Anglicon 2015: A Doctor Who &amp; British media fan convention"/>
    <x v="459"/>
    <n v="10000"/>
    <n v="30866"/>
    <x v="0"/>
    <x v="1"/>
    <x v="1"/>
    <n v="1405209600"/>
    <n v="1402599486"/>
    <b v="0"/>
    <x v="216"/>
    <b v="1"/>
    <x v="0"/>
    <x v="0"/>
    <x v="459"/>
    <d v="2014-07-13T00:00:00"/>
    <x v="1"/>
  </r>
  <r>
    <n v="52"/>
    <s v="Kode Orange - New TV Series"/>
    <x v="460"/>
    <n v="10000"/>
    <n v="11621"/>
    <x v="0"/>
    <x v="1"/>
    <x v="1"/>
    <n v="1405615846"/>
    <n v="1403023846"/>
    <b v="0"/>
    <x v="109"/>
    <b v="1"/>
    <x v="0"/>
    <x v="0"/>
    <x v="460"/>
    <d v="2014-07-17T16:50:46"/>
    <x v="0"/>
  </r>
  <r>
    <n v="54"/>
    <s v="&quot;Stand-In&quot; Television Pilot"/>
    <x v="461"/>
    <n v="10000"/>
    <n v="10100"/>
    <x v="0"/>
    <x v="1"/>
    <x v="1"/>
    <n v="1451063221"/>
    <n v="1448471221"/>
    <b v="0"/>
    <x v="109"/>
    <b v="1"/>
    <x v="0"/>
    <x v="0"/>
    <x v="461"/>
    <d v="2015-12-25T17:07:01"/>
    <x v="0"/>
  </r>
  <r>
    <n v="58"/>
    <s v="Gloaming"/>
    <x v="462"/>
    <n v="10000"/>
    <n v="10291"/>
    <x v="0"/>
    <x v="1"/>
    <x v="1"/>
    <n v="1416423172"/>
    <n v="1413827572"/>
    <b v="0"/>
    <x v="94"/>
    <b v="1"/>
    <x v="0"/>
    <x v="0"/>
    <x v="462"/>
    <d v="2014-11-19T18:52:52"/>
    <x v="0"/>
  </r>
  <r>
    <n v="69"/>
    <s v="More Than A Drive"/>
    <x v="463"/>
    <n v="10000"/>
    <n v="11094.23"/>
    <x v="0"/>
    <x v="1"/>
    <x v="1"/>
    <n v="1317538740"/>
    <n v="1314765025"/>
    <b v="0"/>
    <x v="217"/>
    <b v="1"/>
    <x v="0"/>
    <x v="38"/>
    <x v="463"/>
    <d v="2011-10-02T06:59:00"/>
    <x v="15"/>
  </r>
  <r>
    <n v="149"/>
    <s v="Dichotomy (Canceled)"/>
    <x v="464"/>
    <n v="10000"/>
    <n v="92"/>
    <x v="1"/>
    <x v="1"/>
    <x v="1"/>
    <n v="1419494400"/>
    <n v="1416888470"/>
    <b v="0"/>
    <x v="43"/>
    <b v="0"/>
    <x v="0"/>
    <x v="1"/>
    <x v="464"/>
    <d v="2014-12-25T08:00:00"/>
    <x v="0"/>
  </r>
  <r>
    <n v="170"/>
    <s v="Letters to Daniel"/>
    <x v="465"/>
    <n v="10000"/>
    <n v="325"/>
    <x v="2"/>
    <x v="1"/>
    <x v="1"/>
    <n v="1440912480"/>
    <n v="1438385283"/>
    <b v="0"/>
    <x v="16"/>
    <b v="0"/>
    <x v="0"/>
    <x v="2"/>
    <x v="465"/>
    <d v="2015-08-30T05:28:00"/>
    <x v="0"/>
  </r>
  <r>
    <n v="199"/>
    <s v="Independent Feature Film for Film Festivals &quot;BLUE&quot;"/>
    <x v="466"/>
    <n v="10000"/>
    <n v="0"/>
    <x v="2"/>
    <x v="1"/>
    <x v="1"/>
    <n v="1472698702"/>
    <n v="1470106702"/>
    <b v="0"/>
    <x v="2"/>
    <b v="0"/>
    <x v="0"/>
    <x v="2"/>
    <x v="466"/>
    <d v="2016-09-01T02:58:22"/>
    <x v="0"/>
  </r>
  <r>
    <n v="235"/>
    <s v="Film about help homeless child to live a better life."/>
    <x v="467"/>
    <n v="10000"/>
    <n v="0"/>
    <x v="2"/>
    <x v="1"/>
    <x v="1"/>
    <n v="1436478497"/>
    <n v="1433886497"/>
    <b v="0"/>
    <x v="2"/>
    <b v="0"/>
    <x v="0"/>
    <x v="2"/>
    <x v="467"/>
    <d v="2015-07-09T21:48:17"/>
    <x v="0"/>
  </r>
  <r>
    <n v="249"/>
    <s v="Bee the Change National Campaign - Vanishing of the Bees documentary"/>
    <x v="468"/>
    <n v="10000"/>
    <n v="11292"/>
    <x v="0"/>
    <x v="1"/>
    <x v="1"/>
    <n v="1282498800"/>
    <n v="1275603020"/>
    <b v="1"/>
    <x v="218"/>
    <b v="1"/>
    <x v="0"/>
    <x v="3"/>
    <x v="468"/>
    <d v="2010-08-22T17:40:00"/>
    <x v="48"/>
  </r>
  <r>
    <n v="260"/>
    <s v="Escaramuza: Riding from the Heart (a feature documentary)"/>
    <x v="469"/>
    <n v="10000"/>
    <n v="10640"/>
    <x v="0"/>
    <x v="1"/>
    <x v="1"/>
    <n v="1279360740"/>
    <n v="1275415679"/>
    <b v="1"/>
    <x v="219"/>
    <b v="1"/>
    <x v="0"/>
    <x v="3"/>
    <x v="469"/>
    <d v="2010-07-17T09:59:00"/>
    <x v="30"/>
  </r>
  <r>
    <n v="299"/>
    <s v="ReMade: The Rebirth of the Maker Movement"/>
    <x v="470"/>
    <n v="10000"/>
    <n v="17895.25"/>
    <x v="0"/>
    <x v="1"/>
    <x v="1"/>
    <n v="1289975060"/>
    <n v="1287379460"/>
    <b v="1"/>
    <x v="158"/>
    <b v="1"/>
    <x v="0"/>
    <x v="3"/>
    <x v="470"/>
    <d v="2010-11-17T06:24:20"/>
    <x v="0"/>
  </r>
  <r>
    <n v="302"/>
    <s v="(UN)CUT"/>
    <x v="471"/>
    <n v="10000"/>
    <n v="10046"/>
    <x v="0"/>
    <x v="1"/>
    <x v="1"/>
    <n v="1330115638"/>
    <n v="1327523638"/>
    <b v="1"/>
    <x v="220"/>
    <b v="1"/>
    <x v="0"/>
    <x v="3"/>
    <x v="471"/>
    <d v="2012-02-24T20:33:58"/>
    <x v="0"/>
  </r>
  <r>
    <n v="329"/>
    <s v="Struggle &amp; Hope - Documentary Film Music Soundtrack"/>
    <x v="472"/>
    <n v="10000"/>
    <n v="10550"/>
    <x v="0"/>
    <x v="1"/>
    <x v="1"/>
    <n v="1446868800"/>
    <n v="1444821127"/>
    <b v="1"/>
    <x v="85"/>
    <b v="1"/>
    <x v="0"/>
    <x v="3"/>
    <x v="472"/>
    <d v="2015-11-07T04:00:00"/>
    <x v="9"/>
  </r>
  <r>
    <n v="334"/>
    <s v="The Little Girl with the Big Voice"/>
    <x v="473"/>
    <n v="10000"/>
    <n v="10119"/>
    <x v="0"/>
    <x v="1"/>
    <x v="1"/>
    <n v="1431716400"/>
    <n v="1428423757"/>
    <b v="1"/>
    <x v="110"/>
    <b v="1"/>
    <x v="0"/>
    <x v="3"/>
    <x v="473"/>
    <d v="2015-05-15T19:00:00"/>
    <x v="38"/>
  </r>
  <r>
    <n v="346"/>
    <s v="THE ABILITY EXCHANGE - a documentary"/>
    <x v="474"/>
    <n v="10000"/>
    <n v="17028.88"/>
    <x v="0"/>
    <x v="1"/>
    <x v="1"/>
    <n v="1444824021"/>
    <n v="1442232021"/>
    <b v="1"/>
    <x v="221"/>
    <b v="1"/>
    <x v="0"/>
    <x v="3"/>
    <x v="474"/>
    <d v="2015-10-14T12:00:21"/>
    <x v="0"/>
  </r>
  <r>
    <n v="348"/>
    <s v="Priced Out: Gentrification beyond black and white"/>
    <x v="475"/>
    <n v="10000"/>
    <n v="10300"/>
    <x v="0"/>
    <x v="1"/>
    <x v="1"/>
    <n v="1440165916"/>
    <n v="1437573916"/>
    <b v="1"/>
    <x v="66"/>
    <b v="1"/>
    <x v="0"/>
    <x v="3"/>
    <x v="475"/>
    <d v="2015-08-21T14:05:16"/>
    <x v="0"/>
  </r>
  <r>
    <n v="352"/>
    <s v="Art Therapy: The Movie - The Final Push"/>
    <x v="476"/>
    <n v="10000"/>
    <n v="11656"/>
    <x v="0"/>
    <x v="1"/>
    <x v="1"/>
    <n v="1412740868"/>
    <n v="1410148868"/>
    <b v="1"/>
    <x v="57"/>
    <b v="1"/>
    <x v="0"/>
    <x v="3"/>
    <x v="476"/>
    <d v="2014-10-08T04:01:08"/>
    <x v="0"/>
  </r>
  <r>
    <n v="367"/>
    <s v="Game Changer: Lithuania's Nonviolent Revolution"/>
    <x v="477"/>
    <n v="10000"/>
    <n v="10335.01"/>
    <x v="0"/>
    <x v="1"/>
    <x v="1"/>
    <n v="1367384340"/>
    <n v="1363960278"/>
    <b v="0"/>
    <x v="66"/>
    <b v="1"/>
    <x v="0"/>
    <x v="3"/>
    <x v="477"/>
    <d v="2013-05-01T04:59:00"/>
    <x v="18"/>
  </r>
  <r>
    <n v="395"/>
    <s v="The Peace Agency Documentary Kickstarter Campaign!"/>
    <x v="478"/>
    <n v="10000"/>
    <n v="10804.45"/>
    <x v="0"/>
    <x v="1"/>
    <x v="1"/>
    <n v="1335562320"/>
    <n v="1332452960"/>
    <b v="0"/>
    <x v="170"/>
    <b v="1"/>
    <x v="0"/>
    <x v="3"/>
    <x v="478"/>
    <d v="2012-04-27T21:32:00"/>
    <x v="5"/>
  </r>
  <r>
    <n v="400"/>
    <s v="From Two Sticks - the fight against hunger and malnutrition"/>
    <x v="479"/>
    <n v="10000"/>
    <n v="11230.25"/>
    <x v="0"/>
    <x v="1"/>
    <x v="1"/>
    <n v="1400297400"/>
    <n v="1397661347"/>
    <b v="0"/>
    <x v="177"/>
    <b v="1"/>
    <x v="0"/>
    <x v="3"/>
    <x v="479"/>
    <d v="2014-05-17T03:30:00"/>
    <x v="1"/>
  </r>
  <r>
    <n v="426"/>
    <s v="Dewey Does 110 Animation"/>
    <x v="480"/>
    <n v="10000"/>
    <n v="133"/>
    <x v="2"/>
    <x v="1"/>
    <x v="1"/>
    <n v="1456851914"/>
    <n v="1454259914"/>
    <b v="0"/>
    <x v="30"/>
    <b v="0"/>
    <x v="0"/>
    <x v="4"/>
    <x v="480"/>
    <d v="2016-03-01T17:05:14"/>
    <x v="0"/>
  </r>
  <r>
    <n v="443"/>
    <s v="Bad Teddy Studios"/>
    <x v="481"/>
    <n v="10000"/>
    <n v="10"/>
    <x v="2"/>
    <x v="3"/>
    <x v="3"/>
    <n v="1391991701"/>
    <n v="1389399701"/>
    <b v="0"/>
    <x v="17"/>
    <b v="0"/>
    <x v="0"/>
    <x v="4"/>
    <x v="481"/>
    <d v="2014-02-10T00:21:41"/>
    <x v="0"/>
  </r>
  <r>
    <n v="454"/>
    <s v="Super Hi-Speed Road Strikers"/>
    <x v="482"/>
    <n v="10000"/>
    <n v="82"/>
    <x v="2"/>
    <x v="1"/>
    <x v="1"/>
    <n v="1417007640"/>
    <n v="1414343571"/>
    <b v="0"/>
    <x v="24"/>
    <b v="0"/>
    <x v="0"/>
    <x v="4"/>
    <x v="482"/>
    <d v="2014-11-26T13:14:00"/>
    <x v="1"/>
  </r>
  <r>
    <n v="458"/>
    <s v="DE_dust2: Hacker's Wrath"/>
    <x v="483"/>
    <n v="10000"/>
    <n v="821"/>
    <x v="2"/>
    <x v="2"/>
    <x v="2"/>
    <n v="1368550060"/>
    <n v="1365958060"/>
    <b v="0"/>
    <x v="126"/>
    <b v="0"/>
    <x v="0"/>
    <x v="4"/>
    <x v="483"/>
    <d v="2013-05-14T16:47:40"/>
    <x v="0"/>
  </r>
  <r>
    <n v="466"/>
    <s v="The Legend Of The Crimson Knight"/>
    <x v="484"/>
    <n v="10000"/>
    <n v="76"/>
    <x v="2"/>
    <x v="1"/>
    <x v="1"/>
    <n v="1347057464"/>
    <n v="1344465464"/>
    <b v="0"/>
    <x v="24"/>
    <b v="0"/>
    <x v="0"/>
    <x v="4"/>
    <x v="484"/>
    <d v="2012-09-07T22:37:44"/>
    <x v="0"/>
  </r>
  <r>
    <n v="478"/>
    <s v="BABY HUEY IN A FEATURE FILM /  &quot;LUCKY DUCK&quot;"/>
    <x v="485"/>
    <n v="10000"/>
    <n v="0"/>
    <x v="2"/>
    <x v="1"/>
    <x v="1"/>
    <n v="1427921509"/>
    <n v="1425333109"/>
    <b v="0"/>
    <x v="2"/>
    <b v="0"/>
    <x v="0"/>
    <x v="4"/>
    <x v="485"/>
    <d v="2015-04-01T20:51:49"/>
    <x v="0"/>
  </r>
  <r>
    <n v="482"/>
    <s v="Animated Stand-up Routines Shenanigans"/>
    <x v="486"/>
    <n v="10000"/>
    <n v="10"/>
    <x v="2"/>
    <x v="1"/>
    <x v="1"/>
    <n v="1460644440"/>
    <n v="1458336690"/>
    <b v="0"/>
    <x v="26"/>
    <b v="0"/>
    <x v="0"/>
    <x v="4"/>
    <x v="486"/>
    <d v="2016-04-14T14:34:00"/>
    <x v="22"/>
  </r>
  <r>
    <n v="491"/>
    <s v="Guess What? Gus"/>
    <x v="487"/>
    <n v="10000"/>
    <n v="0"/>
    <x v="2"/>
    <x v="1"/>
    <x v="1"/>
    <n v="1453937699"/>
    <n v="1451345699"/>
    <b v="0"/>
    <x v="2"/>
    <b v="0"/>
    <x v="0"/>
    <x v="4"/>
    <x v="487"/>
    <d v="2016-01-27T23:34:59"/>
    <x v="0"/>
  </r>
  <r>
    <n v="501"/>
    <s v="World War 4"/>
    <x v="488"/>
    <n v="10000"/>
    <n v="0"/>
    <x v="2"/>
    <x v="1"/>
    <x v="1"/>
    <n v="1310189851"/>
    <n v="1307597851"/>
    <b v="0"/>
    <x v="2"/>
    <b v="0"/>
    <x v="0"/>
    <x v="4"/>
    <x v="488"/>
    <d v="2011-07-09T05:37:31"/>
    <x v="0"/>
  </r>
  <r>
    <n v="527"/>
    <s v="Omega Kids - a new play"/>
    <x v="489"/>
    <n v="10000"/>
    <n v="10085"/>
    <x v="0"/>
    <x v="1"/>
    <x v="1"/>
    <n v="1487347500"/>
    <n v="1484715366"/>
    <b v="0"/>
    <x v="8"/>
    <b v="1"/>
    <x v="7"/>
    <x v="15"/>
    <x v="489"/>
    <d v="2017-02-17T16:05:00"/>
    <x v="0"/>
  </r>
  <r>
    <n v="532"/>
    <s v="Walken On Sunshine"/>
    <x v="490"/>
    <n v="10000"/>
    <n v="12325"/>
    <x v="0"/>
    <x v="1"/>
    <x v="1"/>
    <n v="1463098208"/>
    <n v="1460506208"/>
    <b v="0"/>
    <x v="222"/>
    <b v="1"/>
    <x v="7"/>
    <x v="15"/>
    <x v="490"/>
    <d v="2016-05-13T00:10:08"/>
    <x v="0"/>
  </r>
  <r>
    <n v="548"/>
    <s v="Langwiser - video lessons with native speaking teachers"/>
    <x v="491"/>
    <n v="10000"/>
    <n v="9"/>
    <x v="2"/>
    <x v="2"/>
    <x v="2"/>
    <n v="1446154848"/>
    <n v="1443562848"/>
    <b v="0"/>
    <x v="26"/>
    <b v="0"/>
    <x v="1"/>
    <x v="5"/>
    <x v="491"/>
    <d v="2015-10-29T21:40:48"/>
    <x v="0"/>
  </r>
  <r>
    <n v="567"/>
    <s v="UnimeTV - Revolutionizing Anime"/>
    <x v="492"/>
    <n v="10000"/>
    <n v="0"/>
    <x v="2"/>
    <x v="1"/>
    <x v="1"/>
    <n v="1420143194"/>
    <n v="1417551194"/>
    <b v="0"/>
    <x v="2"/>
    <b v="0"/>
    <x v="1"/>
    <x v="5"/>
    <x v="492"/>
    <d v="2015-01-01T20:13:14"/>
    <x v="0"/>
  </r>
  <r>
    <n v="586"/>
    <s v="Employ College 2K"/>
    <x v="493"/>
    <n v="10000"/>
    <n v="56"/>
    <x v="2"/>
    <x v="1"/>
    <x v="1"/>
    <n v="1424032207"/>
    <n v="1421440207"/>
    <b v="0"/>
    <x v="15"/>
    <b v="0"/>
    <x v="1"/>
    <x v="5"/>
    <x v="493"/>
    <d v="2015-02-15T20:30:07"/>
    <x v="0"/>
  </r>
  <r>
    <n v="601"/>
    <s v="Privster.net - Privacy anywhere, whenever for free."/>
    <x v="494"/>
    <n v="10000"/>
    <n v="140"/>
    <x v="1"/>
    <x v="3"/>
    <x v="3"/>
    <n v="1419626139"/>
    <n v="1417034139"/>
    <b v="0"/>
    <x v="43"/>
    <b v="0"/>
    <x v="1"/>
    <x v="5"/>
    <x v="494"/>
    <d v="2014-12-26T20:35:39"/>
    <x v="0"/>
  </r>
  <r>
    <n v="612"/>
    <s v="Web Streaming 2.0 (Canceled)"/>
    <x v="495"/>
    <n v="10000"/>
    <n v="0"/>
    <x v="1"/>
    <x v="11"/>
    <x v="4"/>
    <n v="1472777146"/>
    <n v="1470185146"/>
    <b v="0"/>
    <x v="2"/>
    <b v="0"/>
    <x v="1"/>
    <x v="5"/>
    <x v="495"/>
    <d v="2016-09-02T00:45:46"/>
    <x v="0"/>
  </r>
  <r>
    <n v="614"/>
    <s v="Lets Reinvent Our Election Process (Canceled)"/>
    <x v="496"/>
    <n v="10000"/>
    <n v="0"/>
    <x v="1"/>
    <x v="1"/>
    <x v="1"/>
    <n v="1466731740"/>
    <n v="1464139740"/>
    <b v="0"/>
    <x v="2"/>
    <b v="0"/>
    <x v="1"/>
    <x v="5"/>
    <x v="496"/>
    <d v="2016-06-24T01:29:00"/>
    <x v="0"/>
  </r>
  <r>
    <n v="633"/>
    <s v="Uivo-fast,secure emergency contact system for your property"/>
    <x v="497"/>
    <n v="10000"/>
    <n v="1245"/>
    <x v="1"/>
    <x v="1"/>
    <x v="1"/>
    <n v="1466204400"/>
    <n v="1463469062"/>
    <b v="0"/>
    <x v="121"/>
    <b v="0"/>
    <x v="1"/>
    <x v="5"/>
    <x v="497"/>
    <d v="2016-06-17T23:00:00"/>
    <x v="1"/>
  </r>
  <r>
    <n v="661"/>
    <s v="AirString"/>
    <x v="498"/>
    <n v="10000"/>
    <n v="95"/>
    <x v="2"/>
    <x v="1"/>
    <x v="1"/>
    <n v="1477236559"/>
    <n v="1474644559"/>
    <b v="0"/>
    <x v="35"/>
    <b v="0"/>
    <x v="1"/>
    <x v="6"/>
    <x v="498"/>
    <d v="2016-10-23T15:29:19"/>
    <x v="0"/>
  </r>
  <r>
    <n v="665"/>
    <s v="CulBox , Open Source Wearable Smart Watch for Arduino"/>
    <x v="499"/>
    <n v="10000"/>
    <n v="1864"/>
    <x v="2"/>
    <x v="1"/>
    <x v="1"/>
    <n v="1484327061"/>
    <n v="1479143061"/>
    <b v="0"/>
    <x v="183"/>
    <b v="0"/>
    <x v="1"/>
    <x v="6"/>
    <x v="499"/>
    <d v="2017-01-13T17:04:21"/>
    <x v="2"/>
  </r>
  <r>
    <n v="749"/>
    <s v="chartwellwest.com"/>
    <x v="500"/>
    <n v="10000"/>
    <n v="10556"/>
    <x v="0"/>
    <x v="1"/>
    <x v="1"/>
    <n v="1485642930"/>
    <n v="1483050930"/>
    <b v="0"/>
    <x v="68"/>
    <b v="1"/>
    <x v="2"/>
    <x v="7"/>
    <x v="500"/>
    <d v="2017-01-28T22:35:30"/>
    <x v="0"/>
  </r>
  <r>
    <n v="753"/>
    <s v="Dirshuni: Israeli Women Writing Midrash, volume 2"/>
    <x v="501"/>
    <n v="10000"/>
    <n v="12800"/>
    <x v="0"/>
    <x v="1"/>
    <x v="1"/>
    <n v="1423922991"/>
    <n v="1421330991"/>
    <b v="0"/>
    <x v="4"/>
    <b v="1"/>
    <x v="2"/>
    <x v="7"/>
    <x v="501"/>
    <d v="2015-02-14T14:09:51"/>
    <x v="0"/>
  </r>
  <r>
    <n v="775"/>
    <s v="Scorned: A LeKrista Scott, Vampire Hunted Novel"/>
    <x v="502"/>
    <n v="10000"/>
    <n v="170"/>
    <x v="2"/>
    <x v="1"/>
    <x v="1"/>
    <n v="1323998795"/>
    <n v="1321406795"/>
    <b v="0"/>
    <x v="24"/>
    <b v="0"/>
    <x v="2"/>
    <x v="17"/>
    <x v="502"/>
    <d v="2011-12-16T01:26:35"/>
    <x v="0"/>
  </r>
  <r>
    <n v="790"/>
    <s v="3 Years Hollow is Going On Their First Ever Tour!"/>
    <x v="503"/>
    <n v="10000"/>
    <n v="14437.46"/>
    <x v="0"/>
    <x v="1"/>
    <x v="1"/>
    <n v="1359680939"/>
    <n v="1357088939"/>
    <b v="0"/>
    <x v="208"/>
    <b v="1"/>
    <x v="3"/>
    <x v="21"/>
    <x v="503"/>
    <d v="2013-02-01T01:08:59"/>
    <x v="0"/>
  </r>
  <r>
    <n v="796"/>
    <s v="Madrone: New Album for 2013"/>
    <x v="504"/>
    <n v="10000"/>
    <n v="10135"/>
    <x v="0"/>
    <x v="1"/>
    <x v="1"/>
    <n v="1379279400"/>
    <n v="1376687485"/>
    <b v="0"/>
    <x v="108"/>
    <b v="1"/>
    <x v="3"/>
    <x v="21"/>
    <x v="504"/>
    <d v="2013-09-15T21:10:00"/>
    <x v="0"/>
  </r>
  <r>
    <n v="840"/>
    <s v="Carl King's New Album: Grand Architects Of The Universe"/>
    <x v="505"/>
    <n v="10000"/>
    <n v="12041.66"/>
    <x v="0"/>
    <x v="1"/>
    <x v="1"/>
    <n v="1474694787"/>
    <n v="1472102787"/>
    <b v="0"/>
    <x v="223"/>
    <b v="1"/>
    <x v="3"/>
    <x v="39"/>
    <x v="505"/>
    <d v="2016-09-24T05:26:27"/>
    <x v="0"/>
  </r>
  <r>
    <n v="980"/>
    <s v="Jayster Wallet - Find your stuff using Bluetooth Technology."/>
    <x v="506"/>
    <n v="10000"/>
    <n v="1486"/>
    <x v="2"/>
    <x v="1"/>
    <x v="1"/>
    <n v="1417387322"/>
    <n v="1413495722"/>
    <b v="0"/>
    <x v="70"/>
    <b v="0"/>
    <x v="1"/>
    <x v="6"/>
    <x v="506"/>
    <d v="2014-11-30T22:42:02"/>
    <x v="8"/>
  </r>
  <r>
    <n v="984"/>
    <s v="Buy beauty &amp; hair products 24/7 from a vending machine."/>
    <x v="507"/>
    <n v="10000"/>
    <n v="106"/>
    <x v="2"/>
    <x v="1"/>
    <x v="1"/>
    <n v="1427507208"/>
    <n v="1424918808"/>
    <b v="0"/>
    <x v="3"/>
    <b v="0"/>
    <x v="1"/>
    <x v="6"/>
    <x v="507"/>
    <d v="2015-03-28T01:46:48"/>
    <x v="0"/>
  </r>
  <r>
    <n v="989"/>
    <s v="Power Rope"/>
    <x v="508"/>
    <n v="10000"/>
    <n v="1677"/>
    <x v="2"/>
    <x v="1"/>
    <x v="1"/>
    <n v="1475101495"/>
    <n v="1472509495"/>
    <b v="0"/>
    <x v="224"/>
    <b v="0"/>
    <x v="1"/>
    <x v="6"/>
    <x v="508"/>
    <d v="2016-09-28T22:24:55"/>
    <x v="0"/>
  </r>
  <r>
    <n v="995"/>
    <s v="DAZLN: NFC Nails that Light Up Holiday Parties!"/>
    <x v="509"/>
    <n v="10000"/>
    <n v="726"/>
    <x v="2"/>
    <x v="1"/>
    <x v="1"/>
    <n v="1417276800"/>
    <n v="1415140480"/>
    <b v="0"/>
    <x v="35"/>
    <b v="0"/>
    <x v="1"/>
    <x v="6"/>
    <x v="509"/>
    <d v="2014-11-29T16:00:00"/>
    <x v="3"/>
  </r>
  <r>
    <n v="1014"/>
    <s v="CHEMION: The World's First Smart Glasses (Canceled)"/>
    <x v="510"/>
    <n v="10000"/>
    <n v="3060"/>
    <x v="1"/>
    <x v="1"/>
    <x v="1"/>
    <n v="1420070615"/>
    <n v="1415750615"/>
    <b v="0"/>
    <x v="86"/>
    <b v="0"/>
    <x v="1"/>
    <x v="6"/>
    <x v="510"/>
    <d v="2015-01-01T00:03:35"/>
    <x v="4"/>
  </r>
  <r>
    <n v="1028"/>
    <s v="BRAND NEW GUYVER ALBUM &quot;Alien on Earth&quot; + Extras"/>
    <x v="511"/>
    <n v="10000"/>
    <n v="11727"/>
    <x v="0"/>
    <x v="2"/>
    <x v="2"/>
    <n v="1488830400"/>
    <n v="1484924605"/>
    <b v="1"/>
    <x v="225"/>
    <b v="1"/>
    <x v="3"/>
    <x v="10"/>
    <x v="511"/>
    <d v="2017-03-06T20:00:00"/>
    <x v="8"/>
  </r>
  <r>
    <n v="1029"/>
    <s v="StrobeHouse presents Valborg 2015"/>
    <x v="512"/>
    <n v="10000"/>
    <n v="11176"/>
    <x v="0"/>
    <x v="7"/>
    <x v="5"/>
    <n v="1428184740"/>
    <n v="1423501507"/>
    <b v="0"/>
    <x v="74"/>
    <b v="1"/>
    <x v="3"/>
    <x v="10"/>
    <x v="512"/>
    <d v="2015-04-04T21:59:00"/>
    <x v="49"/>
  </r>
  <r>
    <n v="1031"/>
    <s v="Liquid Diet's Double Life"/>
    <x v="513"/>
    <n v="10000"/>
    <n v="10740"/>
    <x v="0"/>
    <x v="1"/>
    <x v="1"/>
    <n v="1450290010"/>
    <n v="1447698010"/>
    <b v="0"/>
    <x v="120"/>
    <b v="1"/>
    <x v="3"/>
    <x v="10"/>
    <x v="513"/>
    <d v="2015-12-16T18:20:10"/>
    <x v="0"/>
  </r>
  <r>
    <n v="1045"/>
    <s v="In Case Of Emergency (Canceled)"/>
    <x v="514"/>
    <n v="10000"/>
    <n v="266"/>
    <x v="1"/>
    <x v="1"/>
    <x v="1"/>
    <n v="1408827550"/>
    <n v="1406235550"/>
    <b v="0"/>
    <x v="30"/>
    <b v="0"/>
    <x v="8"/>
    <x v="34"/>
    <x v="514"/>
    <d v="2014-08-23T20:59:10"/>
    <x v="0"/>
  </r>
  <r>
    <n v="1056"/>
    <s v="Suburban Disorder Podcast (Canceled)"/>
    <x v="515"/>
    <n v="10000"/>
    <n v="0"/>
    <x v="1"/>
    <x v="1"/>
    <x v="1"/>
    <n v="1429892177"/>
    <n v="1424711777"/>
    <b v="0"/>
    <x v="2"/>
    <b v="0"/>
    <x v="8"/>
    <x v="34"/>
    <x v="515"/>
    <d v="2015-04-24T16:16:17"/>
    <x v="2"/>
  </r>
  <r>
    <n v="1057"/>
    <s v="Support Independent Media (Canceled)"/>
    <x v="516"/>
    <n v="10000"/>
    <n v="0"/>
    <x v="1"/>
    <x v="1"/>
    <x v="1"/>
    <n v="1480888483"/>
    <n v="1478292883"/>
    <b v="0"/>
    <x v="2"/>
    <b v="0"/>
    <x v="8"/>
    <x v="34"/>
    <x v="516"/>
    <d v="2016-12-04T21:54:43"/>
    <x v="0"/>
  </r>
  <r>
    <n v="1070"/>
    <s v="Prez Games: Do You Have What it Takes to Win the Presidency?"/>
    <x v="517"/>
    <n v="10000"/>
    <n v="70"/>
    <x v="2"/>
    <x v="1"/>
    <x v="1"/>
    <n v="1349050622"/>
    <n v="1347322622"/>
    <b v="0"/>
    <x v="17"/>
    <b v="0"/>
    <x v="4"/>
    <x v="11"/>
    <x v="517"/>
    <d v="2012-10-01T00:17:02"/>
    <x v="26"/>
  </r>
  <r>
    <n v="1082"/>
    <s v="T-Fighter: Code Name M - Mobile Edition"/>
    <x v="518"/>
    <n v="10000"/>
    <n v="56"/>
    <x v="2"/>
    <x v="1"/>
    <x v="1"/>
    <n v="1344635088"/>
    <n v="1342043088"/>
    <b v="0"/>
    <x v="3"/>
    <b v="0"/>
    <x v="4"/>
    <x v="11"/>
    <x v="518"/>
    <d v="2012-08-10T21:44:48"/>
    <x v="0"/>
  </r>
  <r>
    <n v="1107"/>
    <s v="The kidcade is the next big thing in the home entertainment"/>
    <x v="519"/>
    <n v="10000"/>
    <n v="0"/>
    <x v="2"/>
    <x v="1"/>
    <x v="1"/>
    <n v="1406148024"/>
    <n v="1403556024"/>
    <b v="0"/>
    <x v="2"/>
    <b v="0"/>
    <x v="4"/>
    <x v="11"/>
    <x v="519"/>
    <d v="2014-07-23T20:40:24"/>
    <x v="0"/>
  </r>
  <r>
    <n v="1109"/>
    <s v="1985 Video Game Museum/Arcade/Game Lounge/Event Center"/>
    <x v="520"/>
    <n v="10000"/>
    <n v="45"/>
    <x v="2"/>
    <x v="1"/>
    <x v="1"/>
    <n v="1479495790"/>
    <n v="1476900190"/>
    <b v="0"/>
    <x v="3"/>
    <b v="0"/>
    <x v="4"/>
    <x v="11"/>
    <x v="520"/>
    <d v="2016-11-18T19:03:10"/>
    <x v="0"/>
  </r>
  <r>
    <n v="1132"/>
    <s v="One"/>
    <x v="521"/>
    <n v="10000"/>
    <n v="1438"/>
    <x v="2"/>
    <x v="3"/>
    <x v="3"/>
    <n v="1483238771"/>
    <n v="1480646771"/>
    <b v="0"/>
    <x v="12"/>
    <b v="0"/>
    <x v="4"/>
    <x v="12"/>
    <x v="521"/>
    <d v="2017-01-01T02:46:11"/>
    <x v="0"/>
  </r>
  <r>
    <n v="1157"/>
    <s v="BIGFOOT BBQ - Flavors As Big As Sasquatch Himself"/>
    <x v="522"/>
    <n v="10000"/>
    <n v="151"/>
    <x v="2"/>
    <x v="1"/>
    <x v="1"/>
    <n v="1417795480"/>
    <n v="1412607880"/>
    <b v="0"/>
    <x v="3"/>
    <b v="0"/>
    <x v="5"/>
    <x v="13"/>
    <x v="522"/>
    <d v="2014-12-05T16:04:40"/>
    <x v="2"/>
  </r>
  <r>
    <n v="1164"/>
    <s v="Bayou Classic BBQ"/>
    <x v="523"/>
    <n v="10000"/>
    <n v="0"/>
    <x v="2"/>
    <x v="1"/>
    <x v="1"/>
    <n v="1466270582"/>
    <n v="1463678582"/>
    <b v="0"/>
    <x v="2"/>
    <b v="0"/>
    <x v="5"/>
    <x v="13"/>
    <x v="523"/>
    <d v="2016-06-18T17:23:02"/>
    <x v="0"/>
  </r>
  <r>
    <n v="1165"/>
    <s v="Cupcake Wars Winners: Dreamy Creations Cupcake Truck"/>
    <x v="524"/>
    <n v="10000"/>
    <n v="2070.5"/>
    <x v="2"/>
    <x v="1"/>
    <x v="1"/>
    <n v="1404623330"/>
    <n v="1401685730"/>
    <b v="0"/>
    <x v="121"/>
    <b v="0"/>
    <x v="5"/>
    <x v="13"/>
    <x v="524"/>
    <d v="2014-07-06T05:08:50"/>
    <x v="31"/>
  </r>
  <r>
    <n v="1169"/>
    <s v="FREE Shuttle Service in Downtown Los Angeles"/>
    <x v="525"/>
    <n v="10000"/>
    <n v="17"/>
    <x v="2"/>
    <x v="1"/>
    <x v="1"/>
    <n v="1424593763"/>
    <n v="1422001763"/>
    <b v="0"/>
    <x v="3"/>
    <b v="0"/>
    <x v="5"/>
    <x v="13"/>
    <x v="525"/>
    <d v="2015-02-22T08:29:23"/>
    <x v="0"/>
  </r>
  <r>
    <n v="1195"/>
    <s v="CALAMITA/Ã€ project"/>
    <x v="526"/>
    <n v="10000"/>
    <n v="13500"/>
    <x v="0"/>
    <x v="11"/>
    <x v="4"/>
    <n v="1450602000"/>
    <n v="1445415653"/>
    <b v="0"/>
    <x v="226"/>
    <b v="1"/>
    <x v="6"/>
    <x v="14"/>
    <x v="526"/>
    <d v="2015-12-20T09:00:00"/>
    <x v="2"/>
  </r>
  <r>
    <n v="1208"/>
    <s v="Into The Great White Sands"/>
    <x v="527"/>
    <n v="10000"/>
    <n v="15530"/>
    <x v="0"/>
    <x v="1"/>
    <x v="1"/>
    <n v="1458835264"/>
    <n v="1456246864"/>
    <b v="0"/>
    <x v="94"/>
    <b v="1"/>
    <x v="6"/>
    <x v="14"/>
    <x v="527"/>
    <d v="2016-03-24T16:01:04"/>
    <x v="0"/>
  </r>
  <r>
    <n v="1270"/>
    <s v="Resolution15 records their next album, Svaha"/>
    <x v="528"/>
    <n v="10000"/>
    <n v="11472"/>
    <x v="0"/>
    <x v="1"/>
    <x v="1"/>
    <n v="1332704042"/>
    <n v="1327523642"/>
    <b v="1"/>
    <x v="168"/>
    <b v="1"/>
    <x v="3"/>
    <x v="21"/>
    <x v="528"/>
    <d v="2012-03-25T19:34:02"/>
    <x v="2"/>
  </r>
  <r>
    <n v="1308"/>
    <s v="Boost Band: Wristband Phone Charger (Canceled)"/>
    <x v="529"/>
    <n v="10000"/>
    <n v="1136"/>
    <x v="1"/>
    <x v="1"/>
    <x v="1"/>
    <n v="1475937812"/>
    <n v="1472481812"/>
    <b v="0"/>
    <x v="197"/>
    <b v="0"/>
    <x v="1"/>
    <x v="6"/>
    <x v="529"/>
    <d v="2016-10-08T14:43:32"/>
    <x v="18"/>
  </r>
  <r>
    <n v="1352"/>
    <s v="Will's SmileBook Project"/>
    <x v="530"/>
    <n v="10000"/>
    <n v="13614"/>
    <x v="0"/>
    <x v="1"/>
    <x v="1"/>
    <n v="1441425540"/>
    <n v="1436968366"/>
    <b v="0"/>
    <x v="227"/>
    <b v="1"/>
    <x v="2"/>
    <x v="7"/>
    <x v="530"/>
    <d v="2015-09-05T03:59:00"/>
    <x v="50"/>
  </r>
  <r>
    <n v="1373"/>
    <s v="Broccoli Samurai: Tour Van or Bust!"/>
    <x v="531"/>
    <n v="10000"/>
    <n v="10501"/>
    <x v="0"/>
    <x v="1"/>
    <x v="1"/>
    <n v="1483138233"/>
    <n v="1480546233"/>
    <b v="0"/>
    <x v="109"/>
    <b v="1"/>
    <x v="3"/>
    <x v="21"/>
    <x v="531"/>
    <d v="2016-12-30T22:50:33"/>
    <x v="0"/>
  </r>
  <r>
    <n v="1379"/>
    <s v="J. Walter Makes a Record"/>
    <x v="532"/>
    <n v="10000"/>
    <n v="11160"/>
    <x v="0"/>
    <x v="1"/>
    <x v="1"/>
    <n v="1433504876"/>
    <n v="1430912876"/>
    <b v="0"/>
    <x v="228"/>
    <b v="1"/>
    <x v="3"/>
    <x v="21"/>
    <x v="532"/>
    <d v="2015-06-05T11:47:56"/>
    <x v="0"/>
  </r>
  <r>
    <n v="1393"/>
    <s v="WolfHunt | Social Commentary Rock Project"/>
    <x v="533"/>
    <n v="10000"/>
    <n v="10235"/>
    <x v="0"/>
    <x v="1"/>
    <x v="1"/>
    <n v="1470068523"/>
    <n v="1467476523"/>
    <b v="0"/>
    <x v="109"/>
    <b v="1"/>
    <x v="3"/>
    <x v="21"/>
    <x v="533"/>
    <d v="2016-08-01T16:22:03"/>
    <x v="0"/>
  </r>
  <r>
    <n v="1397"/>
    <s v="Halls of the Machine - All Tribal Dignitaries"/>
    <x v="534"/>
    <n v="10000"/>
    <n v="11385"/>
    <x v="0"/>
    <x v="1"/>
    <x v="1"/>
    <n v="1477603140"/>
    <n v="1475013710"/>
    <b v="0"/>
    <x v="8"/>
    <b v="1"/>
    <x v="3"/>
    <x v="21"/>
    <x v="534"/>
    <d v="2016-10-27T21:19:00"/>
    <x v="0"/>
  </r>
  <r>
    <n v="1429"/>
    <s v="10 P.M."/>
    <x v="535"/>
    <n v="10000"/>
    <n v="0"/>
    <x v="2"/>
    <x v="1"/>
    <x v="1"/>
    <n v="1428629242"/>
    <n v="1426037242"/>
    <b v="0"/>
    <x v="2"/>
    <b v="0"/>
    <x v="2"/>
    <x v="16"/>
    <x v="535"/>
    <d v="2015-04-10T01:27:22"/>
    <x v="0"/>
  </r>
  <r>
    <n v="1436"/>
    <s v="Translation of an interactive eLearning-website for surgery"/>
    <x v="536"/>
    <n v="10000"/>
    <n v="77"/>
    <x v="2"/>
    <x v="5"/>
    <x v="4"/>
    <n v="1456043057"/>
    <n v="1453451057"/>
    <b v="0"/>
    <x v="17"/>
    <b v="0"/>
    <x v="2"/>
    <x v="16"/>
    <x v="536"/>
    <d v="2016-02-21T08:24:17"/>
    <x v="0"/>
  </r>
  <r>
    <n v="1487"/>
    <s v="You Killed Me First"/>
    <x v="537"/>
    <n v="10000"/>
    <n v="0"/>
    <x v="2"/>
    <x v="1"/>
    <x v="1"/>
    <n v="1470175271"/>
    <n v="1467583271"/>
    <b v="0"/>
    <x v="2"/>
    <b v="0"/>
    <x v="2"/>
    <x v="17"/>
    <x v="537"/>
    <d v="2016-08-02T22:01:11"/>
    <x v="0"/>
  </r>
  <r>
    <n v="1561"/>
    <s v="The Content of Character Book Series, Volume I, 1750 - 1940"/>
    <x v="538"/>
    <n v="10000"/>
    <n v="67"/>
    <x v="1"/>
    <x v="1"/>
    <x v="1"/>
    <n v="1383789603"/>
    <n v="1381194003"/>
    <b v="0"/>
    <x v="26"/>
    <b v="0"/>
    <x v="2"/>
    <x v="37"/>
    <x v="538"/>
    <d v="2013-11-07T02:00:03"/>
    <x v="0"/>
  </r>
  <r>
    <n v="1564"/>
    <s v="coming apart at the stitches... (Canceled)"/>
    <x v="539"/>
    <n v="10000"/>
    <n v="10"/>
    <x v="1"/>
    <x v="1"/>
    <x v="1"/>
    <n v="1432843500"/>
    <n v="1430124509"/>
    <b v="0"/>
    <x v="26"/>
    <b v="0"/>
    <x v="2"/>
    <x v="37"/>
    <x v="539"/>
    <d v="2015-05-28T20:05:00"/>
    <x v="1"/>
  </r>
  <r>
    <n v="1574"/>
    <s v="BLK/MTL the Illustrated Works of Carmine Diaz (Canceled)"/>
    <x v="540"/>
    <n v="10000"/>
    <n v="506"/>
    <x v="1"/>
    <x v="1"/>
    <x v="1"/>
    <n v="1424211329"/>
    <n v="1421187329"/>
    <b v="0"/>
    <x v="43"/>
    <b v="0"/>
    <x v="2"/>
    <x v="37"/>
    <x v="540"/>
    <d v="2015-02-17T22:15:29"/>
    <x v="12"/>
  </r>
  <r>
    <n v="1575"/>
    <s v="Underwater Colors Of The Channel Islands (Canceled)"/>
    <x v="541"/>
    <n v="10000"/>
    <n v="2291"/>
    <x v="1"/>
    <x v="1"/>
    <x v="1"/>
    <n v="1404909296"/>
    <n v="1402317296"/>
    <b v="0"/>
    <x v="138"/>
    <b v="0"/>
    <x v="2"/>
    <x v="37"/>
    <x v="541"/>
    <d v="2014-07-09T12:34:56"/>
    <x v="0"/>
  </r>
  <r>
    <n v="1577"/>
    <s v="Abstract Image Photography Coffee Table Book (Canceled)"/>
    <x v="542"/>
    <n v="10000"/>
    <n v="55"/>
    <x v="1"/>
    <x v="1"/>
    <x v="1"/>
    <n v="1343161248"/>
    <n v="1337977248"/>
    <b v="0"/>
    <x v="17"/>
    <b v="0"/>
    <x v="2"/>
    <x v="37"/>
    <x v="542"/>
    <d v="2012-07-24T20:20:48"/>
    <x v="2"/>
  </r>
  <r>
    <n v="1607"/>
    <s v="New Tour Bus for The Slants"/>
    <x v="543"/>
    <n v="10000"/>
    <n v="14511"/>
    <x v="0"/>
    <x v="1"/>
    <x v="1"/>
    <n v="1339701851"/>
    <n v="1337887451"/>
    <b v="0"/>
    <x v="76"/>
    <b v="1"/>
    <x v="3"/>
    <x v="21"/>
    <x v="543"/>
    <d v="2012-06-14T19:24:11"/>
    <x v="27"/>
  </r>
  <r>
    <n v="1616"/>
    <s v="Aly Jados: the New EP rOckNrOLLa"/>
    <x v="544"/>
    <n v="10000"/>
    <n v="10420"/>
    <x v="0"/>
    <x v="1"/>
    <x v="1"/>
    <n v="1353621600"/>
    <n v="1350061821"/>
    <b v="0"/>
    <x v="229"/>
    <b v="1"/>
    <x v="3"/>
    <x v="21"/>
    <x v="544"/>
    <d v="2012-11-22T22:00:00"/>
    <x v="6"/>
  </r>
  <r>
    <n v="1631"/>
    <s v="The Sweet Remains record their sophomore studio album!"/>
    <x v="545"/>
    <n v="10000"/>
    <n v="15591"/>
    <x v="0"/>
    <x v="1"/>
    <x v="1"/>
    <n v="1350074261"/>
    <n v="1347482261"/>
    <b v="0"/>
    <x v="193"/>
    <b v="1"/>
    <x v="3"/>
    <x v="21"/>
    <x v="545"/>
    <d v="2012-10-12T20:37:41"/>
    <x v="0"/>
  </r>
  <r>
    <n v="1633"/>
    <s v="ELIZABETH REX"/>
    <x v="546"/>
    <n v="10000"/>
    <n v="10000"/>
    <x v="0"/>
    <x v="1"/>
    <x v="1"/>
    <n v="1326690000"/>
    <n v="1324329156"/>
    <b v="0"/>
    <x v="230"/>
    <b v="1"/>
    <x v="3"/>
    <x v="21"/>
    <x v="546"/>
    <d v="2012-01-16T05:00:00"/>
    <x v="20"/>
  </r>
  <r>
    <n v="1644"/>
    <s v="Kevin Wood - Out Among The Wolves"/>
    <x v="547"/>
    <n v="10000"/>
    <n v="10950"/>
    <x v="0"/>
    <x v="1"/>
    <x v="1"/>
    <n v="1353551160"/>
    <n v="1348363560"/>
    <b v="0"/>
    <x v="156"/>
    <b v="1"/>
    <x v="3"/>
    <x v="40"/>
    <x v="547"/>
    <d v="2012-11-22T02:26:00"/>
    <x v="2"/>
  </r>
  <r>
    <n v="1687"/>
    <s v="Fike // You Say Speak We Say Move"/>
    <x v="548"/>
    <n v="10000"/>
    <n v="3125"/>
    <x v="3"/>
    <x v="1"/>
    <x v="1"/>
    <n v="1491855300"/>
    <n v="1488935245"/>
    <b v="0"/>
    <x v="14"/>
    <b v="0"/>
    <x v="3"/>
    <x v="20"/>
    <x v="548"/>
    <d v="2017-04-10T20:15:00"/>
    <x v="14"/>
  </r>
  <r>
    <n v="1694"/>
    <s v="Thundercreek Studios"/>
    <x v="549"/>
    <n v="10000"/>
    <n v="5"/>
    <x v="3"/>
    <x v="1"/>
    <x v="1"/>
    <n v="1490589360"/>
    <n v="1488038674"/>
    <b v="0"/>
    <x v="26"/>
    <b v="0"/>
    <x v="3"/>
    <x v="20"/>
    <x v="549"/>
    <d v="2017-03-27T04:36:00"/>
    <x v="0"/>
  </r>
  <r>
    <n v="1711"/>
    <s v="Redemption - Debut Multi-cultural Worship Album"/>
    <x v="550"/>
    <n v="10000"/>
    <n v="1050"/>
    <x v="2"/>
    <x v="1"/>
    <x v="1"/>
    <n v="1409585434"/>
    <n v="1406907034"/>
    <b v="0"/>
    <x v="17"/>
    <b v="0"/>
    <x v="3"/>
    <x v="20"/>
    <x v="550"/>
    <d v="2014-09-01T15:30:34"/>
    <x v="1"/>
  </r>
  <r>
    <n v="1723"/>
    <s v="Straighter Road Album Fundraiser"/>
    <x v="551"/>
    <n v="10000"/>
    <n v="650"/>
    <x v="2"/>
    <x v="1"/>
    <x v="1"/>
    <n v="1435730400"/>
    <n v="1430855315"/>
    <b v="0"/>
    <x v="3"/>
    <b v="0"/>
    <x v="3"/>
    <x v="20"/>
    <x v="551"/>
    <d v="2015-07-01T06:00:00"/>
    <x v="33"/>
  </r>
  <r>
    <n v="1729"/>
    <s v="Message from Beyond - A Gospel Music Project"/>
    <x v="552"/>
    <n v="10000"/>
    <n v="0"/>
    <x v="2"/>
    <x v="1"/>
    <x v="1"/>
    <n v="1465521306"/>
    <n v="1460337306"/>
    <b v="0"/>
    <x v="2"/>
    <b v="0"/>
    <x v="3"/>
    <x v="20"/>
    <x v="552"/>
    <d v="2016-06-10T01:15:06"/>
    <x v="2"/>
  </r>
  <r>
    <n v="1733"/>
    <s v="What Faith Is EP/Album"/>
    <x v="553"/>
    <n v="10000"/>
    <n v="0"/>
    <x v="2"/>
    <x v="1"/>
    <x v="1"/>
    <n v="1473802200"/>
    <n v="1472746374"/>
    <b v="0"/>
    <x v="2"/>
    <b v="0"/>
    <x v="3"/>
    <x v="20"/>
    <x v="553"/>
    <d v="2016-09-13T21:30:00"/>
    <x v="47"/>
  </r>
  <r>
    <n v="1751"/>
    <s v="Daily Bread: Stories from Rural Greece"/>
    <x v="554"/>
    <n v="10000"/>
    <n v="10290"/>
    <x v="0"/>
    <x v="1"/>
    <x v="1"/>
    <n v="1426787123"/>
    <n v="1424198723"/>
    <b v="0"/>
    <x v="33"/>
    <b v="1"/>
    <x v="6"/>
    <x v="14"/>
    <x v="554"/>
    <d v="2015-03-19T17:45:23"/>
    <x v="0"/>
  </r>
  <r>
    <n v="1787"/>
    <s v="Alpamayo to Yerupaja"/>
    <x v="555"/>
    <n v="10000"/>
    <n v="1533"/>
    <x v="2"/>
    <x v="1"/>
    <x v="1"/>
    <n v="1428158637"/>
    <n v="1425570237"/>
    <b v="1"/>
    <x v="38"/>
    <b v="0"/>
    <x v="6"/>
    <x v="14"/>
    <x v="555"/>
    <d v="2015-04-04T14:43:57"/>
    <x v="0"/>
  </r>
  <r>
    <n v="1797"/>
    <s v="Remnants, A Photography Book to Send to Congress"/>
    <x v="556"/>
    <n v="10000"/>
    <n v="6755"/>
    <x v="2"/>
    <x v="1"/>
    <x v="1"/>
    <n v="1481809189"/>
    <n v="1479217189"/>
    <b v="1"/>
    <x v="22"/>
    <b v="0"/>
    <x v="6"/>
    <x v="14"/>
    <x v="556"/>
    <d v="2016-12-15T13:39:49"/>
    <x v="0"/>
  </r>
  <r>
    <n v="1834"/>
    <s v="TDJ - All Part of the Plan EP/Tour"/>
    <x v="557"/>
    <n v="10000"/>
    <n v="11805"/>
    <x v="0"/>
    <x v="1"/>
    <x v="1"/>
    <n v="1422140895"/>
    <n v="1418684895"/>
    <b v="0"/>
    <x v="108"/>
    <b v="1"/>
    <x v="3"/>
    <x v="21"/>
    <x v="557"/>
    <d v="2015-01-24T23:08:15"/>
    <x v="18"/>
  </r>
  <r>
    <n v="1843"/>
    <s v="Jeremy Buck &amp; The Bang â€“ Brand New Album and 2 Music Videos"/>
    <x v="558"/>
    <n v="10000"/>
    <n v="12400.61"/>
    <x v="0"/>
    <x v="1"/>
    <x v="1"/>
    <n v="1298245954"/>
    <n v="1295653954"/>
    <b v="0"/>
    <x v="189"/>
    <b v="1"/>
    <x v="3"/>
    <x v="21"/>
    <x v="558"/>
    <d v="2011-02-20T23:52:34"/>
    <x v="0"/>
  </r>
  <r>
    <n v="1869"/>
    <s v="Castle Crawler RPG"/>
    <x v="559"/>
    <n v="10000"/>
    <n v="0"/>
    <x v="2"/>
    <x v="1"/>
    <x v="1"/>
    <n v="1483488249"/>
    <n v="1480896249"/>
    <b v="0"/>
    <x v="2"/>
    <b v="0"/>
    <x v="4"/>
    <x v="12"/>
    <x v="559"/>
    <d v="2017-01-04T00:04:09"/>
    <x v="0"/>
  </r>
  <r>
    <n v="1875"/>
    <s v="Claws &amp; Fins"/>
    <x v="560"/>
    <n v="10000"/>
    <n v="51"/>
    <x v="2"/>
    <x v="1"/>
    <x v="1"/>
    <n v="1470519308"/>
    <n v="1465335308"/>
    <b v="0"/>
    <x v="3"/>
    <b v="0"/>
    <x v="4"/>
    <x v="12"/>
    <x v="560"/>
    <d v="2016-08-06T21:35:08"/>
    <x v="2"/>
  </r>
  <r>
    <n v="1891"/>
    <s v="Lindsey Ray's new album recorded? âˆš Mixed? âˆš On the radio? That's where YOU come in."/>
    <x v="561"/>
    <n v="10000"/>
    <n v="10555"/>
    <x v="0"/>
    <x v="1"/>
    <x v="1"/>
    <n v="1279778400"/>
    <n v="1275851354"/>
    <b v="0"/>
    <x v="39"/>
    <b v="1"/>
    <x v="3"/>
    <x v="9"/>
    <x v="561"/>
    <d v="2010-07-22T06:00:00"/>
    <x v="30"/>
  </r>
  <r>
    <n v="1920"/>
    <s v="Brightside - Side lighting for cyclists"/>
    <x v="562"/>
    <n v="10000"/>
    <n v="4303"/>
    <x v="2"/>
    <x v="2"/>
    <x v="2"/>
    <n v="1445468400"/>
    <n v="1443042061"/>
    <b v="0"/>
    <x v="231"/>
    <b v="0"/>
    <x v="1"/>
    <x v="22"/>
    <x v="562"/>
    <d v="2015-10-21T23:00:00"/>
    <x v="20"/>
  </r>
  <r>
    <n v="1939"/>
    <s v="Help I Am Clay Release Their First CD For FREE"/>
    <x v="563"/>
    <n v="10000"/>
    <n v="11070"/>
    <x v="0"/>
    <x v="1"/>
    <x v="1"/>
    <n v="1362955108"/>
    <n v="1360366708"/>
    <b v="0"/>
    <x v="232"/>
    <b v="1"/>
    <x v="3"/>
    <x v="9"/>
    <x v="563"/>
    <d v="2013-03-10T22:38:28"/>
    <x v="0"/>
  </r>
  <r>
    <n v="1943"/>
    <s v="RuuviTag - Open-Source Bluetooth Sensor Beacon"/>
    <x v="564"/>
    <n v="10000"/>
    <n v="170525"/>
    <x v="0"/>
    <x v="1"/>
    <x v="1"/>
    <n v="1470896916"/>
    <n v="1467008916"/>
    <b v="1"/>
    <x v="233"/>
    <b v="1"/>
    <x v="1"/>
    <x v="23"/>
    <x v="564"/>
    <d v="2016-08-11T06:28:36"/>
    <x v="8"/>
  </r>
  <r>
    <n v="1959"/>
    <s v="Heat Seek NYC"/>
    <x v="565"/>
    <n v="10000"/>
    <n v="15673.44"/>
    <x v="0"/>
    <x v="1"/>
    <x v="1"/>
    <n v="1412121600"/>
    <n v="1408565860"/>
    <b v="1"/>
    <x v="234"/>
    <b v="1"/>
    <x v="1"/>
    <x v="23"/>
    <x v="565"/>
    <d v="2014-10-01T00:00:00"/>
    <x v="36"/>
  </r>
  <r>
    <n v="1961"/>
    <s v="Public Lab DIY Spectrometry Kit"/>
    <x v="566"/>
    <n v="10000"/>
    <n v="110538.12"/>
    <x v="0"/>
    <x v="1"/>
    <x v="1"/>
    <n v="1349495940"/>
    <n v="1346042417"/>
    <b v="1"/>
    <x v="235"/>
    <b v="1"/>
    <x v="1"/>
    <x v="23"/>
    <x v="566"/>
    <d v="2012-10-06T03:59:00"/>
    <x v="18"/>
  </r>
  <r>
    <n v="1962"/>
    <s v="AttoDuino - Turbocharged, Wireless, Arduino Compatible"/>
    <x v="567"/>
    <n v="10000"/>
    <n v="19292.5"/>
    <x v="0"/>
    <x v="1"/>
    <x v="1"/>
    <n v="1400006636"/>
    <n v="1397414636"/>
    <b v="1"/>
    <x v="236"/>
    <b v="1"/>
    <x v="1"/>
    <x v="23"/>
    <x v="567"/>
    <d v="2014-05-13T18:43:56"/>
    <x v="0"/>
  </r>
  <r>
    <n v="2007"/>
    <s v="&quot;Hello, World!&quot; - Modern Biotechnology for High Schools"/>
    <x v="568"/>
    <n v="10000"/>
    <n v="11570.92"/>
    <x v="0"/>
    <x v="1"/>
    <x v="1"/>
    <n v="1282622400"/>
    <n v="1276891586"/>
    <b v="1"/>
    <x v="111"/>
    <b v="1"/>
    <x v="1"/>
    <x v="23"/>
    <x v="568"/>
    <d v="2010-08-24T04:00:00"/>
    <x v="51"/>
  </r>
  <r>
    <n v="2016"/>
    <s v="Hydra: a triple-output power supply for electronics projects"/>
    <x v="569"/>
    <n v="10000"/>
    <n v="92154.22"/>
    <x v="0"/>
    <x v="1"/>
    <x v="1"/>
    <n v="1362863299"/>
    <n v="1360271299"/>
    <b v="1"/>
    <x v="237"/>
    <b v="1"/>
    <x v="1"/>
    <x v="23"/>
    <x v="569"/>
    <d v="2013-03-09T21:08:19"/>
    <x v="0"/>
  </r>
  <r>
    <n v="2037"/>
    <s v="Pedal Power -- Human Scale Energy For Everyday Tasks"/>
    <x v="570"/>
    <n v="10000"/>
    <n v="30047.64"/>
    <x v="0"/>
    <x v="1"/>
    <x v="1"/>
    <n v="1388383353"/>
    <n v="1383195753"/>
    <b v="1"/>
    <x v="238"/>
    <b v="1"/>
    <x v="1"/>
    <x v="23"/>
    <x v="570"/>
    <d v="2013-12-30T06:02:33"/>
    <x v="2"/>
  </r>
  <r>
    <n v="2042"/>
    <s v="SoundBrake- Headphone gadget alerts you to outside sounds"/>
    <x v="571"/>
    <n v="10000"/>
    <n v="12353"/>
    <x v="0"/>
    <x v="1"/>
    <x v="1"/>
    <n v="1453481974"/>
    <n v="1448297974"/>
    <b v="0"/>
    <x v="22"/>
    <b v="1"/>
    <x v="1"/>
    <x v="23"/>
    <x v="571"/>
    <d v="2016-01-22T16:59:34"/>
    <x v="2"/>
  </r>
  <r>
    <n v="2046"/>
    <s v="CoAction Hero: 32-bit Open-Source ARM Cortex-M3 Board"/>
    <x v="572"/>
    <n v="10000"/>
    <n v="12110"/>
    <x v="0"/>
    <x v="1"/>
    <x v="1"/>
    <n v="1369282044"/>
    <n v="1366690044"/>
    <b v="0"/>
    <x v="239"/>
    <b v="1"/>
    <x v="1"/>
    <x v="23"/>
    <x v="572"/>
    <d v="2013-05-23T04:07:24"/>
    <x v="0"/>
  </r>
  <r>
    <n v="2050"/>
    <s v="Hubble Laser Cutter: Affordable, Versatile &amp; Open Source"/>
    <x v="573"/>
    <n v="10000"/>
    <n v="47327"/>
    <x v="0"/>
    <x v="1"/>
    <x v="1"/>
    <n v="1433036578"/>
    <n v="1429580578"/>
    <b v="0"/>
    <x v="226"/>
    <b v="1"/>
    <x v="1"/>
    <x v="23"/>
    <x v="573"/>
    <d v="2015-05-31T01:42:58"/>
    <x v="18"/>
  </r>
  <r>
    <n v="2079"/>
    <s v="Pi PoE Switch HAT - power over Ethernet for Raspberry Pi"/>
    <x v="574"/>
    <n v="10000"/>
    <n v="28817"/>
    <x v="0"/>
    <x v="2"/>
    <x v="2"/>
    <n v="1435258800"/>
    <n v="1432659793"/>
    <b v="0"/>
    <x v="240"/>
    <b v="1"/>
    <x v="1"/>
    <x v="23"/>
    <x v="574"/>
    <d v="2015-06-25T19:00:00"/>
    <x v="0"/>
  </r>
  <r>
    <n v="2160"/>
    <s v="Army vs Aliens - Currently in Alpha"/>
    <x v="575"/>
    <n v="10000"/>
    <n v="85"/>
    <x v="2"/>
    <x v="1"/>
    <x v="1"/>
    <n v="1337447105"/>
    <n v="1334855105"/>
    <b v="0"/>
    <x v="86"/>
    <b v="0"/>
    <x v="4"/>
    <x v="11"/>
    <x v="575"/>
    <d v="2012-05-19T17:05:05"/>
    <x v="0"/>
  </r>
  <r>
    <n v="2184"/>
    <s v="Liguria"/>
    <x v="576"/>
    <n v="10000"/>
    <n v="28474"/>
    <x v="0"/>
    <x v="1"/>
    <x v="1"/>
    <n v="1453737600"/>
    <n v="1452530041"/>
    <b v="1"/>
    <x v="241"/>
    <b v="1"/>
    <x v="4"/>
    <x v="24"/>
    <x v="576"/>
    <d v="2016-01-25T16:00:00"/>
    <x v="25"/>
  </r>
  <r>
    <n v="2194"/>
    <s v="Monster Lab"/>
    <x v="577"/>
    <n v="10000"/>
    <n v="53737"/>
    <x v="0"/>
    <x v="1"/>
    <x v="1"/>
    <n v="1459012290"/>
    <n v="1456423890"/>
    <b v="0"/>
    <x v="242"/>
    <b v="1"/>
    <x v="4"/>
    <x v="24"/>
    <x v="577"/>
    <d v="2016-03-26T17:11:30"/>
    <x v="0"/>
  </r>
  <r>
    <n v="2224"/>
    <s v="The Dread House (Pathfinder/5th Edition/Call of Cthulhu)"/>
    <x v="578"/>
    <n v="10000"/>
    <n v="24315"/>
    <x v="0"/>
    <x v="1"/>
    <x v="1"/>
    <n v="1477767600"/>
    <n v="1475337675"/>
    <b v="0"/>
    <x v="243"/>
    <b v="1"/>
    <x v="4"/>
    <x v="24"/>
    <x v="578"/>
    <d v="2016-10-29T19:00:00"/>
    <x v="20"/>
  </r>
  <r>
    <n v="2242"/>
    <s v="The Princess Bride Playing Cards from USPCC"/>
    <x v="579"/>
    <n v="10000"/>
    <n v="136009.76"/>
    <x v="0"/>
    <x v="1"/>
    <x v="1"/>
    <n v="1385521320"/>
    <n v="1382449733"/>
    <b v="0"/>
    <x v="244"/>
    <b v="1"/>
    <x v="4"/>
    <x v="24"/>
    <x v="579"/>
    <d v="2013-11-27T03:02:00"/>
    <x v="5"/>
  </r>
  <r>
    <n v="2328"/>
    <s v="Bravado Spice | Bigger &amp; Bolder"/>
    <x v="580"/>
    <n v="10000"/>
    <n v="25445"/>
    <x v="0"/>
    <x v="1"/>
    <x v="1"/>
    <n v="1434307537"/>
    <n v="1431715537"/>
    <b v="1"/>
    <x v="77"/>
    <b v="1"/>
    <x v="5"/>
    <x v="25"/>
    <x v="580"/>
    <d v="2015-06-14T18:45:37"/>
    <x v="0"/>
  </r>
  <r>
    <n v="2343"/>
    <s v="Mobile Excellence Awards (Canceled)"/>
    <x v="581"/>
    <n v="10000"/>
    <n v="300"/>
    <x v="1"/>
    <x v="1"/>
    <x v="1"/>
    <n v="1452282420"/>
    <n v="1447962505"/>
    <b v="0"/>
    <x v="26"/>
    <b v="0"/>
    <x v="1"/>
    <x v="5"/>
    <x v="581"/>
    <d v="2016-01-08T19:47:00"/>
    <x v="4"/>
  </r>
  <r>
    <n v="2356"/>
    <s v="HardstyleUnited.com (Canceled)"/>
    <x v="582"/>
    <n v="10000"/>
    <n v="0"/>
    <x v="1"/>
    <x v="4"/>
    <x v="4"/>
    <n v="1433530104"/>
    <n v="1430938104"/>
    <b v="0"/>
    <x v="2"/>
    <b v="0"/>
    <x v="1"/>
    <x v="5"/>
    <x v="582"/>
    <d v="2015-06-05T18:48:24"/>
    <x v="0"/>
  </r>
  <r>
    <n v="2375"/>
    <s v="Slice Trade- Phone Trade-In, Made Simple (Canceled)"/>
    <x v="583"/>
    <n v="10000"/>
    <n v="0"/>
    <x v="1"/>
    <x v="1"/>
    <x v="1"/>
    <n v="1473451437"/>
    <n v="1470859437"/>
    <b v="0"/>
    <x v="2"/>
    <b v="0"/>
    <x v="1"/>
    <x v="5"/>
    <x v="583"/>
    <d v="2016-09-09T20:03:57"/>
    <x v="0"/>
  </r>
  <r>
    <n v="2383"/>
    <s v="KindaQuirky (Canceled)"/>
    <x v="584"/>
    <n v="10000"/>
    <n v="435"/>
    <x v="1"/>
    <x v="0"/>
    <x v="0"/>
    <n v="1424568107"/>
    <n v="1421976107"/>
    <b v="0"/>
    <x v="3"/>
    <b v="0"/>
    <x v="1"/>
    <x v="5"/>
    <x v="584"/>
    <d v="2015-02-22T01:21:47"/>
    <x v="0"/>
  </r>
  <r>
    <n v="2433"/>
    <s v="TWIZTID CREATIONS"/>
    <x v="585"/>
    <n v="10000"/>
    <n v="0"/>
    <x v="2"/>
    <x v="1"/>
    <x v="1"/>
    <n v="1456608943"/>
    <n v="1454016943"/>
    <b v="0"/>
    <x v="2"/>
    <b v="0"/>
    <x v="5"/>
    <x v="13"/>
    <x v="585"/>
    <d v="2016-02-27T21:35:43"/>
    <x v="0"/>
  </r>
  <r>
    <n v="2439"/>
    <s v="Pillow Puffs Concessions"/>
    <x v="586"/>
    <n v="10000"/>
    <n v="0"/>
    <x v="2"/>
    <x v="1"/>
    <x v="1"/>
    <n v="1445197129"/>
    <n v="1442605129"/>
    <b v="0"/>
    <x v="2"/>
    <b v="0"/>
    <x v="5"/>
    <x v="13"/>
    <x v="586"/>
    <d v="2015-10-18T19:38:49"/>
    <x v="0"/>
  </r>
  <r>
    <n v="2449"/>
    <s v="Born to Crunch - Jackson Holesome Granola"/>
    <x v="587"/>
    <n v="10000"/>
    <n v="10800"/>
    <x v="0"/>
    <x v="1"/>
    <x v="1"/>
    <n v="1417321515"/>
    <n v="1414725915"/>
    <b v="0"/>
    <x v="39"/>
    <b v="1"/>
    <x v="5"/>
    <x v="25"/>
    <x v="587"/>
    <d v="2014-11-30T04:25:15"/>
    <x v="0"/>
  </r>
  <r>
    <n v="2451"/>
    <s v="Boss Balls Protein Balls"/>
    <x v="588"/>
    <n v="10000"/>
    <n v="11545"/>
    <x v="0"/>
    <x v="1"/>
    <x v="1"/>
    <n v="1488750490"/>
    <n v="1487022490"/>
    <b v="0"/>
    <x v="180"/>
    <b v="1"/>
    <x v="5"/>
    <x v="25"/>
    <x v="588"/>
    <d v="2017-03-05T21:48:10"/>
    <x v="26"/>
  </r>
  <r>
    <n v="2503"/>
    <s v="Cardinal Bistro BYOB Start Up"/>
    <x v="589"/>
    <n v="10000"/>
    <n v="0"/>
    <x v="2"/>
    <x v="1"/>
    <x v="1"/>
    <n v="1465333560"/>
    <n v="1462743308"/>
    <b v="0"/>
    <x v="2"/>
    <b v="0"/>
    <x v="5"/>
    <x v="26"/>
    <x v="589"/>
    <d v="2016-06-07T21:06:00"/>
    <x v="0"/>
  </r>
  <r>
    <n v="2539"/>
    <s v="The Flying Gambas"/>
    <x v="590"/>
    <n v="10000"/>
    <n v="10025"/>
    <x v="0"/>
    <x v="1"/>
    <x v="1"/>
    <n v="1422913152"/>
    <n v="1417729152"/>
    <b v="0"/>
    <x v="96"/>
    <b v="1"/>
    <x v="3"/>
    <x v="27"/>
    <x v="590"/>
    <d v="2015-02-02T21:39:12"/>
    <x v="2"/>
  </r>
  <r>
    <n v="2562"/>
    <s v="Jamaican food truck in Munich in the making! (Canceled)"/>
    <x v="591"/>
    <n v="10000"/>
    <n v="75"/>
    <x v="1"/>
    <x v="5"/>
    <x v="4"/>
    <n v="1476189339"/>
    <n v="1471005339"/>
    <b v="0"/>
    <x v="3"/>
    <b v="0"/>
    <x v="5"/>
    <x v="13"/>
    <x v="591"/>
    <d v="2016-10-11T12:35:39"/>
    <x v="2"/>
  </r>
  <r>
    <n v="2565"/>
    <s v="The Sketchy Pelican (Canceled)"/>
    <x v="592"/>
    <n v="10000"/>
    <n v="100"/>
    <x v="1"/>
    <x v="1"/>
    <x v="1"/>
    <n v="1462827000"/>
    <n v="1457710589"/>
    <b v="0"/>
    <x v="26"/>
    <b v="0"/>
    <x v="5"/>
    <x v="13"/>
    <x v="592"/>
    <d v="2016-05-09T20:50:00"/>
    <x v="41"/>
  </r>
  <r>
    <n v="2568"/>
    <s v="Barney's, deliciously New York - Vintage 1972 Chevy P10"/>
    <x v="593"/>
    <n v="10000"/>
    <n v="50"/>
    <x v="1"/>
    <x v="2"/>
    <x v="2"/>
    <n v="1472745594"/>
    <n v="1470153594"/>
    <b v="0"/>
    <x v="26"/>
    <b v="0"/>
    <x v="5"/>
    <x v="13"/>
    <x v="593"/>
    <d v="2016-09-01T15:59:54"/>
    <x v="0"/>
  </r>
  <r>
    <n v="2574"/>
    <s v="Da Pickney Dem Jamaican Jerk (Canceled)"/>
    <x v="594"/>
    <n v="10000"/>
    <n v="0"/>
    <x v="1"/>
    <x v="1"/>
    <x v="1"/>
    <n v="1463600945"/>
    <n v="1461786545"/>
    <b v="0"/>
    <x v="2"/>
    <b v="0"/>
    <x v="5"/>
    <x v="13"/>
    <x v="594"/>
    <d v="2016-05-18T19:49:05"/>
    <x v="27"/>
  </r>
  <r>
    <n v="2576"/>
    <s v="2 Go Fast Food (Canceled)"/>
    <x v="595"/>
    <n v="10000"/>
    <n v="0"/>
    <x v="1"/>
    <x v="1"/>
    <x v="1"/>
    <n v="1428707647"/>
    <n v="1424823247"/>
    <b v="0"/>
    <x v="2"/>
    <b v="0"/>
    <x v="5"/>
    <x v="13"/>
    <x v="595"/>
    <d v="2015-04-10T23:14:07"/>
    <x v="32"/>
  </r>
  <r>
    <n v="2584"/>
    <s v="Culinary Arts Food Truck Style"/>
    <x v="596"/>
    <n v="10000"/>
    <n v="0"/>
    <x v="2"/>
    <x v="1"/>
    <x v="1"/>
    <n v="1434341369"/>
    <n v="1431749369"/>
    <b v="0"/>
    <x v="2"/>
    <b v="0"/>
    <x v="5"/>
    <x v="13"/>
    <x v="596"/>
    <d v="2015-06-15T04:09:29"/>
    <x v="0"/>
  </r>
  <r>
    <n v="2593"/>
    <s v="L.J. Silvers' Ice Cream and Taco Van"/>
    <x v="597"/>
    <n v="10000"/>
    <n v="0"/>
    <x v="2"/>
    <x v="1"/>
    <x v="1"/>
    <n v="1429993026"/>
    <n v="1427401026"/>
    <b v="0"/>
    <x v="2"/>
    <b v="0"/>
    <x v="5"/>
    <x v="13"/>
    <x v="597"/>
    <d v="2015-04-25T20:17:06"/>
    <x v="0"/>
  </r>
  <r>
    <n v="2612"/>
    <s v="Starscraper: The Next Generation of Suborbital Rockets"/>
    <x v="598"/>
    <n v="10000"/>
    <n v="17176.13"/>
    <x v="0"/>
    <x v="1"/>
    <x v="1"/>
    <n v="1420773970"/>
    <n v="1418095570"/>
    <b v="1"/>
    <x v="245"/>
    <b v="1"/>
    <x v="1"/>
    <x v="28"/>
    <x v="598"/>
    <d v="2015-01-09T03:26:10"/>
    <x v="1"/>
  </r>
  <r>
    <n v="2666"/>
    <s v="StartMart - NEW $40,000 Stretch Goal to Match $40,000 Grant"/>
    <x v="599"/>
    <n v="10000"/>
    <n v="15929.51"/>
    <x v="0"/>
    <x v="1"/>
    <x v="1"/>
    <n v="1443214800"/>
    <n v="1440008439"/>
    <b v="0"/>
    <x v="78"/>
    <b v="1"/>
    <x v="1"/>
    <x v="29"/>
    <x v="599"/>
    <d v="2015-09-25T21:00:00"/>
    <x v="16"/>
  </r>
  <r>
    <n v="2672"/>
    <s v="Open Tools for Science and Science Education"/>
    <x v="600"/>
    <n v="10000"/>
    <n v="3319"/>
    <x v="2"/>
    <x v="1"/>
    <x v="1"/>
    <n v="1451282400"/>
    <n v="1449436390"/>
    <b v="1"/>
    <x v="100"/>
    <b v="0"/>
    <x v="1"/>
    <x v="29"/>
    <x v="600"/>
    <d v="2015-12-28T06:00:00"/>
    <x v="21"/>
  </r>
  <r>
    <n v="2702"/>
    <s v="Hygienic Art Amphitheater Project New London, Connecticut"/>
    <x v="601"/>
    <n v="10000"/>
    <n v="3441"/>
    <x v="3"/>
    <x v="1"/>
    <x v="1"/>
    <n v="1491416077"/>
    <n v="1488827677"/>
    <b v="1"/>
    <x v="4"/>
    <b v="0"/>
    <x v="7"/>
    <x v="30"/>
    <x v="601"/>
    <d v="2017-04-05T18:14:37"/>
    <x v="0"/>
  </r>
  <r>
    <n v="2716"/>
    <s v="Berlin's first international, alternative comedy stage!"/>
    <x v="602"/>
    <n v="10000"/>
    <n v="11998.01"/>
    <x v="0"/>
    <x v="5"/>
    <x v="4"/>
    <n v="1444291193"/>
    <n v="1441699193"/>
    <b v="1"/>
    <x v="246"/>
    <b v="1"/>
    <x v="7"/>
    <x v="30"/>
    <x v="602"/>
    <d v="2015-10-08T07:59:53"/>
    <x v="0"/>
  </r>
  <r>
    <n v="2727"/>
    <s v="PiDrive: Low-power, mSATA SSD for the Raspberry Pi"/>
    <x v="603"/>
    <n v="10000"/>
    <n v="49321"/>
    <x v="0"/>
    <x v="1"/>
    <x v="1"/>
    <n v="1438964063"/>
    <n v="1436804063"/>
    <b v="0"/>
    <x v="247"/>
    <b v="1"/>
    <x v="1"/>
    <x v="23"/>
    <x v="603"/>
    <d v="2015-08-07T16:14:23"/>
    <x v="3"/>
  </r>
  <r>
    <n v="2749"/>
    <s v="A Tree is a Tree, no matter what you see.  CHILDREN'S BOOK"/>
    <x v="604"/>
    <n v="10000"/>
    <n v="110"/>
    <x v="2"/>
    <x v="1"/>
    <x v="1"/>
    <n v="1428171037"/>
    <n v="1425582637"/>
    <b v="0"/>
    <x v="17"/>
    <b v="0"/>
    <x v="2"/>
    <x v="31"/>
    <x v="604"/>
    <d v="2015-04-04T18:10:37"/>
    <x v="0"/>
  </r>
  <r>
    <n v="2754"/>
    <s v="From here...to there!"/>
    <x v="605"/>
    <n v="10000"/>
    <n v="0"/>
    <x v="2"/>
    <x v="1"/>
    <x v="1"/>
    <n v="1410448551"/>
    <n v="1407856551"/>
    <b v="0"/>
    <x v="2"/>
    <b v="0"/>
    <x v="2"/>
    <x v="31"/>
    <x v="605"/>
    <d v="2014-09-11T15:15:51"/>
    <x v="0"/>
  </r>
  <r>
    <n v="2756"/>
    <s v="The Most Basic of Truths"/>
    <x v="606"/>
    <n v="10000"/>
    <n v="1048"/>
    <x v="2"/>
    <x v="1"/>
    <x v="1"/>
    <n v="1389476201"/>
    <n v="1386884201"/>
    <b v="0"/>
    <x v="1"/>
    <b v="0"/>
    <x v="2"/>
    <x v="31"/>
    <x v="606"/>
    <d v="2014-01-11T21:36:41"/>
    <x v="0"/>
  </r>
  <r>
    <n v="2793"/>
    <s v="THE GOODS Theatre Company Premiere DROPPED @ Old Fitz"/>
    <x v="607"/>
    <n v="10000"/>
    <n v="11056.75"/>
    <x v="0"/>
    <x v="9"/>
    <x v="7"/>
    <n v="1437473005"/>
    <n v="1434881005"/>
    <b v="0"/>
    <x v="125"/>
    <b v="1"/>
    <x v="7"/>
    <x v="15"/>
    <x v="607"/>
    <d v="2015-07-21T10:03:25"/>
    <x v="0"/>
  </r>
  <r>
    <n v="2803"/>
    <s v="Princess Cut: A young girl's reality inside a TN sex ring"/>
    <x v="608"/>
    <n v="10000"/>
    <n v="12795"/>
    <x v="0"/>
    <x v="1"/>
    <x v="1"/>
    <n v="1437004800"/>
    <n v="1433295276"/>
    <b v="0"/>
    <x v="74"/>
    <b v="1"/>
    <x v="7"/>
    <x v="15"/>
    <x v="608"/>
    <d v="2015-07-16T00:00:00"/>
    <x v="11"/>
  </r>
  <r>
    <n v="2811"/>
    <s v="Ray Gunn and Starburst"/>
    <x v="609"/>
    <n v="10000"/>
    <n v="10027"/>
    <x v="0"/>
    <x v="2"/>
    <x v="2"/>
    <n v="1424692503"/>
    <n v="1422100503"/>
    <b v="0"/>
    <x v="220"/>
    <b v="1"/>
    <x v="7"/>
    <x v="15"/>
    <x v="609"/>
    <d v="2015-02-23T11:55:03"/>
    <x v="0"/>
  </r>
  <r>
    <n v="2818"/>
    <s v="Joe West's THEATER OF DEATH"/>
    <x v="610"/>
    <n v="10000"/>
    <n v="10603"/>
    <x v="0"/>
    <x v="1"/>
    <x v="1"/>
    <n v="1443018086"/>
    <n v="1441290086"/>
    <b v="0"/>
    <x v="150"/>
    <b v="1"/>
    <x v="7"/>
    <x v="15"/>
    <x v="610"/>
    <d v="2015-09-23T14:21:26"/>
    <x v="26"/>
  </r>
  <r>
    <n v="2871"/>
    <s v="The Bill Cosby Assault, a play"/>
    <x v="611"/>
    <n v="10000"/>
    <n v="467"/>
    <x v="2"/>
    <x v="1"/>
    <x v="1"/>
    <n v="1419183813"/>
    <n v="1417455813"/>
    <b v="0"/>
    <x v="12"/>
    <b v="0"/>
    <x v="7"/>
    <x v="15"/>
    <x v="611"/>
    <d v="2014-12-21T17:43:33"/>
    <x v="26"/>
  </r>
  <r>
    <n v="2883"/>
    <s v="&quot;Skip To My Lou,&quot; a NEW play by Steve Romagnoli"/>
    <x v="612"/>
    <n v="10000"/>
    <n v="1908"/>
    <x v="2"/>
    <x v="1"/>
    <x v="1"/>
    <n v="1454734740"/>
    <n v="1451684437"/>
    <b v="0"/>
    <x v="24"/>
    <b v="0"/>
    <x v="7"/>
    <x v="15"/>
    <x v="612"/>
    <d v="2016-02-06T04:59:00"/>
    <x v="5"/>
  </r>
  <r>
    <n v="2891"/>
    <s v="Literacy for Brooklyn Kids"/>
    <x v="613"/>
    <n v="10000"/>
    <n v="273"/>
    <x v="2"/>
    <x v="1"/>
    <x v="1"/>
    <n v="1460751128"/>
    <n v="1455570728"/>
    <b v="0"/>
    <x v="16"/>
    <b v="0"/>
    <x v="7"/>
    <x v="15"/>
    <x v="613"/>
    <d v="2016-04-15T20:12:08"/>
    <x v="2"/>
  </r>
  <r>
    <n v="2899"/>
    <s v="The Esoteric Camgirl"/>
    <x v="614"/>
    <n v="10000"/>
    <n v="0"/>
    <x v="2"/>
    <x v="1"/>
    <x v="1"/>
    <n v="1469325158"/>
    <n v="1464141158"/>
    <b v="0"/>
    <x v="2"/>
    <b v="0"/>
    <x v="7"/>
    <x v="15"/>
    <x v="614"/>
    <d v="2016-07-24T01:52:38"/>
    <x v="2"/>
  </r>
  <r>
    <n v="2913"/>
    <s v="The Salem Haunted Magic Show"/>
    <x v="615"/>
    <n v="10000"/>
    <n v="2"/>
    <x v="2"/>
    <x v="1"/>
    <x v="1"/>
    <n v="1410041339"/>
    <n v="1404857339"/>
    <b v="0"/>
    <x v="17"/>
    <b v="0"/>
    <x v="7"/>
    <x v="15"/>
    <x v="615"/>
    <d v="2014-09-06T22:08:59"/>
    <x v="2"/>
  </r>
  <r>
    <n v="2930"/>
    <s v="Forbear! Theatre"/>
    <x v="616"/>
    <n v="10000"/>
    <n v="10092"/>
    <x v="0"/>
    <x v="2"/>
    <x v="2"/>
    <n v="1431007264"/>
    <n v="1428415264"/>
    <b v="0"/>
    <x v="177"/>
    <b v="1"/>
    <x v="7"/>
    <x v="32"/>
    <x v="616"/>
    <d v="2015-05-07T14:01:04"/>
    <x v="0"/>
  </r>
  <r>
    <n v="2944"/>
    <s v="Guardian Theatre, Arts in Education Theatre"/>
    <x v="617"/>
    <n v="10000"/>
    <n v="100"/>
    <x v="2"/>
    <x v="1"/>
    <x v="1"/>
    <n v="1433714198"/>
    <n v="1431122198"/>
    <b v="0"/>
    <x v="26"/>
    <b v="0"/>
    <x v="7"/>
    <x v="30"/>
    <x v="617"/>
    <d v="2015-06-07T21:56:38"/>
    <x v="0"/>
  </r>
  <r>
    <n v="2959"/>
    <s v="The Bath Theatre Bus (Canceled)"/>
    <x v="618"/>
    <n v="10000"/>
    <n v="0"/>
    <x v="1"/>
    <x v="2"/>
    <x v="2"/>
    <n v="1465258325"/>
    <n v="1462666325"/>
    <b v="0"/>
    <x v="2"/>
    <b v="0"/>
    <x v="7"/>
    <x v="30"/>
    <x v="618"/>
    <d v="2016-06-07T00:12:05"/>
    <x v="0"/>
  </r>
  <r>
    <n v="2963"/>
    <s v="One Funny Mother: I'm Not Crazy!!"/>
    <x v="619"/>
    <n v="10000"/>
    <n v="10685"/>
    <x v="0"/>
    <x v="1"/>
    <x v="1"/>
    <n v="1435835824"/>
    <n v="1433243824"/>
    <b v="0"/>
    <x v="34"/>
    <b v="1"/>
    <x v="7"/>
    <x v="15"/>
    <x v="619"/>
    <d v="2015-07-02T11:17:04"/>
    <x v="0"/>
  </r>
  <r>
    <n v="2966"/>
    <s v="Fat Pig, The Play!"/>
    <x v="620"/>
    <n v="10000"/>
    <n v="11363"/>
    <x v="0"/>
    <x v="1"/>
    <x v="1"/>
    <n v="1442425412"/>
    <n v="1439833412"/>
    <b v="0"/>
    <x v="156"/>
    <b v="1"/>
    <x v="7"/>
    <x v="15"/>
    <x v="620"/>
    <d v="2015-09-16T17:43:32"/>
    <x v="0"/>
  </r>
  <r>
    <n v="2985"/>
    <s v="React Aerial Studio"/>
    <x v="621"/>
    <n v="10000"/>
    <n v="12165"/>
    <x v="0"/>
    <x v="0"/>
    <x v="0"/>
    <n v="1477886400"/>
    <n v="1476228128"/>
    <b v="0"/>
    <x v="185"/>
    <b v="1"/>
    <x v="7"/>
    <x v="30"/>
    <x v="621"/>
    <d v="2016-10-31T04:00:00"/>
    <x v="26"/>
  </r>
  <r>
    <n v="2990"/>
    <s v="The Gloria Theatre Project"/>
    <x v="622"/>
    <n v="10000"/>
    <n v="10000"/>
    <x v="0"/>
    <x v="1"/>
    <x v="1"/>
    <n v="1452174420"/>
    <n v="1449150420"/>
    <b v="0"/>
    <x v="73"/>
    <b v="1"/>
    <x v="7"/>
    <x v="30"/>
    <x v="622"/>
    <d v="2016-01-07T13:47:00"/>
    <x v="12"/>
  </r>
  <r>
    <n v="2997"/>
    <s v="Sonorous Road is Expanding! Join Us!"/>
    <x v="623"/>
    <n v="10000"/>
    <n v="10373"/>
    <x v="0"/>
    <x v="1"/>
    <x v="1"/>
    <n v="1488171540"/>
    <n v="1486661793"/>
    <b v="0"/>
    <x v="69"/>
    <b v="1"/>
    <x v="7"/>
    <x v="30"/>
    <x v="623"/>
    <d v="2017-02-27T04:59:00"/>
    <x v="46"/>
  </r>
  <r>
    <n v="3013"/>
    <s v="Barebones Black Box Theater in Braddock, PA"/>
    <x v="624"/>
    <n v="10000"/>
    <n v="15696"/>
    <x v="0"/>
    <x v="1"/>
    <x v="1"/>
    <n v="1434917049"/>
    <n v="1432325049"/>
    <b v="0"/>
    <x v="137"/>
    <b v="1"/>
    <x v="7"/>
    <x v="30"/>
    <x v="624"/>
    <d v="2015-06-21T20:04:09"/>
    <x v="0"/>
  </r>
  <r>
    <n v="3022"/>
    <s v="A Performing Arts Complex in Central Square, Cambridge"/>
    <x v="625"/>
    <n v="10000"/>
    <n v="10088"/>
    <x v="0"/>
    <x v="1"/>
    <x v="1"/>
    <n v="1472338409"/>
    <n v="1468450409"/>
    <b v="0"/>
    <x v="177"/>
    <b v="1"/>
    <x v="7"/>
    <x v="30"/>
    <x v="625"/>
    <d v="2016-08-27T22:53:29"/>
    <x v="8"/>
  </r>
  <r>
    <n v="3053"/>
    <s v="Showroom"/>
    <x v="626"/>
    <n v="10000"/>
    <n v="40"/>
    <x v="2"/>
    <x v="1"/>
    <x v="1"/>
    <n v="1412222340"/>
    <n v="1407781013"/>
    <b v="0"/>
    <x v="3"/>
    <b v="0"/>
    <x v="7"/>
    <x v="30"/>
    <x v="626"/>
    <d v="2014-10-02T03:59:00"/>
    <x v="50"/>
  </r>
  <r>
    <n v="3062"/>
    <s v="The Comedy Catch Relocation to the Choo Choo"/>
    <x v="627"/>
    <n v="10000"/>
    <n v="6684"/>
    <x v="2"/>
    <x v="1"/>
    <x v="1"/>
    <n v="1443636000"/>
    <n v="1441111892"/>
    <b v="0"/>
    <x v="248"/>
    <b v="0"/>
    <x v="7"/>
    <x v="30"/>
    <x v="627"/>
    <d v="2015-09-30T18:00:00"/>
    <x v="7"/>
  </r>
  <r>
    <n v="3070"/>
    <s v="Purpose Built Liverpool Comedy Club, Restaurant &amp; Bar"/>
    <x v="628"/>
    <n v="10000"/>
    <n v="334"/>
    <x v="2"/>
    <x v="2"/>
    <x v="2"/>
    <n v="1481132169"/>
    <n v="1479317769"/>
    <b v="0"/>
    <x v="86"/>
    <b v="0"/>
    <x v="7"/>
    <x v="30"/>
    <x v="628"/>
    <d v="2016-12-07T17:36:09"/>
    <x v="27"/>
  </r>
  <r>
    <n v="3076"/>
    <s v="10,000 Hours"/>
    <x v="629"/>
    <n v="10000"/>
    <n v="1506"/>
    <x v="2"/>
    <x v="1"/>
    <x v="1"/>
    <n v="1444405123"/>
    <n v="1439221123"/>
    <b v="0"/>
    <x v="249"/>
    <b v="0"/>
    <x v="7"/>
    <x v="30"/>
    <x v="629"/>
    <d v="2015-10-09T15:38:43"/>
    <x v="2"/>
  </r>
  <r>
    <n v="3097"/>
    <s v="Help launch The Bunker: London's newest Off-West End theatre"/>
    <x v="630"/>
    <n v="10000"/>
    <n v="1715"/>
    <x v="2"/>
    <x v="2"/>
    <x v="2"/>
    <n v="1475848800"/>
    <n v="1474027501"/>
    <b v="0"/>
    <x v="250"/>
    <b v="0"/>
    <x v="7"/>
    <x v="30"/>
    <x v="630"/>
    <d v="2016-10-07T14:00:00"/>
    <x v="27"/>
  </r>
  <r>
    <n v="3115"/>
    <s v="spoken word pop-up:"/>
    <x v="631"/>
    <n v="10000"/>
    <n v="300"/>
    <x v="2"/>
    <x v="7"/>
    <x v="5"/>
    <n v="1465123427"/>
    <n v="1462531427"/>
    <b v="0"/>
    <x v="26"/>
    <b v="0"/>
    <x v="7"/>
    <x v="30"/>
    <x v="631"/>
    <d v="2016-06-05T10:43:47"/>
    <x v="0"/>
  </r>
  <r>
    <n v="3119"/>
    <s v="&quot;Buffalo Info.&quot; Directions-Events-Places Of Interest-History"/>
    <x v="632"/>
    <n v="10000"/>
    <n v="5"/>
    <x v="2"/>
    <x v="1"/>
    <x v="1"/>
    <n v="1427414732"/>
    <n v="1424826332"/>
    <b v="0"/>
    <x v="26"/>
    <b v="0"/>
    <x v="7"/>
    <x v="30"/>
    <x v="632"/>
    <d v="2015-03-27T00:05:32"/>
    <x v="0"/>
  </r>
  <r>
    <n v="3130"/>
    <s v="MEDEA | A New Vision"/>
    <x v="633"/>
    <n v="10000"/>
    <n v="375"/>
    <x v="3"/>
    <x v="1"/>
    <x v="1"/>
    <n v="1492145940"/>
    <n v="1489504916"/>
    <b v="0"/>
    <x v="15"/>
    <b v="0"/>
    <x v="7"/>
    <x v="15"/>
    <x v="633"/>
    <d v="2017-04-14T04:59:00"/>
    <x v="1"/>
  </r>
  <r>
    <n v="3140"/>
    <s v="ReminiSens Restaurant &amp; Theatre in Versailles"/>
    <x v="634"/>
    <n v="10000"/>
    <n v="96"/>
    <x v="3"/>
    <x v="6"/>
    <x v="4"/>
    <n v="1491581703"/>
    <n v="1488993303"/>
    <b v="0"/>
    <x v="15"/>
    <b v="0"/>
    <x v="7"/>
    <x v="15"/>
    <x v="634"/>
    <d v="2017-04-07T16:15:03"/>
    <x v="0"/>
  </r>
  <r>
    <n v="3144"/>
    <s v="Benghazi Bergen-Belsen"/>
    <x v="635"/>
    <n v="10000"/>
    <n v="7540"/>
    <x v="3"/>
    <x v="1"/>
    <x v="1"/>
    <n v="1489903200"/>
    <n v="1488459307"/>
    <b v="0"/>
    <x v="196"/>
    <b v="0"/>
    <x v="7"/>
    <x v="15"/>
    <x v="635"/>
    <d v="2017-03-19T06:00:00"/>
    <x v="45"/>
  </r>
  <r>
    <n v="3173"/>
    <s v="Melissa Arctic At the Road Theatre"/>
    <x v="636"/>
    <n v="10000"/>
    <n v="10300"/>
    <x v="0"/>
    <x v="1"/>
    <x v="1"/>
    <n v="1411765492"/>
    <n v="1409173492"/>
    <b v="1"/>
    <x v="251"/>
    <b v="1"/>
    <x v="7"/>
    <x v="15"/>
    <x v="636"/>
    <d v="2014-09-26T21:04:52"/>
    <x v="0"/>
  </r>
  <r>
    <n v="3192"/>
    <s v="Arts in Conflict"/>
    <x v="637"/>
    <n v="10000"/>
    <n v="102"/>
    <x v="2"/>
    <x v="2"/>
    <x v="2"/>
    <n v="1425160800"/>
    <n v="1421274859"/>
    <b v="0"/>
    <x v="30"/>
    <b v="0"/>
    <x v="7"/>
    <x v="32"/>
    <x v="637"/>
    <d v="2015-02-28T22:00:00"/>
    <x v="8"/>
  </r>
  <r>
    <n v="3197"/>
    <s v="Mirror, mirror on the wall"/>
    <x v="638"/>
    <n v="10000"/>
    <n v="1145"/>
    <x v="2"/>
    <x v="13"/>
    <x v="9"/>
    <n v="1423050618"/>
    <n v="1420458618"/>
    <b v="0"/>
    <x v="15"/>
    <b v="0"/>
    <x v="7"/>
    <x v="32"/>
    <x v="638"/>
    <d v="2015-02-04T11:50:18"/>
    <x v="0"/>
  </r>
  <r>
    <n v="3242"/>
    <s v="First Day Off in a Long Time by Brian Finkelstein"/>
    <x v="639"/>
    <n v="10000"/>
    <n v="12730.42"/>
    <x v="0"/>
    <x v="1"/>
    <x v="1"/>
    <n v="1411150092"/>
    <n v="1408558092"/>
    <b v="1"/>
    <x v="252"/>
    <b v="1"/>
    <x v="7"/>
    <x v="15"/>
    <x v="639"/>
    <d v="2014-09-19T18:08:12"/>
    <x v="0"/>
  </r>
  <r>
    <n v="3246"/>
    <s v="The Gray Man"/>
    <x v="640"/>
    <n v="10000"/>
    <n v="11122"/>
    <x v="0"/>
    <x v="1"/>
    <x v="1"/>
    <n v="1442030340"/>
    <n v="1439551200"/>
    <b v="1"/>
    <x v="10"/>
    <b v="1"/>
    <x v="7"/>
    <x v="15"/>
    <x v="640"/>
    <d v="2015-09-12T03:59:00"/>
    <x v="7"/>
  </r>
  <r>
    <n v="3256"/>
    <s v="Paperhand Puppet Intervention 16th Annual Summer Show"/>
    <x v="641"/>
    <n v="10000"/>
    <n v="12806"/>
    <x v="0"/>
    <x v="1"/>
    <x v="1"/>
    <n v="1433995140"/>
    <n v="1432129577"/>
    <b v="1"/>
    <x v="206"/>
    <b v="1"/>
    <x v="7"/>
    <x v="15"/>
    <x v="641"/>
    <d v="2015-06-11T03:59:00"/>
    <x v="21"/>
  </r>
  <r>
    <n v="3272"/>
    <s v="&quot;Next Stop&quot; - Adjusting to dating in NYC"/>
    <x v="642"/>
    <n v="10000"/>
    <n v="15443"/>
    <x v="0"/>
    <x v="1"/>
    <x v="1"/>
    <n v="1446814809"/>
    <n v="1444219209"/>
    <b v="1"/>
    <x v="253"/>
    <b v="1"/>
    <x v="7"/>
    <x v="15"/>
    <x v="642"/>
    <d v="2015-11-06T13:00:09"/>
    <x v="0"/>
  </r>
  <r>
    <n v="3288"/>
    <s v="Cancer patient Anne Bartram's bucket list wish..."/>
    <x v="643"/>
    <n v="10000"/>
    <n v="10026.49"/>
    <x v="0"/>
    <x v="2"/>
    <x v="2"/>
    <n v="1466463600"/>
    <n v="1463337315"/>
    <b v="0"/>
    <x v="254"/>
    <b v="1"/>
    <x v="7"/>
    <x v="15"/>
    <x v="643"/>
    <d v="2016-06-20T23:00:00"/>
    <x v="5"/>
  </r>
  <r>
    <n v="3298"/>
    <s v="Get. That. Snitch. - The World's Most Dangerous Play"/>
    <x v="644"/>
    <n v="10000"/>
    <n v="10173"/>
    <x v="0"/>
    <x v="1"/>
    <x v="1"/>
    <n v="1442102400"/>
    <n v="1440370768"/>
    <b v="0"/>
    <x v="179"/>
    <b v="1"/>
    <x v="7"/>
    <x v="15"/>
    <x v="644"/>
    <d v="2015-09-13T00:00:00"/>
    <x v="27"/>
  </r>
  <r>
    <n v="3358"/>
    <s v="One-Man Show: &quot;The Book Of oded, Chapter 2&quot;"/>
    <x v="645"/>
    <n v="10000"/>
    <n v="10299"/>
    <x v="0"/>
    <x v="1"/>
    <x v="1"/>
    <n v="1416385679"/>
    <n v="1413790079"/>
    <b v="0"/>
    <x v="255"/>
    <b v="1"/>
    <x v="7"/>
    <x v="15"/>
    <x v="645"/>
    <d v="2014-11-19T08:27:59"/>
    <x v="0"/>
  </r>
  <r>
    <n v="3389"/>
    <s v="Chimera Ensemble Productions Fund"/>
    <x v="646"/>
    <n v="10000"/>
    <n v="11450"/>
    <x v="0"/>
    <x v="1"/>
    <x v="1"/>
    <n v="1464960682"/>
    <n v="1462368682"/>
    <b v="0"/>
    <x v="177"/>
    <b v="1"/>
    <x v="7"/>
    <x v="15"/>
    <x v="646"/>
    <d v="2016-06-03T13:31:22"/>
    <x v="0"/>
  </r>
  <r>
    <n v="3400"/>
    <s v="You, Me and That Guy"/>
    <x v="647"/>
    <n v="10000"/>
    <n v="10041"/>
    <x v="0"/>
    <x v="1"/>
    <x v="1"/>
    <n v="1409266414"/>
    <n v="1405378414"/>
    <b v="0"/>
    <x v="256"/>
    <b v="1"/>
    <x v="7"/>
    <x v="15"/>
    <x v="647"/>
    <d v="2014-08-28T22:53:34"/>
    <x v="8"/>
  </r>
  <r>
    <n v="3406"/>
    <s v="Voices of Swords"/>
    <x v="648"/>
    <n v="10000"/>
    <n v="10031"/>
    <x v="0"/>
    <x v="1"/>
    <x v="1"/>
    <n v="1405511376"/>
    <n v="1401623376"/>
    <b v="0"/>
    <x v="103"/>
    <b v="1"/>
    <x v="7"/>
    <x v="15"/>
    <x v="648"/>
    <d v="2014-07-16T11:49:36"/>
    <x v="8"/>
  </r>
  <r>
    <n v="3421"/>
    <s v="New Works Lab @ PPAS: &quot;Begets: Fall of a High School Ronin&quot;"/>
    <x v="649"/>
    <n v="10000"/>
    <n v="10115"/>
    <x v="0"/>
    <x v="1"/>
    <x v="1"/>
    <n v="1425495563"/>
    <n v="1422903563"/>
    <b v="0"/>
    <x v="34"/>
    <b v="1"/>
    <x v="7"/>
    <x v="15"/>
    <x v="649"/>
    <d v="2015-03-04T18:59:23"/>
    <x v="0"/>
  </r>
  <r>
    <n v="3434"/>
    <s v="The Williams Project"/>
    <x v="650"/>
    <n v="10000"/>
    <n v="10555"/>
    <x v="0"/>
    <x v="1"/>
    <x v="1"/>
    <n v="1404983269"/>
    <n v="1402391269"/>
    <b v="0"/>
    <x v="257"/>
    <b v="1"/>
    <x v="7"/>
    <x v="15"/>
    <x v="650"/>
    <d v="2014-07-10T09:07:49"/>
    <x v="0"/>
  </r>
  <r>
    <n v="3455"/>
    <s v="&quot;Vanya and Sonia and Masha and Spike&quot; by Christopher Durang"/>
    <x v="651"/>
    <n v="10000"/>
    <n v="10065"/>
    <x v="0"/>
    <x v="1"/>
    <x v="1"/>
    <n v="1476381627"/>
    <n v="1473789627"/>
    <b v="0"/>
    <x v="110"/>
    <b v="1"/>
    <x v="7"/>
    <x v="15"/>
    <x v="651"/>
    <d v="2016-10-13T18:00:27"/>
    <x v="0"/>
  </r>
  <r>
    <n v="3463"/>
    <s v="Uncalled For Presents: Playday Mayday in Toronto!"/>
    <x v="652"/>
    <n v="10000"/>
    <n v="10338"/>
    <x v="0"/>
    <x v="3"/>
    <x v="3"/>
    <n v="1476158340"/>
    <n v="1472594585"/>
    <b v="0"/>
    <x v="143"/>
    <b v="1"/>
    <x v="7"/>
    <x v="15"/>
    <x v="652"/>
    <d v="2016-10-11T03:59:00"/>
    <x v="36"/>
  </r>
  <r>
    <n v="3468"/>
    <s v="Publicity for &quot;When Yellow Were the Stars on Earth&quot;"/>
    <x v="653"/>
    <n v="10000"/>
    <n v="12178"/>
    <x v="0"/>
    <x v="1"/>
    <x v="1"/>
    <n v="1474426800"/>
    <n v="1471976529"/>
    <b v="0"/>
    <x v="99"/>
    <b v="1"/>
    <x v="7"/>
    <x v="15"/>
    <x v="653"/>
    <d v="2016-09-21T03:00:00"/>
    <x v="7"/>
  </r>
  <r>
    <n v="3481"/>
    <s v="FIX THE FITZ"/>
    <x v="654"/>
    <n v="10000"/>
    <n v="11880"/>
    <x v="0"/>
    <x v="9"/>
    <x v="7"/>
    <n v="1420178188"/>
    <n v="1418709388"/>
    <b v="0"/>
    <x v="11"/>
    <b v="1"/>
    <x v="7"/>
    <x v="15"/>
    <x v="654"/>
    <d v="2015-01-02T05:56:28"/>
    <x v="45"/>
  </r>
  <r>
    <n v="3507"/>
    <s v="The Chameleon Fools Theatre Troupe Project"/>
    <x v="655"/>
    <n v="10000"/>
    <n v="10440"/>
    <x v="0"/>
    <x v="1"/>
    <x v="1"/>
    <n v="1464732537"/>
    <n v="1462140537"/>
    <b v="0"/>
    <x v="179"/>
    <b v="1"/>
    <x v="7"/>
    <x v="15"/>
    <x v="655"/>
    <d v="2016-05-31T22:08:57"/>
    <x v="0"/>
  </r>
  <r>
    <n v="3524"/>
    <s v="Sweet, Sweet Spirit"/>
    <x v="656"/>
    <n v="10000"/>
    <n v="10156"/>
    <x v="0"/>
    <x v="1"/>
    <x v="1"/>
    <n v="1410580800"/>
    <n v="1409336373"/>
    <b v="0"/>
    <x v="251"/>
    <b v="1"/>
    <x v="7"/>
    <x v="15"/>
    <x v="656"/>
    <d v="2014-09-13T04:00:00"/>
    <x v="34"/>
  </r>
  <r>
    <n v="3575"/>
    <s v="AnaiÌˆs Nin Goes to Hell"/>
    <x v="657"/>
    <n v="10000"/>
    <n v="10133"/>
    <x v="0"/>
    <x v="1"/>
    <x v="1"/>
    <n v="1470887940"/>
    <n v="1468176527"/>
    <b v="0"/>
    <x v="150"/>
    <b v="1"/>
    <x v="7"/>
    <x v="15"/>
    <x v="657"/>
    <d v="2016-08-11T03:59:00"/>
    <x v="15"/>
  </r>
  <r>
    <n v="3646"/>
    <s v="Our Sacred Honor"/>
    <x v="658"/>
    <n v="10000"/>
    <n v="481"/>
    <x v="2"/>
    <x v="1"/>
    <x v="1"/>
    <n v="1434497400"/>
    <n v="1431770802"/>
    <b v="0"/>
    <x v="30"/>
    <b v="0"/>
    <x v="7"/>
    <x v="32"/>
    <x v="658"/>
    <d v="2015-06-16T23:30:00"/>
    <x v="1"/>
  </r>
  <r>
    <n v="3714"/>
    <s v="Expedition (to NYC)"/>
    <x v="659"/>
    <n v="10000"/>
    <n v="10235"/>
    <x v="0"/>
    <x v="1"/>
    <x v="1"/>
    <n v="1432612740"/>
    <n v="1429881667"/>
    <b v="0"/>
    <x v="258"/>
    <b v="1"/>
    <x v="7"/>
    <x v="15"/>
    <x v="659"/>
    <d v="2015-05-26T03:59:00"/>
    <x v="15"/>
  </r>
  <r>
    <n v="3766"/>
    <s v="Held Momentarily The Musical Takes FringeNYC"/>
    <x v="660"/>
    <n v="10000"/>
    <n v="10265.01"/>
    <x v="0"/>
    <x v="1"/>
    <x v="1"/>
    <n v="1404360045"/>
    <n v="1401336045"/>
    <b v="0"/>
    <x v="232"/>
    <b v="1"/>
    <x v="7"/>
    <x v="32"/>
    <x v="660"/>
    <d v="2014-07-03T04:00:45"/>
    <x v="12"/>
  </r>
  <r>
    <n v="3799"/>
    <s v="A Story Once Told"/>
    <x v="661"/>
    <n v="10000"/>
    <n v="402"/>
    <x v="2"/>
    <x v="1"/>
    <x v="1"/>
    <n v="1457734843"/>
    <n v="1455142843"/>
    <b v="0"/>
    <x v="15"/>
    <b v="0"/>
    <x v="7"/>
    <x v="32"/>
    <x v="661"/>
    <d v="2016-03-11T22:20:43"/>
    <x v="0"/>
  </r>
  <r>
    <n v="3841"/>
    <s v="&quot;If They Come Back&quot;"/>
    <x v="662"/>
    <n v="10000"/>
    <n v="872"/>
    <x v="2"/>
    <x v="1"/>
    <x v="1"/>
    <n v="1405882287"/>
    <n v="1400698287"/>
    <b v="1"/>
    <x v="20"/>
    <b v="0"/>
    <x v="7"/>
    <x v="15"/>
    <x v="662"/>
    <d v="2014-07-20T18:51:27"/>
    <x v="2"/>
  </r>
  <r>
    <n v="3852"/>
    <s v="Rob Base Presents Unequally Yoked The Stage Play"/>
    <x v="663"/>
    <n v="10000"/>
    <n v="20"/>
    <x v="2"/>
    <x v="1"/>
    <x v="1"/>
    <n v="1427427276"/>
    <n v="1425270876"/>
    <b v="0"/>
    <x v="17"/>
    <b v="0"/>
    <x v="7"/>
    <x v="15"/>
    <x v="663"/>
    <d v="2015-03-27T03:34:36"/>
    <x v="3"/>
  </r>
  <r>
    <n v="3870"/>
    <s v="MARTIN, LOVE, SEX &amp; RHYTHM The Musical Performance"/>
    <x v="664"/>
    <n v="10000"/>
    <n v="1500"/>
    <x v="1"/>
    <x v="1"/>
    <x v="1"/>
    <n v="1404360478"/>
    <n v="1401768478"/>
    <b v="0"/>
    <x v="16"/>
    <b v="0"/>
    <x v="7"/>
    <x v="32"/>
    <x v="664"/>
    <d v="2014-07-03T04:07:58"/>
    <x v="0"/>
  </r>
  <r>
    <n v="3884"/>
    <s v="Alive Portrait Of Christ in Pembroke Township, IL (Canceled)"/>
    <x v="665"/>
    <n v="10000"/>
    <n v="0"/>
    <x v="1"/>
    <x v="1"/>
    <x v="1"/>
    <n v="1427479192"/>
    <n v="1425322792"/>
    <b v="0"/>
    <x v="2"/>
    <b v="0"/>
    <x v="7"/>
    <x v="32"/>
    <x v="665"/>
    <d v="2015-03-27T17:59:52"/>
    <x v="3"/>
  </r>
  <r>
    <n v="3886"/>
    <s v="a (Canceled)"/>
    <x v="666"/>
    <n v="10000"/>
    <n v="0"/>
    <x v="1"/>
    <x v="9"/>
    <x v="7"/>
    <n v="1418275702"/>
    <n v="1415683702"/>
    <b v="0"/>
    <x v="2"/>
    <b v="0"/>
    <x v="7"/>
    <x v="32"/>
    <x v="666"/>
    <d v="2014-12-11T05:28:22"/>
    <x v="0"/>
  </r>
  <r>
    <n v="3899"/>
    <s v="RAIN | a theatrical production of life-changing proportions"/>
    <x v="667"/>
    <n v="10000"/>
    <n v="125"/>
    <x v="2"/>
    <x v="1"/>
    <x v="1"/>
    <n v="1407868561"/>
    <n v="1406140561"/>
    <b v="0"/>
    <x v="17"/>
    <b v="0"/>
    <x v="7"/>
    <x v="15"/>
    <x v="667"/>
    <d v="2014-08-12T18:36:01"/>
    <x v="26"/>
  </r>
  <r>
    <n v="3904"/>
    <s v="Black America from Prophets to Pimps"/>
    <x v="668"/>
    <n v="10000"/>
    <n v="3"/>
    <x v="2"/>
    <x v="1"/>
    <x v="1"/>
    <n v="1429074240"/>
    <n v="1427866200"/>
    <b v="0"/>
    <x v="17"/>
    <b v="0"/>
    <x v="7"/>
    <x v="15"/>
    <x v="668"/>
    <d v="2015-04-15T05:04:00"/>
    <x v="25"/>
  </r>
  <r>
    <n v="3913"/>
    <s v="The Great Gatsby at All-of-us Express Children's Theatre"/>
    <x v="669"/>
    <n v="10000"/>
    <n v="1000"/>
    <x v="2"/>
    <x v="1"/>
    <x v="1"/>
    <n v="1448863449"/>
    <n v="1446267849"/>
    <b v="0"/>
    <x v="27"/>
    <b v="0"/>
    <x v="7"/>
    <x v="15"/>
    <x v="669"/>
    <d v="2015-11-30T06:04:09"/>
    <x v="0"/>
  </r>
  <r>
    <n v="3930"/>
    <s v="Foundry Theatre Brisbane"/>
    <x v="670"/>
    <n v="10000"/>
    <n v="0"/>
    <x v="2"/>
    <x v="9"/>
    <x v="7"/>
    <n v="1459490400"/>
    <n v="1457078868"/>
    <b v="0"/>
    <x v="2"/>
    <b v="0"/>
    <x v="7"/>
    <x v="15"/>
    <x v="670"/>
    <d v="2016-04-01T06:00:00"/>
    <x v="20"/>
  </r>
  <r>
    <n v="3949"/>
    <s v="Various Unfortunate Deaths of Tâ€™Abbott and Rue Doch Juniors"/>
    <x v="671"/>
    <n v="10000"/>
    <n v="1577"/>
    <x v="2"/>
    <x v="9"/>
    <x v="7"/>
    <n v="1423623221"/>
    <n v="1421031221"/>
    <b v="0"/>
    <x v="224"/>
    <b v="0"/>
    <x v="7"/>
    <x v="15"/>
    <x v="671"/>
    <d v="2015-02-11T02:53:41"/>
    <x v="0"/>
  </r>
  <r>
    <n v="3963"/>
    <s v="Une minute de silence"/>
    <x v="672"/>
    <n v="10000"/>
    <n v="0"/>
    <x v="2"/>
    <x v="3"/>
    <x v="3"/>
    <n v="1447821717"/>
    <n v="1445226117"/>
    <b v="0"/>
    <x v="2"/>
    <b v="0"/>
    <x v="7"/>
    <x v="15"/>
    <x v="672"/>
    <d v="2015-11-18T04:41:57"/>
    <x v="0"/>
  </r>
  <r>
    <n v="3992"/>
    <s v="Tearing Down Cabrini-Green, a dynamic social commentary."/>
    <x v="673"/>
    <n v="10000"/>
    <n v="541"/>
    <x v="2"/>
    <x v="1"/>
    <x v="1"/>
    <n v="1449876859"/>
    <n v="1444689259"/>
    <b v="0"/>
    <x v="35"/>
    <b v="0"/>
    <x v="7"/>
    <x v="15"/>
    <x v="673"/>
    <d v="2015-12-11T23:34:19"/>
    <x v="2"/>
  </r>
  <r>
    <n v="4017"/>
    <s v="The Rights (and Wrongs) of Mary Wollstonecraft"/>
    <x v="674"/>
    <n v="10000"/>
    <n v="105"/>
    <x v="2"/>
    <x v="1"/>
    <x v="1"/>
    <n v="1409846874"/>
    <n v="1407254874"/>
    <b v="0"/>
    <x v="17"/>
    <b v="0"/>
    <x v="7"/>
    <x v="15"/>
    <x v="674"/>
    <d v="2014-09-04T16:07:54"/>
    <x v="0"/>
  </r>
  <r>
    <n v="4035"/>
    <s v="The Lost Boy"/>
    <x v="675"/>
    <n v="10000"/>
    <n v="3685"/>
    <x v="2"/>
    <x v="1"/>
    <x v="1"/>
    <n v="1413925887"/>
    <n v="1411333887"/>
    <b v="0"/>
    <x v="121"/>
    <b v="0"/>
    <x v="7"/>
    <x v="15"/>
    <x v="675"/>
    <d v="2014-10-21T21:11:27"/>
    <x v="0"/>
  </r>
  <r>
    <n v="4042"/>
    <s v="Messages"/>
    <x v="676"/>
    <n v="10000"/>
    <n v="21"/>
    <x v="2"/>
    <x v="1"/>
    <x v="1"/>
    <n v="1421781360"/>
    <n v="1419213664"/>
    <b v="0"/>
    <x v="3"/>
    <b v="0"/>
    <x v="7"/>
    <x v="15"/>
    <x v="676"/>
    <d v="2015-01-20T19:16:00"/>
    <x v="7"/>
  </r>
  <r>
    <n v="4059"/>
    <s v="The Million Dollar Shot"/>
    <x v="677"/>
    <n v="10000"/>
    <n v="250"/>
    <x v="2"/>
    <x v="3"/>
    <x v="3"/>
    <n v="1410836400"/>
    <n v="1408116152"/>
    <b v="0"/>
    <x v="27"/>
    <b v="0"/>
    <x v="7"/>
    <x v="15"/>
    <x v="677"/>
    <d v="2014-09-16T03:00:00"/>
    <x v="15"/>
  </r>
  <r>
    <n v="4060"/>
    <s v="Good Evening, I'm Robert Service"/>
    <x v="678"/>
    <n v="10000"/>
    <n v="285"/>
    <x v="2"/>
    <x v="3"/>
    <x v="3"/>
    <n v="1403539200"/>
    <n v="1400604056"/>
    <b v="0"/>
    <x v="24"/>
    <b v="0"/>
    <x v="7"/>
    <x v="15"/>
    <x v="678"/>
    <d v="2014-06-23T16:00:00"/>
    <x v="31"/>
  </r>
  <r>
    <n v="4097"/>
    <s v="And There Was War! Major Theatre Production"/>
    <x v="679"/>
    <n v="10000"/>
    <n v="0"/>
    <x v="2"/>
    <x v="2"/>
    <x v="2"/>
    <n v="1454284500"/>
    <n v="1449431237"/>
    <b v="0"/>
    <x v="2"/>
    <b v="0"/>
    <x v="7"/>
    <x v="15"/>
    <x v="679"/>
    <d v="2016-01-31T23:55:00"/>
    <x v="52"/>
  </r>
  <r>
    <n v="1002"/>
    <s v="Lokett: Customizable Smartphone Memory Necklace (Canceled)"/>
    <x v="680"/>
    <n v="9999"/>
    <n v="2960"/>
    <x v="1"/>
    <x v="1"/>
    <x v="1"/>
    <n v="1450331940"/>
    <n v="1447777514"/>
    <b v="0"/>
    <x v="107"/>
    <b v="0"/>
    <x v="1"/>
    <x v="6"/>
    <x v="680"/>
    <d v="2015-12-17T05:59:00"/>
    <x v="0"/>
  </r>
  <r>
    <n v="2075"/>
    <s v="The Practical Meter: Know your power!"/>
    <x v="681"/>
    <n v="9999"/>
    <n v="167820.6"/>
    <x v="0"/>
    <x v="1"/>
    <x v="1"/>
    <n v="1374769288"/>
    <n v="1372177288"/>
    <b v="0"/>
    <x v="259"/>
    <b v="1"/>
    <x v="1"/>
    <x v="23"/>
    <x v="681"/>
    <d v="2013-07-25T16:21:28"/>
    <x v="0"/>
  </r>
  <r>
    <n v="2700"/>
    <s v="Holly's Hot Stuff"/>
    <x v="682"/>
    <n v="9999"/>
    <n v="70"/>
    <x v="2"/>
    <x v="1"/>
    <x v="1"/>
    <n v="1411073972"/>
    <n v="1408481972"/>
    <b v="0"/>
    <x v="15"/>
    <b v="0"/>
    <x v="5"/>
    <x v="13"/>
    <x v="682"/>
    <d v="2014-09-18T20:59:32"/>
    <x v="0"/>
  </r>
  <r>
    <n v="267"/>
    <s v="Uncharted Amazon"/>
    <x v="683"/>
    <n v="9850"/>
    <n v="12965.44"/>
    <x v="0"/>
    <x v="2"/>
    <x v="2"/>
    <n v="1403693499"/>
    <n v="1401101499"/>
    <b v="1"/>
    <x v="164"/>
    <b v="1"/>
    <x v="0"/>
    <x v="3"/>
    <x v="683"/>
    <d v="2014-06-25T10:51:39"/>
    <x v="0"/>
  </r>
  <r>
    <n v="2280"/>
    <s v="Song of Blades: Hammer and Forge"/>
    <x v="684"/>
    <n v="9800"/>
    <n v="39550.5"/>
    <x v="0"/>
    <x v="1"/>
    <x v="1"/>
    <n v="1442501991"/>
    <n v="1439909991"/>
    <b v="0"/>
    <x v="260"/>
    <b v="1"/>
    <x v="4"/>
    <x v="24"/>
    <x v="684"/>
    <d v="2015-09-17T14:59:51"/>
    <x v="0"/>
  </r>
  <r>
    <n v="3844"/>
    <s v="Get &quot;Walken in His Shoes&quot; to Capital Fringe Festival in DC!"/>
    <x v="685"/>
    <n v="9800"/>
    <n v="4066"/>
    <x v="2"/>
    <x v="1"/>
    <x v="1"/>
    <n v="1401778740"/>
    <n v="1399474134"/>
    <b v="1"/>
    <x v="249"/>
    <b v="0"/>
    <x v="7"/>
    <x v="15"/>
    <x v="685"/>
    <d v="2014-06-03T06:59:00"/>
    <x v="22"/>
  </r>
  <r>
    <n v="362"/>
    <s v="THE RIDGE: TEN FOR THIRTY"/>
    <x v="686"/>
    <n v="9665"/>
    <n v="12000"/>
    <x v="0"/>
    <x v="1"/>
    <x v="1"/>
    <n v="1407456000"/>
    <n v="1405573391"/>
    <b v="0"/>
    <x v="75"/>
    <b v="1"/>
    <x v="0"/>
    <x v="3"/>
    <x v="686"/>
    <d v="2014-08-08T00:00:00"/>
    <x v="21"/>
  </r>
  <r>
    <n v="2908"/>
    <s v="&quot;THIS THING OF OURS&quot;"/>
    <x v="687"/>
    <n v="9600"/>
    <n v="264"/>
    <x v="2"/>
    <x v="1"/>
    <x v="1"/>
    <n v="1465407219"/>
    <n v="1462815219"/>
    <b v="0"/>
    <x v="24"/>
    <b v="0"/>
    <x v="7"/>
    <x v="15"/>
    <x v="687"/>
    <d v="2016-06-08T17:33:39"/>
    <x v="0"/>
  </r>
  <r>
    <n v="4087"/>
    <s v="Stage Production &quot;The Nail Shop&quot;"/>
    <x v="688"/>
    <n v="9600"/>
    <n v="0"/>
    <x v="2"/>
    <x v="1"/>
    <x v="1"/>
    <n v="1468777786"/>
    <n v="1466185786"/>
    <b v="0"/>
    <x v="2"/>
    <b v="0"/>
    <x v="7"/>
    <x v="15"/>
    <x v="688"/>
    <d v="2016-07-17T17:49:46"/>
    <x v="0"/>
  </r>
  <r>
    <n v="932"/>
    <s v="Mandy Harvey Christmas Album"/>
    <x v="689"/>
    <n v="9500"/>
    <n v="1381"/>
    <x v="2"/>
    <x v="1"/>
    <x v="1"/>
    <n v="1363990545"/>
    <n v="1360106145"/>
    <b v="0"/>
    <x v="196"/>
    <b v="0"/>
    <x v="3"/>
    <x v="8"/>
    <x v="689"/>
    <d v="2013-03-22T22:15:45"/>
    <x v="8"/>
  </r>
  <r>
    <n v="1266"/>
    <s v="Sensory Station's First EP"/>
    <x v="690"/>
    <n v="9500"/>
    <n v="9545"/>
    <x v="0"/>
    <x v="1"/>
    <x v="1"/>
    <n v="1389474145"/>
    <n v="1386882145"/>
    <b v="1"/>
    <x v="249"/>
    <b v="1"/>
    <x v="3"/>
    <x v="21"/>
    <x v="690"/>
    <d v="2014-01-11T21:02:25"/>
    <x v="0"/>
  </r>
  <r>
    <n v="1468"/>
    <s v="A New Season of Destination DIY"/>
    <x v="691"/>
    <n v="9500"/>
    <n v="9725"/>
    <x v="0"/>
    <x v="1"/>
    <x v="1"/>
    <n v="1307838049"/>
    <n v="1302654049"/>
    <b v="1"/>
    <x v="261"/>
    <b v="1"/>
    <x v="2"/>
    <x v="33"/>
    <x v="691"/>
    <d v="2011-06-12T00:20:49"/>
    <x v="2"/>
  </r>
  <r>
    <n v="2041"/>
    <s v="The Aspect - Reinventing the Grow Light for Interior Design"/>
    <x v="692"/>
    <n v="9500"/>
    <n v="17277"/>
    <x v="0"/>
    <x v="1"/>
    <x v="1"/>
    <n v="1478785027"/>
    <n v="1476189427"/>
    <b v="0"/>
    <x v="39"/>
    <b v="1"/>
    <x v="1"/>
    <x v="23"/>
    <x v="692"/>
    <d v="2016-11-10T13:37:07"/>
    <x v="0"/>
  </r>
  <r>
    <n v="2828"/>
    <s v="Peace In Our Time"/>
    <x v="693"/>
    <n v="9500"/>
    <n v="9536"/>
    <x v="0"/>
    <x v="2"/>
    <x v="2"/>
    <n v="1443826800"/>
    <n v="1441606869"/>
    <b v="0"/>
    <x v="258"/>
    <b v="1"/>
    <x v="7"/>
    <x v="15"/>
    <x v="693"/>
    <d v="2015-10-02T23:00:00"/>
    <x v="3"/>
  </r>
  <r>
    <n v="2853"/>
    <s v="Eighteen Months- A Love Story Interrupted"/>
    <x v="694"/>
    <n v="9500"/>
    <n v="0"/>
    <x v="2"/>
    <x v="3"/>
    <x v="3"/>
    <n v="1410669297"/>
    <n v="1405485297"/>
    <b v="0"/>
    <x v="2"/>
    <b v="0"/>
    <x v="7"/>
    <x v="15"/>
    <x v="694"/>
    <d v="2014-09-14T04:34:57"/>
    <x v="2"/>
  </r>
  <r>
    <n v="3209"/>
    <s v="King Kirby, a play by Crystal Skillman and Fred Van Lente"/>
    <x v="695"/>
    <n v="9500"/>
    <n v="11335.7"/>
    <x v="0"/>
    <x v="1"/>
    <x v="1"/>
    <n v="1403305200"/>
    <n v="1400512658"/>
    <b v="1"/>
    <x v="139"/>
    <b v="1"/>
    <x v="7"/>
    <x v="15"/>
    <x v="695"/>
    <d v="2014-06-20T23:00:00"/>
    <x v="15"/>
  </r>
  <r>
    <n v="3433"/>
    <s v="The Dybbuk"/>
    <x v="696"/>
    <n v="9500"/>
    <n v="9525"/>
    <x v="0"/>
    <x v="1"/>
    <x v="1"/>
    <n v="1402974000"/>
    <n v="1400290255"/>
    <b v="0"/>
    <x v="191"/>
    <b v="1"/>
    <x v="7"/>
    <x v="15"/>
    <x v="696"/>
    <d v="2014-06-17T03:00:00"/>
    <x v="1"/>
  </r>
  <r>
    <n v="4063"/>
    <s v="Whisper Me Happy Ever After (WMHEA)"/>
    <x v="697"/>
    <n v="9500"/>
    <n v="135"/>
    <x v="2"/>
    <x v="2"/>
    <x v="2"/>
    <n v="1403886084"/>
    <n v="1401294084"/>
    <b v="0"/>
    <x v="35"/>
    <b v="0"/>
    <x v="7"/>
    <x v="15"/>
    <x v="697"/>
    <d v="2014-06-27T16:21:24"/>
    <x v="0"/>
  </r>
  <r>
    <n v="1144"/>
    <s v="We Need Your Help to Finish Our BBQ Food Truck"/>
    <x v="698"/>
    <n v="9300"/>
    <n v="0"/>
    <x v="2"/>
    <x v="1"/>
    <x v="1"/>
    <n v="1430281320"/>
    <n v="1427689320"/>
    <b v="0"/>
    <x v="2"/>
    <b v="0"/>
    <x v="5"/>
    <x v="13"/>
    <x v="698"/>
    <d v="2015-04-29T04:22:00"/>
    <x v="0"/>
  </r>
  <r>
    <n v="1895"/>
    <s v="HERESTOFIGHTIN Debut full length album &quot;Becoming Native&quot;"/>
    <x v="699"/>
    <n v="9072"/>
    <n v="9228"/>
    <x v="0"/>
    <x v="1"/>
    <x v="1"/>
    <n v="1445363722"/>
    <n v="1442771722"/>
    <b v="0"/>
    <x v="100"/>
    <b v="1"/>
    <x v="3"/>
    <x v="9"/>
    <x v="699"/>
    <d v="2015-10-20T17:55:22"/>
    <x v="0"/>
  </r>
  <r>
    <n v="2599"/>
    <s v="Empty Ramekins Catering Group"/>
    <x v="700"/>
    <n v="9041"/>
    <n v="90"/>
    <x v="2"/>
    <x v="1"/>
    <x v="1"/>
    <n v="1407089147"/>
    <n v="1403201147"/>
    <b v="0"/>
    <x v="24"/>
    <b v="0"/>
    <x v="5"/>
    <x v="13"/>
    <x v="700"/>
    <d v="2014-08-03T18:05:47"/>
    <x v="8"/>
  </r>
  <r>
    <n v="7"/>
    <s v="Skin: Film Production By 14 Year Old Aniya Wolfe"/>
    <x v="701"/>
    <n v="9000"/>
    <n v="9110"/>
    <x v="0"/>
    <x v="1"/>
    <x v="1"/>
    <n v="1467680867"/>
    <n v="1464224867"/>
    <b v="0"/>
    <x v="176"/>
    <b v="1"/>
    <x v="0"/>
    <x v="0"/>
    <x v="701"/>
    <d v="2016-07-05T01:07:47"/>
    <x v="18"/>
  </r>
  <r>
    <n v="583"/>
    <s v="HackersArchive.com"/>
    <x v="702"/>
    <n v="9000"/>
    <n v="1"/>
    <x v="2"/>
    <x v="1"/>
    <x v="1"/>
    <n v="1426800687"/>
    <n v="1424212287"/>
    <b v="0"/>
    <x v="26"/>
    <b v="0"/>
    <x v="1"/>
    <x v="5"/>
    <x v="702"/>
    <d v="2015-03-19T21:31:27"/>
    <x v="0"/>
  </r>
  <r>
    <n v="585"/>
    <s v="Link Card"/>
    <x v="703"/>
    <n v="9000"/>
    <n v="0"/>
    <x v="2"/>
    <x v="2"/>
    <x v="2"/>
    <n v="1448928000"/>
    <n v="1444123377"/>
    <b v="0"/>
    <x v="2"/>
    <b v="0"/>
    <x v="1"/>
    <x v="5"/>
    <x v="703"/>
    <d v="2015-12-01T00:00:00"/>
    <x v="52"/>
  </r>
  <r>
    <n v="588"/>
    <s v="TiTraGO! your personal driver"/>
    <x v="704"/>
    <n v="9000"/>
    <n v="301"/>
    <x v="2"/>
    <x v="11"/>
    <x v="4"/>
    <n v="1479410886"/>
    <n v="1474223286"/>
    <b v="0"/>
    <x v="17"/>
    <b v="0"/>
    <x v="1"/>
    <x v="5"/>
    <x v="704"/>
    <d v="2016-11-17T19:28:06"/>
    <x v="2"/>
  </r>
  <r>
    <n v="940"/>
    <s v="The LUMIC Band by Cope4Golf creates a scientific golf swing."/>
    <x v="705"/>
    <n v="9000"/>
    <n v="1544"/>
    <x v="2"/>
    <x v="1"/>
    <x v="1"/>
    <n v="1439251926"/>
    <n v="1435363926"/>
    <b v="0"/>
    <x v="63"/>
    <b v="0"/>
    <x v="1"/>
    <x v="6"/>
    <x v="705"/>
    <d v="2015-08-11T00:12:06"/>
    <x v="8"/>
  </r>
  <r>
    <n v="1015"/>
    <s v="SKIN - Wearable music remote control for your mobile phone"/>
    <x v="706"/>
    <n v="9000"/>
    <n v="240"/>
    <x v="1"/>
    <x v="16"/>
    <x v="10"/>
    <n v="1448489095"/>
    <n v="1445893495"/>
    <b v="0"/>
    <x v="43"/>
    <b v="0"/>
    <x v="1"/>
    <x v="6"/>
    <x v="706"/>
    <d v="2015-11-25T22:04:55"/>
    <x v="0"/>
  </r>
  <r>
    <n v="1172"/>
    <s v="let your dayz take you to the dogs."/>
    <x v="707"/>
    <n v="9000"/>
    <n v="0"/>
    <x v="2"/>
    <x v="1"/>
    <x v="1"/>
    <n v="1408551752"/>
    <n v="1405959752"/>
    <b v="0"/>
    <x v="2"/>
    <b v="0"/>
    <x v="5"/>
    <x v="13"/>
    <x v="707"/>
    <d v="2014-08-20T16:22:32"/>
    <x v="0"/>
  </r>
  <r>
    <n v="1189"/>
    <s v="Road Ramblers"/>
    <x v="708"/>
    <n v="9000"/>
    <n v="9700"/>
    <x v="0"/>
    <x v="1"/>
    <x v="1"/>
    <n v="1467242995"/>
    <n v="1465428595"/>
    <b v="0"/>
    <x v="75"/>
    <b v="1"/>
    <x v="6"/>
    <x v="14"/>
    <x v="708"/>
    <d v="2016-06-29T23:29:55"/>
    <x v="27"/>
  </r>
  <r>
    <n v="1218"/>
    <s v="The Alaska Range"/>
    <x v="709"/>
    <n v="9000"/>
    <n v="15505"/>
    <x v="0"/>
    <x v="1"/>
    <x v="1"/>
    <n v="1446346800"/>
    <n v="1443714800"/>
    <b v="0"/>
    <x v="146"/>
    <b v="1"/>
    <x v="6"/>
    <x v="14"/>
    <x v="709"/>
    <d v="2015-11-01T03:00:00"/>
    <x v="1"/>
  </r>
  <r>
    <n v="1399"/>
    <s v="Rocket And A Bomb Live DVD/Album + new Michael Knott 7&quot;EP"/>
    <x v="710"/>
    <n v="9000"/>
    <n v="11353"/>
    <x v="0"/>
    <x v="1"/>
    <x v="1"/>
    <n v="1412640373"/>
    <n v="1410048373"/>
    <b v="0"/>
    <x v="170"/>
    <b v="1"/>
    <x v="3"/>
    <x v="21"/>
    <x v="710"/>
    <d v="2014-10-07T00:06:13"/>
    <x v="0"/>
  </r>
  <r>
    <n v="1519"/>
    <s v="Jesus Days, 1978-1983"/>
    <x v="711"/>
    <n v="9000"/>
    <n v="9302.75"/>
    <x v="0"/>
    <x v="1"/>
    <x v="1"/>
    <n v="1403301540"/>
    <n v="1400867283"/>
    <b v="1"/>
    <x v="253"/>
    <b v="1"/>
    <x v="6"/>
    <x v="14"/>
    <x v="711"/>
    <d v="2014-06-20T21:59:00"/>
    <x v="20"/>
  </r>
  <r>
    <n v="1573"/>
    <s v="150 Years of Awesome Canada: Trading Card Coffee Table Book (Canceled)"/>
    <x v="712"/>
    <n v="9000"/>
    <n v="223"/>
    <x v="1"/>
    <x v="3"/>
    <x v="3"/>
    <n v="1491019140"/>
    <n v="1487548802"/>
    <b v="0"/>
    <x v="3"/>
    <b v="0"/>
    <x v="2"/>
    <x v="37"/>
    <x v="712"/>
    <d v="2017-04-01T03:59:00"/>
    <x v="18"/>
  </r>
  <r>
    <n v="1747"/>
    <s v="'Tulip, my mother's favourite flower' - A Photo Book."/>
    <x v="713"/>
    <n v="9000"/>
    <n v="9446"/>
    <x v="0"/>
    <x v="2"/>
    <x v="2"/>
    <n v="1447426800"/>
    <n v="1444904830"/>
    <b v="0"/>
    <x v="184"/>
    <b v="1"/>
    <x v="6"/>
    <x v="14"/>
    <x v="713"/>
    <d v="2015-11-13T15:00:00"/>
    <x v="7"/>
  </r>
  <r>
    <n v="1794"/>
    <s v="Venus as Men"/>
    <x v="714"/>
    <n v="9000"/>
    <n v="997"/>
    <x v="2"/>
    <x v="1"/>
    <x v="1"/>
    <n v="1423660422"/>
    <n v="1420636422"/>
    <b v="1"/>
    <x v="129"/>
    <b v="0"/>
    <x v="6"/>
    <x v="14"/>
    <x v="714"/>
    <d v="2015-02-11T13:13:42"/>
    <x v="12"/>
  </r>
  <r>
    <n v="1850"/>
    <s v="WILKES EP"/>
    <x v="715"/>
    <n v="9000"/>
    <n v="9137"/>
    <x v="0"/>
    <x v="1"/>
    <x v="1"/>
    <n v="1405033300"/>
    <n v="1402441300"/>
    <b v="0"/>
    <x v="166"/>
    <b v="1"/>
    <x v="3"/>
    <x v="21"/>
    <x v="715"/>
    <d v="2014-07-10T23:01:40"/>
    <x v="0"/>
  </r>
  <r>
    <n v="2199"/>
    <s v="Decadolo. Flip it!"/>
    <x v="716"/>
    <n v="9000"/>
    <n v="13228"/>
    <x v="0"/>
    <x v="14"/>
    <x v="4"/>
    <n v="1444903198"/>
    <n v="1442311198"/>
    <b v="1"/>
    <x v="174"/>
    <b v="1"/>
    <x v="4"/>
    <x v="24"/>
    <x v="716"/>
    <d v="2015-10-15T09:59:58"/>
    <x v="0"/>
  </r>
  <r>
    <n v="2252"/>
    <s v="Punkapocalyptic - Black Blood Children Band"/>
    <x v="717"/>
    <n v="9000"/>
    <n v="24505"/>
    <x v="0"/>
    <x v="10"/>
    <x v="4"/>
    <n v="1470469938"/>
    <n v="1469173938"/>
    <b v="0"/>
    <x v="155"/>
    <b v="1"/>
    <x v="4"/>
    <x v="24"/>
    <x v="717"/>
    <d v="2016-08-06T07:52:18"/>
    <x v="34"/>
  </r>
  <r>
    <n v="2311"/>
    <s v="Mary Fagan's CD Project!"/>
    <x v="718"/>
    <n v="9000"/>
    <n v="9370"/>
    <x v="0"/>
    <x v="1"/>
    <x v="1"/>
    <n v="1399421189"/>
    <n v="1396829189"/>
    <b v="1"/>
    <x v="95"/>
    <b v="1"/>
    <x v="3"/>
    <x v="9"/>
    <x v="718"/>
    <d v="2014-05-07T00:06:29"/>
    <x v="0"/>
  </r>
  <r>
    <n v="3082"/>
    <s v="Magical Workshop, Magic/Hobby Store"/>
    <x v="719"/>
    <n v="9000"/>
    <n v="0"/>
    <x v="2"/>
    <x v="1"/>
    <x v="1"/>
    <n v="1447628946"/>
    <n v="1445033346"/>
    <b v="0"/>
    <x v="2"/>
    <b v="0"/>
    <x v="7"/>
    <x v="30"/>
    <x v="719"/>
    <d v="2015-11-15T23:09:06"/>
    <x v="0"/>
  </r>
  <r>
    <n v="3360"/>
    <s v="Pretty Butch"/>
    <x v="720"/>
    <n v="9000"/>
    <n v="9124"/>
    <x v="0"/>
    <x v="18"/>
    <x v="11"/>
    <n v="1481731140"/>
    <n v="1479866343"/>
    <b v="0"/>
    <x v="179"/>
    <b v="1"/>
    <x v="7"/>
    <x v="15"/>
    <x v="720"/>
    <d v="2016-12-14T15:59:00"/>
    <x v="27"/>
  </r>
  <r>
    <n v="4014"/>
    <s v="Ministry theater"/>
    <x v="721"/>
    <n v="9000"/>
    <n v="0"/>
    <x v="2"/>
    <x v="1"/>
    <x v="1"/>
    <n v="1457157269"/>
    <n v="1455861269"/>
    <b v="0"/>
    <x v="2"/>
    <b v="0"/>
    <x v="7"/>
    <x v="15"/>
    <x v="721"/>
    <d v="2016-03-05T05:54:29"/>
    <x v="34"/>
  </r>
  <r>
    <n v="363"/>
    <s v="&quot;Sherpa Stew&quot; - A documentary about  Sherpas from Nepal living in New York City"/>
    <x v="722"/>
    <n v="8925"/>
    <n v="9044"/>
    <x v="0"/>
    <x v="1"/>
    <x v="1"/>
    <n v="1272828120"/>
    <n v="1268934736"/>
    <b v="0"/>
    <x v="4"/>
    <b v="1"/>
    <x v="0"/>
    <x v="3"/>
    <x v="722"/>
    <d v="2010-05-02T19:22:00"/>
    <x v="8"/>
  </r>
  <r>
    <n v="456"/>
    <s v="Sideways Mohawk vs This Guy ( Comic eBook &amp; Cartoon Movie )"/>
    <x v="723"/>
    <n v="8888"/>
    <n v="61"/>
    <x v="2"/>
    <x v="1"/>
    <x v="1"/>
    <n v="1382414340"/>
    <n v="1380559201"/>
    <b v="0"/>
    <x v="3"/>
    <b v="0"/>
    <x v="0"/>
    <x v="4"/>
    <x v="723"/>
    <d v="2013-10-22T03:59:00"/>
    <x v="21"/>
  </r>
  <r>
    <n v="1449"/>
    <s v="MamaCheng's International Shopping Concierge Services"/>
    <x v="724"/>
    <n v="8888"/>
    <n v="0"/>
    <x v="2"/>
    <x v="1"/>
    <x v="1"/>
    <n v="1431286105"/>
    <n v="1427138905"/>
    <b v="0"/>
    <x v="2"/>
    <b v="0"/>
    <x v="2"/>
    <x v="16"/>
    <x v="724"/>
    <d v="2015-05-10T19:28:25"/>
    <x v="29"/>
  </r>
  <r>
    <n v="4054"/>
    <s v="Truth is..&quot;Real Love Ain't Suppose to Hurt&quot;"/>
    <x v="725"/>
    <n v="8880"/>
    <n v="0"/>
    <x v="2"/>
    <x v="1"/>
    <x v="1"/>
    <n v="1475294400"/>
    <n v="1472674285"/>
    <b v="0"/>
    <x v="2"/>
    <b v="0"/>
    <x v="7"/>
    <x v="15"/>
    <x v="725"/>
    <d v="2016-10-01T04:00:00"/>
    <x v="1"/>
  </r>
  <r>
    <n v="869"/>
    <s v="Live DVD Concert by Twice As Good"/>
    <x v="726"/>
    <n v="8800"/>
    <n v="1040"/>
    <x v="2"/>
    <x v="1"/>
    <x v="1"/>
    <n v="1365448657"/>
    <n v="1362860257"/>
    <b v="0"/>
    <x v="3"/>
    <b v="0"/>
    <x v="3"/>
    <x v="8"/>
    <x v="726"/>
    <d v="2013-04-08T19:17:37"/>
    <x v="0"/>
  </r>
  <r>
    <n v="1187"/>
    <s v="&quot;SUNDANCERS: The Men of Utah&quot;"/>
    <x v="727"/>
    <n v="8750"/>
    <n v="9111"/>
    <x v="0"/>
    <x v="1"/>
    <x v="1"/>
    <n v="1431885600"/>
    <n v="1429133323"/>
    <b v="0"/>
    <x v="190"/>
    <b v="1"/>
    <x v="6"/>
    <x v="14"/>
    <x v="727"/>
    <d v="2015-05-17T18:00:00"/>
    <x v="15"/>
  </r>
  <r>
    <n v="1813"/>
    <s v="Libya : The Lost Days"/>
    <x v="728"/>
    <n v="8750"/>
    <n v="0"/>
    <x v="2"/>
    <x v="2"/>
    <x v="2"/>
    <n v="1407532812"/>
    <n v="1404940812"/>
    <b v="0"/>
    <x v="2"/>
    <b v="0"/>
    <x v="6"/>
    <x v="14"/>
    <x v="728"/>
    <d v="2014-08-08T21:20:12"/>
    <x v="0"/>
  </r>
  <r>
    <n v="1855"/>
    <s v="Motion Device Debut EP"/>
    <x v="729"/>
    <n v="8750"/>
    <n v="13480.16"/>
    <x v="0"/>
    <x v="3"/>
    <x v="3"/>
    <n v="1389012940"/>
    <n v="1385124940"/>
    <b v="0"/>
    <x v="71"/>
    <b v="1"/>
    <x v="3"/>
    <x v="21"/>
    <x v="729"/>
    <d v="2014-01-06T12:55:40"/>
    <x v="8"/>
  </r>
  <r>
    <n v="55"/>
    <s v="Di FAMILY"/>
    <x v="730"/>
    <n v="8600"/>
    <n v="11090"/>
    <x v="0"/>
    <x v="1"/>
    <x v="1"/>
    <n v="1464390916"/>
    <n v="1462576516"/>
    <b v="0"/>
    <x v="75"/>
    <b v="1"/>
    <x v="0"/>
    <x v="0"/>
    <x v="730"/>
    <d v="2016-05-27T23:15:16"/>
    <x v="27"/>
  </r>
  <r>
    <n v="0"/>
    <s v="GIRLS STATE a new musical comedy TV project"/>
    <x v="731"/>
    <n v="8500"/>
    <n v="11633"/>
    <x v="0"/>
    <x v="1"/>
    <x v="1"/>
    <n v="1437620400"/>
    <n v="1434931811"/>
    <b v="0"/>
    <x v="199"/>
    <b v="1"/>
    <x v="0"/>
    <x v="0"/>
    <x v="731"/>
    <d v="2015-07-23T03:00:00"/>
    <x v="1"/>
  </r>
  <r>
    <n v="324"/>
    <s v="KEEP MOVING FORWARD - Documentary Film"/>
    <x v="732"/>
    <n v="8500"/>
    <n v="8636"/>
    <x v="0"/>
    <x v="1"/>
    <x v="1"/>
    <n v="1438441308"/>
    <n v="1435590108"/>
    <b v="1"/>
    <x v="262"/>
    <b v="1"/>
    <x v="0"/>
    <x v="3"/>
    <x v="732"/>
    <d v="2015-08-01T15:01:48"/>
    <x v="14"/>
  </r>
  <r>
    <n v="335"/>
    <s v="New Mo' Cut: David Peoples' lost film of Moe's Books"/>
    <x v="733"/>
    <n v="8500"/>
    <n v="8735"/>
    <x v="0"/>
    <x v="1"/>
    <x v="1"/>
    <n v="1431122400"/>
    <n v="1428428515"/>
    <b v="1"/>
    <x v="58"/>
    <b v="1"/>
    <x v="0"/>
    <x v="3"/>
    <x v="733"/>
    <d v="2015-05-08T22:00:00"/>
    <x v="1"/>
  </r>
  <r>
    <n v="460"/>
    <s v="Darwin's Kiss"/>
    <x v="734"/>
    <n v="8500"/>
    <n v="25"/>
    <x v="2"/>
    <x v="1"/>
    <x v="1"/>
    <n v="1401595200"/>
    <n v="1398862875"/>
    <b v="0"/>
    <x v="17"/>
    <b v="0"/>
    <x v="0"/>
    <x v="4"/>
    <x v="734"/>
    <d v="2014-06-01T04:00:00"/>
    <x v="15"/>
  </r>
  <r>
    <n v="734"/>
    <s v="Sideswiped"/>
    <x v="735"/>
    <n v="8500"/>
    <n v="10670"/>
    <x v="0"/>
    <x v="3"/>
    <x v="3"/>
    <n v="1431147600"/>
    <n v="1428465420"/>
    <b v="0"/>
    <x v="176"/>
    <b v="1"/>
    <x v="2"/>
    <x v="7"/>
    <x v="735"/>
    <d v="2015-05-09T05:00:00"/>
    <x v="1"/>
  </r>
  <r>
    <n v="1567"/>
    <s v="Kickstart a Traveling Heart (Canceled)"/>
    <x v="736"/>
    <n v="8500"/>
    <n v="350"/>
    <x v="1"/>
    <x v="1"/>
    <x v="1"/>
    <n v="1392595200"/>
    <n v="1391293745"/>
    <b v="0"/>
    <x v="12"/>
    <b v="0"/>
    <x v="2"/>
    <x v="37"/>
    <x v="736"/>
    <d v="2014-02-17T00:00:00"/>
    <x v="53"/>
  </r>
  <r>
    <n v="1754"/>
    <s v="OFFICIAL OTTAWA (an unofficial portrait)"/>
    <x v="737"/>
    <n v="8500"/>
    <n v="9395"/>
    <x v="0"/>
    <x v="3"/>
    <x v="3"/>
    <n v="1428091353"/>
    <n v="1425502953"/>
    <b v="0"/>
    <x v="108"/>
    <b v="1"/>
    <x v="6"/>
    <x v="14"/>
    <x v="737"/>
    <d v="2015-04-03T20:02:33"/>
    <x v="0"/>
  </r>
  <r>
    <n v="2230"/>
    <s v="Little Dungeon: Turtle Rock"/>
    <x v="738"/>
    <n v="8500"/>
    <n v="10706"/>
    <x v="0"/>
    <x v="1"/>
    <x v="1"/>
    <n v="1398460127"/>
    <n v="1395868127"/>
    <b v="0"/>
    <x v="263"/>
    <b v="1"/>
    <x v="4"/>
    <x v="24"/>
    <x v="738"/>
    <d v="2014-04-25T21:08:47"/>
    <x v="0"/>
  </r>
  <r>
    <n v="2251"/>
    <s v="Werewolf: Full Moon Expansion"/>
    <x v="739"/>
    <n v="8500"/>
    <n v="11428.19"/>
    <x v="0"/>
    <x v="1"/>
    <x v="1"/>
    <n v="1408177077"/>
    <n v="1406362677"/>
    <b v="0"/>
    <x v="260"/>
    <b v="1"/>
    <x v="4"/>
    <x v="24"/>
    <x v="739"/>
    <d v="2014-08-16T08:17:57"/>
    <x v="27"/>
  </r>
  <r>
    <n v="2277"/>
    <s v="Police Precinct"/>
    <x v="740"/>
    <n v="8500"/>
    <n v="11992"/>
    <x v="0"/>
    <x v="1"/>
    <x v="1"/>
    <n v="1330359423"/>
    <n v="1327767423"/>
    <b v="0"/>
    <x v="254"/>
    <b v="1"/>
    <x v="4"/>
    <x v="24"/>
    <x v="740"/>
    <d v="2012-02-27T16:17:03"/>
    <x v="0"/>
  </r>
  <r>
    <n v="2460"/>
    <s v="Grano: The Good Place to Get Great Bread"/>
    <x v="741"/>
    <n v="8500"/>
    <n v="8567"/>
    <x v="0"/>
    <x v="1"/>
    <x v="1"/>
    <n v="1483417020"/>
    <n v="1480480167"/>
    <b v="0"/>
    <x v="264"/>
    <b v="1"/>
    <x v="5"/>
    <x v="25"/>
    <x v="741"/>
    <d v="2017-01-03T04:17:00"/>
    <x v="31"/>
  </r>
  <r>
    <n v="2580"/>
    <s v="Build Phatboyz Food Truck (Canceled)"/>
    <x v="742"/>
    <n v="8500"/>
    <n v="51"/>
    <x v="1"/>
    <x v="1"/>
    <x v="1"/>
    <n v="1431745200"/>
    <n v="1429170603"/>
    <b v="0"/>
    <x v="17"/>
    <b v="0"/>
    <x v="5"/>
    <x v="13"/>
    <x v="742"/>
    <d v="2015-05-16T03:00:00"/>
    <x v="0"/>
  </r>
  <r>
    <n v="2991"/>
    <s v="gimmeLIVE @ 9 Wallis"/>
    <x v="743"/>
    <n v="8500"/>
    <n v="8780"/>
    <x v="0"/>
    <x v="1"/>
    <x v="1"/>
    <n v="1485547530"/>
    <n v="1483646730"/>
    <b v="0"/>
    <x v="265"/>
    <b v="1"/>
    <x v="7"/>
    <x v="30"/>
    <x v="743"/>
    <d v="2017-01-27T20:05:30"/>
    <x v="21"/>
  </r>
  <r>
    <n v="3016"/>
    <s v="Let there be sound! A sound and hearing assistance system"/>
    <x v="744"/>
    <n v="8500"/>
    <n v="8722"/>
    <x v="0"/>
    <x v="1"/>
    <x v="1"/>
    <n v="1405688952"/>
    <n v="1400504952"/>
    <b v="0"/>
    <x v="19"/>
    <b v="1"/>
    <x v="7"/>
    <x v="30"/>
    <x v="744"/>
    <d v="2014-07-18T13:09:12"/>
    <x v="2"/>
  </r>
  <r>
    <n v="3241"/>
    <s v="THE SOPHOCLES PROJECT"/>
    <x v="745"/>
    <n v="8500"/>
    <n v="9801"/>
    <x v="0"/>
    <x v="1"/>
    <x v="1"/>
    <n v="1413269940"/>
    <n v="1410421670"/>
    <b v="1"/>
    <x v="85"/>
    <b v="1"/>
    <x v="7"/>
    <x v="15"/>
    <x v="745"/>
    <d v="2014-10-14T06:59:00"/>
    <x v="14"/>
  </r>
  <r>
    <n v="3746"/>
    <s v="Stage Play Production - &quot;I Love You to Death&quot;"/>
    <x v="746"/>
    <n v="8500"/>
    <n v="202"/>
    <x v="2"/>
    <x v="1"/>
    <x v="1"/>
    <n v="1475918439"/>
    <n v="1473326439"/>
    <b v="0"/>
    <x v="26"/>
    <b v="0"/>
    <x v="7"/>
    <x v="15"/>
    <x v="746"/>
    <d v="2016-10-08T09:20:39"/>
    <x v="0"/>
  </r>
  <r>
    <n v="46"/>
    <s v="New equipment for Joy's World!"/>
    <x v="747"/>
    <n v="8400"/>
    <n v="8750"/>
    <x v="0"/>
    <x v="9"/>
    <x v="7"/>
    <n v="1450220974"/>
    <n v="1447628974"/>
    <b v="0"/>
    <x v="29"/>
    <b v="1"/>
    <x v="0"/>
    <x v="0"/>
    <x v="747"/>
    <d v="2015-12-15T23:09:34"/>
    <x v="0"/>
  </r>
  <r>
    <n v="3302"/>
    <s v="El muro de BorÃ­s KiÃ©n"/>
    <x v="748"/>
    <n v="8400"/>
    <n v="8685"/>
    <x v="0"/>
    <x v="10"/>
    <x v="4"/>
    <n v="1481099176"/>
    <n v="1478507176"/>
    <b v="0"/>
    <x v="249"/>
    <b v="1"/>
    <x v="7"/>
    <x v="15"/>
    <x v="748"/>
    <d v="2016-12-07T08:26:16"/>
    <x v="0"/>
  </r>
  <r>
    <n v="3041"/>
    <s v="Lend a Hand in Our Home"/>
    <x v="749"/>
    <n v="8300"/>
    <n v="9170"/>
    <x v="0"/>
    <x v="1"/>
    <x v="1"/>
    <n v="1453323048"/>
    <n v="1450731048"/>
    <b v="0"/>
    <x v="11"/>
    <b v="1"/>
    <x v="7"/>
    <x v="30"/>
    <x v="749"/>
    <d v="2016-01-20T20:50:48"/>
    <x v="0"/>
  </r>
  <r>
    <n v="721"/>
    <s v="Celebrating Brit Shalom â€” Now at CelebratingBritShalom.Com"/>
    <x v="750"/>
    <n v="8200"/>
    <n v="10013"/>
    <x v="0"/>
    <x v="1"/>
    <x v="1"/>
    <n v="1406900607"/>
    <n v="1403012607"/>
    <b v="0"/>
    <x v="66"/>
    <b v="1"/>
    <x v="2"/>
    <x v="7"/>
    <x v="750"/>
    <d v="2014-08-01T13:43:27"/>
    <x v="8"/>
  </r>
  <r>
    <n v="2229"/>
    <s v="Tessen - A quick-playing card game set in feudal Japan"/>
    <x v="751"/>
    <n v="8012"/>
    <n v="13704.33"/>
    <x v="0"/>
    <x v="1"/>
    <x v="1"/>
    <n v="1378180800"/>
    <n v="1375113391"/>
    <b v="0"/>
    <x v="266"/>
    <b v="1"/>
    <x v="4"/>
    <x v="24"/>
    <x v="751"/>
    <d v="2013-09-03T04:00:00"/>
    <x v="5"/>
  </r>
  <r>
    <n v="6"/>
    <s v="POINT HOPE"/>
    <x v="752"/>
    <n v="8000"/>
    <n v="8519"/>
    <x v="0"/>
    <x v="1"/>
    <x v="1"/>
    <n v="1402710250"/>
    <n v="1401846250"/>
    <b v="0"/>
    <x v="230"/>
    <b v="1"/>
    <x v="0"/>
    <x v="0"/>
    <x v="752"/>
    <d v="2014-06-14T01:44:10"/>
    <x v="42"/>
  </r>
  <r>
    <n v="56"/>
    <s v="Voxwomen Cycling Show"/>
    <x v="753"/>
    <n v="8000"/>
    <n v="8581"/>
    <x v="0"/>
    <x v="2"/>
    <x v="2"/>
    <n v="1433779200"/>
    <n v="1432559424"/>
    <b v="0"/>
    <x v="142"/>
    <b v="1"/>
    <x v="0"/>
    <x v="0"/>
    <x v="753"/>
    <d v="2015-06-08T16:00:00"/>
    <x v="25"/>
  </r>
  <r>
    <n v="127"/>
    <s v="Human Evolution (Canceled)"/>
    <x v="754"/>
    <n v="8000"/>
    <n v="190"/>
    <x v="1"/>
    <x v="1"/>
    <x v="1"/>
    <n v="1428069541"/>
    <n v="1425481141"/>
    <b v="0"/>
    <x v="15"/>
    <b v="0"/>
    <x v="0"/>
    <x v="1"/>
    <x v="754"/>
    <d v="2015-04-03T13:59:01"/>
    <x v="0"/>
  </r>
  <r>
    <n v="168"/>
    <s v="Moving On"/>
    <x v="755"/>
    <n v="8000"/>
    <n v="325"/>
    <x v="2"/>
    <x v="1"/>
    <x v="1"/>
    <n v="1426791770"/>
    <n v="1424203370"/>
    <b v="0"/>
    <x v="3"/>
    <b v="0"/>
    <x v="0"/>
    <x v="2"/>
    <x v="755"/>
    <d v="2015-03-19T19:02:50"/>
    <x v="0"/>
  </r>
  <r>
    <n v="205"/>
    <s v="KISS ME GOODBYE - A REFRESHING VOICE IN INDIE FILMMAKING"/>
    <x v="756"/>
    <n v="8000"/>
    <n v="1300"/>
    <x v="2"/>
    <x v="1"/>
    <x v="1"/>
    <n v="1444144222"/>
    <n v="1441120222"/>
    <b v="0"/>
    <x v="99"/>
    <b v="0"/>
    <x v="0"/>
    <x v="2"/>
    <x v="756"/>
    <d v="2015-10-06T15:10:22"/>
    <x v="12"/>
  </r>
  <r>
    <n v="228"/>
    <s v="Facets of a Geek life"/>
    <x v="757"/>
    <n v="8000"/>
    <n v="0"/>
    <x v="2"/>
    <x v="2"/>
    <x v="2"/>
    <n v="1433176105"/>
    <n v="1427992105"/>
    <b v="0"/>
    <x v="2"/>
    <b v="0"/>
    <x v="0"/>
    <x v="2"/>
    <x v="757"/>
    <d v="2015-06-01T16:28:25"/>
    <x v="2"/>
  </r>
  <r>
    <n v="255"/>
    <s v="xoxosms: a documentary about love in the 21st century"/>
    <x v="758"/>
    <n v="8000"/>
    <n v="8538.66"/>
    <x v="0"/>
    <x v="1"/>
    <x v="1"/>
    <n v="1300275482"/>
    <n v="1297687082"/>
    <b v="1"/>
    <x v="221"/>
    <b v="1"/>
    <x v="0"/>
    <x v="3"/>
    <x v="758"/>
    <d v="2011-03-16T11:38:02"/>
    <x v="0"/>
  </r>
  <r>
    <n v="312"/>
    <s v="SparkTruck: stories from a cross-country maker journey"/>
    <x v="759"/>
    <n v="8000"/>
    <n v="8950"/>
    <x v="0"/>
    <x v="1"/>
    <x v="1"/>
    <n v="1365973432"/>
    <n v="1363381432"/>
    <b v="1"/>
    <x v="207"/>
    <b v="1"/>
    <x v="0"/>
    <x v="3"/>
    <x v="759"/>
    <d v="2013-04-14T21:03:52"/>
    <x v="0"/>
  </r>
  <r>
    <n v="419"/>
    <s v="BEYOND LOCAL"/>
    <x v="760"/>
    <n v="8000"/>
    <n v="8035"/>
    <x v="0"/>
    <x v="1"/>
    <x v="1"/>
    <n v="1372536787"/>
    <n v="1367352787"/>
    <b v="0"/>
    <x v="125"/>
    <b v="1"/>
    <x v="0"/>
    <x v="3"/>
    <x v="760"/>
    <d v="2013-06-29T20:13:07"/>
    <x v="2"/>
  </r>
  <r>
    <n v="512"/>
    <s v="Otherkin The Animated Series"/>
    <x v="761"/>
    <n v="8000"/>
    <n v="11"/>
    <x v="2"/>
    <x v="1"/>
    <x v="1"/>
    <n v="1479667727"/>
    <n v="1475776127"/>
    <b v="0"/>
    <x v="17"/>
    <b v="0"/>
    <x v="0"/>
    <x v="4"/>
    <x v="761"/>
    <d v="2016-11-20T18:48:47"/>
    <x v="8"/>
  </r>
  <r>
    <n v="556"/>
    <s v="Braille Academy"/>
    <x v="762"/>
    <n v="8000"/>
    <n v="200"/>
    <x v="2"/>
    <x v="1"/>
    <x v="1"/>
    <n v="1452112717"/>
    <n v="1449520717"/>
    <b v="0"/>
    <x v="26"/>
    <b v="0"/>
    <x v="1"/>
    <x v="5"/>
    <x v="762"/>
    <d v="2016-01-06T20:38:37"/>
    <x v="0"/>
  </r>
  <r>
    <n v="655"/>
    <s v="Spark: The Watch That Keeps You Awake"/>
    <x v="763"/>
    <n v="8000"/>
    <n v="11751"/>
    <x v="0"/>
    <x v="1"/>
    <x v="1"/>
    <n v="1426197512"/>
    <n v="1423609112"/>
    <b v="0"/>
    <x v="133"/>
    <b v="1"/>
    <x v="1"/>
    <x v="6"/>
    <x v="763"/>
    <d v="2015-03-12T21:58:32"/>
    <x v="0"/>
  </r>
  <r>
    <n v="794"/>
    <s v="Begins Again"/>
    <x v="764"/>
    <n v="8000"/>
    <n v="8425"/>
    <x v="0"/>
    <x v="1"/>
    <x v="1"/>
    <n v="1315242360"/>
    <n v="1310438737"/>
    <b v="0"/>
    <x v="25"/>
    <b v="1"/>
    <x v="3"/>
    <x v="21"/>
    <x v="764"/>
    <d v="2011-09-05T17:06:00"/>
    <x v="10"/>
  </r>
  <r>
    <n v="806"/>
    <s v="Golden Animals NEW Album!"/>
    <x v="765"/>
    <n v="8000"/>
    <n v="8355"/>
    <x v="0"/>
    <x v="1"/>
    <x v="1"/>
    <n v="1315413339"/>
    <n v="1312821339"/>
    <b v="0"/>
    <x v="191"/>
    <b v="1"/>
    <x v="3"/>
    <x v="21"/>
    <x v="765"/>
    <d v="2011-09-07T16:35:39"/>
    <x v="0"/>
  </r>
  <r>
    <n v="872"/>
    <s v="Songs of Africa Ensemble Goodwill Africa Tour"/>
    <x v="766"/>
    <n v="8000"/>
    <n v="65"/>
    <x v="2"/>
    <x v="1"/>
    <x v="1"/>
    <n v="1299786527"/>
    <n v="1295898527"/>
    <b v="0"/>
    <x v="17"/>
    <b v="0"/>
    <x v="3"/>
    <x v="8"/>
    <x v="766"/>
    <d v="2011-03-10T19:48:47"/>
    <x v="8"/>
  </r>
  <r>
    <n v="891"/>
    <s v="Den-Mate: New EP and Tour"/>
    <x v="767"/>
    <n v="8000"/>
    <n v="260"/>
    <x v="2"/>
    <x v="1"/>
    <x v="1"/>
    <n v="1408581930"/>
    <n v="1405989930"/>
    <b v="0"/>
    <x v="35"/>
    <b v="0"/>
    <x v="3"/>
    <x v="9"/>
    <x v="767"/>
    <d v="2014-08-21T00:45:30"/>
    <x v="0"/>
  </r>
  <r>
    <n v="895"/>
    <s v="ruKus - the Net-a-thon: Fueling independence in music and art!"/>
    <x v="768"/>
    <n v="8000"/>
    <n v="195"/>
    <x v="2"/>
    <x v="1"/>
    <x v="1"/>
    <n v="1287975829"/>
    <n v="1284087829"/>
    <b v="0"/>
    <x v="27"/>
    <b v="0"/>
    <x v="3"/>
    <x v="9"/>
    <x v="768"/>
    <d v="2010-10-25T03:03:49"/>
    <x v="8"/>
  </r>
  <r>
    <n v="896"/>
    <s v="Hardsoul Poets New Album!"/>
    <x v="769"/>
    <n v="8000"/>
    <n v="3200"/>
    <x v="2"/>
    <x v="1"/>
    <x v="1"/>
    <n v="1440734400"/>
    <n v="1438549026"/>
    <b v="0"/>
    <x v="179"/>
    <b v="0"/>
    <x v="3"/>
    <x v="9"/>
    <x v="769"/>
    <d v="2015-08-28T04:00:00"/>
    <x v="17"/>
  </r>
  <r>
    <n v="968"/>
    <s v="Master Le Cosplay's: Avengers 2 Hulk Buster V2.0 Build"/>
    <x v="770"/>
    <n v="8000"/>
    <n v="106"/>
    <x v="2"/>
    <x v="1"/>
    <x v="1"/>
    <n v="1408134034"/>
    <n v="1405542034"/>
    <b v="0"/>
    <x v="15"/>
    <b v="0"/>
    <x v="1"/>
    <x v="6"/>
    <x v="770"/>
    <d v="2014-08-15T20:20:34"/>
    <x v="0"/>
  </r>
  <r>
    <n v="1102"/>
    <s v="Runers"/>
    <x v="771"/>
    <n v="8000"/>
    <n v="425"/>
    <x v="2"/>
    <x v="1"/>
    <x v="1"/>
    <n v="1386568740"/>
    <n v="1383095125"/>
    <b v="0"/>
    <x v="38"/>
    <b v="0"/>
    <x v="4"/>
    <x v="11"/>
    <x v="771"/>
    <d v="2013-12-09T05:59:00"/>
    <x v="18"/>
  </r>
  <r>
    <n v="1139"/>
    <s v="Soulwalker"/>
    <x v="772"/>
    <n v="8000"/>
    <n v="5"/>
    <x v="2"/>
    <x v="1"/>
    <x v="1"/>
    <n v="1420100426"/>
    <n v="1417508426"/>
    <b v="0"/>
    <x v="26"/>
    <b v="0"/>
    <x v="4"/>
    <x v="12"/>
    <x v="772"/>
    <d v="2015-01-01T08:20:26"/>
    <x v="0"/>
  </r>
  <r>
    <n v="1153"/>
    <s v="The Cold Spot Mobile Trailer"/>
    <x v="773"/>
    <n v="8000"/>
    <n v="50"/>
    <x v="2"/>
    <x v="1"/>
    <x v="1"/>
    <n v="1434647305"/>
    <n v="1432055305"/>
    <b v="0"/>
    <x v="26"/>
    <b v="0"/>
    <x v="5"/>
    <x v="13"/>
    <x v="773"/>
    <d v="2015-06-18T17:08:25"/>
    <x v="0"/>
  </r>
  <r>
    <n v="1240"/>
    <s v="Message of Peace, Love &amp; Unity (Canceled)"/>
    <x v="774"/>
    <n v="8000"/>
    <n v="241"/>
    <x v="1"/>
    <x v="1"/>
    <x v="1"/>
    <n v="1373665860"/>
    <n v="1368579457"/>
    <b v="0"/>
    <x v="30"/>
    <b v="0"/>
    <x v="3"/>
    <x v="35"/>
    <x v="774"/>
    <d v="2013-07-12T21:51:00"/>
    <x v="19"/>
  </r>
  <r>
    <n v="1382"/>
    <s v="The Floorwalkers New Album!"/>
    <x v="775"/>
    <n v="8000"/>
    <n v="8349"/>
    <x v="0"/>
    <x v="1"/>
    <x v="1"/>
    <n v="1367867536"/>
    <n v="1365275536"/>
    <b v="0"/>
    <x v="91"/>
    <b v="1"/>
    <x v="3"/>
    <x v="21"/>
    <x v="775"/>
    <d v="2013-05-06T19:12:16"/>
    <x v="0"/>
  </r>
  <r>
    <n v="1385"/>
    <s v="Chi Might Project"/>
    <x v="776"/>
    <n v="8000"/>
    <n v="8832.49"/>
    <x v="0"/>
    <x v="5"/>
    <x v="4"/>
    <n v="1461931860"/>
    <n v="1457109121"/>
    <b v="0"/>
    <x v="189"/>
    <b v="1"/>
    <x v="3"/>
    <x v="21"/>
    <x v="776"/>
    <d v="2016-04-29T12:11:00"/>
    <x v="52"/>
  </r>
  <r>
    <n v="1513"/>
    <s v="Russian Interiors"/>
    <x v="777"/>
    <n v="8000"/>
    <n v="12001.5"/>
    <x v="0"/>
    <x v="2"/>
    <x v="2"/>
    <n v="1405523866"/>
    <n v="1402931866"/>
    <b v="1"/>
    <x v="267"/>
    <b v="1"/>
    <x v="6"/>
    <x v="14"/>
    <x v="777"/>
    <d v="2014-07-16T15:17:46"/>
    <x v="0"/>
  </r>
  <r>
    <n v="1606"/>
    <s v="The Scurvies to release new album this summer! Check it out!"/>
    <x v="778"/>
    <n v="8000"/>
    <n v="8080.33"/>
    <x v="0"/>
    <x v="1"/>
    <x v="1"/>
    <n v="1300930838"/>
    <n v="1293158438"/>
    <b v="0"/>
    <x v="171"/>
    <b v="1"/>
    <x v="3"/>
    <x v="21"/>
    <x v="778"/>
    <d v="2011-03-24T01:40:38"/>
    <x v="37"/>
  </r>
  <r>
    <n v="1615"/>
    <s v="PRE ORDER Reno Divorce Digital CD &quot;Stuck On You&quot; $15 or more"/>
    <x v="779"/>
    <n v="8000"/>
    <n v="9130"/>
    <x v="0"/>
    <x v="1"/>
    <x v="1"/>
    <n v="1323742396"/>
    <n v="1319850796"/>
    <b v="0"/>
    <x v="268"/>
    <b v="1"/>
    <x v="3"/>
    <x v="21"/>
    <x v="779"/>
    <d v="2011-12-13T02:13:16"/>
    <x v="8"/>
  </r>
  <r>
    <n v="1626"/>
    <s v="The Protest's Next Album"/>
    <x v="780"/>
    <n v="8000"/>
    <n v="8095"/>
    <x v="0"/>
    <x v="1"/>
    <x v="1"/>
    <n v="1385932867"/>
    <n v="1383337267"/>
    <b v="0"/>
    <x v="220"/>
    <b v="1"/>
    <x v="3"/>
    <x v="21"/>
    <x v="780"/>
    <d v="2013-12-01T21:21:07"/>
    <x v="0"/>
  </r>
  <r>
    <n v="1662"/>
    <s v="Miami Singer/Songwriter Cat Shell- Album &quot;Illusion&quot;"/>
    <x v="781"/>
    <n v="8000"/>
    <n v="8211"/>
    <x v="0"/>
    <x v="1"/>
    <x v="1"/>
    <n v="1325310336"/>
    <n v="1320122736"/>
    <b v="0"/>
    <x v="177"/>
    <b v="1"/>
    <x v="3"/>
    <x v="40"/>
    <x v="781"/>
    <d v="2011-12-31T05:45:36"/>
    <x v="2"/>
  </r>
  <r>
    <n v="1668"/>
    <s v="Jonathan Cody White Makes His Debut EP!!!"/>
    <x v="782"/>
    <n v="8000"/>
    <n v="8211"/>
    <x v="0"/>
    <x v="1"/>
    <x v="1"/>
    <n v="1322454939"/>
    <n v="1319859339"/>
    <b v="0"/>
    <x v="101"/>
    <b v="1"/>
    <x v="3"/>
    <x v="40"/>
    <x v="782"/>
    <d v="2011-11-28T04:35:39"/>
    <x v="0"/>
  </r>
  <r>
    <n v="1684"/>
    <s v="Goodness &amp; Mercy EP - Marty Mikles"/>
    <x v="783"/>
    <n v="8000"/>
    <n v="8730"/>
    <x v="3"/>
    <x v="1"/>
    <x v="1"/>
    <n v="1489775641"/>
    <n v="1487360041"/>
    <b v="0"/>
    <x v="79"/>
    <b v="0"/>
    <x v="3"/>
    <x v="20"/>
    <x v="783"/>
    <d v="2017-03-17T18:34:01"/>
    <x v="20"/>
  </r>
  <r>
    <n v="1789"/>
    <s v="Paintball: Beyond The Paint"/>
    <x v="784"/>
    <n v="8000"/>
    <n v="40"/>
    <x v="2"/>
    <x v="1"/>
    <x v="1"/>
    <n v="1421042403"/>
    <n v="1415858403"/>
    <b v="1"/>
    <x v="15"/>
    <b v="0"/>
    <x v="6"/>
    <x v="14"/>
    <x v="784"/>
    <d v="2015-01-12T06:00:03"/>
    <x v="2"/>
  </r>
  <r>
    <n v="1827"/>
    <s v="&quot;Homeward Bound&quot; a journey in sound. "/>
    <x v="785"/>
    <n v="8000"/>
    <n v="8053"/>
    <x v="0"/>
    <x v="1"/>
    <x v="1"/>
    <n v="1299138561"/>
    <n v="1294818561"/>
    <b v="0"/>
    <x v="232"/>
    <b v="1"/>
    <x v="3"/>
    <x v="21"/>
    <x v="785"/>
    <d v="2011-03-03T07:49:21"/>
    <x v="4"/>
  </r>
  <r>
    <n v="1873"/>
    <s v="The Red Card Blue Card Game"/>
    <x v="786"/>
    <n v="8000"/>
    <n v="36"/>
    <x v="2"/>
    <x v="3"/>
    <x v="3"/>
    <n v="1436373900"/>
    <n v="1433861210"/>
    <b v="0"/>
    <x v="17"/>
    <b v="0"/>
    <x v="4"/>
    <x v="12"/>
    <x v="786"/>
    <d v="2015-07-08T16:45:00"/>
    <x v="7"/>
  </r>
  <r>
    <n v="1878"/>
    <s v="Aussies versus Zombies"/>
    <x v="787"/>
    <n v="8000"/>
    <n v="0"/>
    <x v="2"/>
    <x v="9"/>
    <x v="7"/>
    <n v="1402618355"/>
    <n v="1400026355"/>
    <b v="0"/>
    <x v="2"/>
    <b v="0"/>
    <x v="4"/>
    <x v="12"/>
    <x v="787"/>
    <d v="2014-06-13T00:12:35"/>
    <x v="0"/>
  </r>
  <r>
    <n v="2038"/>
    <s v="OWL Programmable Effects Pedal"/>
    <x v="788"/>
    <n v="8000"/>
    <n v="33641"/>
    <x v="0"/>
    <x v="2"/>
    <x v="2"/>
    <n v="1372701600"/>
    <n v="1369895421"/>
    <b v="1"/>
    <x v="269"/>
    <b v="1"/>
    <x v="1"/>
    <x v="23"/>
    <x v="788"/>
    <d v="2013-07-01T18:00:00"/>
    <x v="15"/>
  </r>
  <r>
    <n v="2051"/>
    <s v="YOYO WARRIOR - A premium yoyo for any budget"/>
    <x v="789"/>
    <n v="8000"/>
    <n v="10429"/>
    <x v="0"/>
    <x v="1"/>
    <x v="1"/>
    <n v="1388017937"/>
    <n v="1385425937"/>
    <b v="0"/>
    <x v="270"/>
    <b v="1"/>
    <x v="1"/>
    <x v="23"/>
    <x v="789"/>
    <d v="2013-12-26T00:32:17"/>
    <x v="0"/>
  </r>
  <r>
    <n v="2090"/>
    <s v="Insect Surfers 2013 Release !"/>
    <x v="790"/>
    <n v="8000"/>
    <n v="9203.23"/>
    <x v="0"/>
    <x v="1"/>
    <x v="1"/>
    <n v="1361696955"/>
    <n v="1359104955"/>
    <b v="0"/>
    <x v="271"/>
    <b v="1"/>
    <x v="3"/>
    <x v="9"/>
    <x v="790"/>
    <d v="2013-02-24T09:09:15"/>
    <x v="0"/>
  </r>
  <r>
    <n v="2120"/>
    <s v="Hearty Har Full Length Album"/>
    <x v="791"/>
    <n v="8000"/>
    <n v="8070.43"/>
    <x v="0"/>
    <x v="1"/>
    <x v="1"/>
    <n v="1388617736"/>
    <n v="1384384136"/>
    <b v="0"/>
    <x v="110"/>
    <b v="1"/>
    <x v="3"/>
    <x v="9"/>
    <x v="791"/>
    <d v="2014-01-01T23:08:56"/>
    <x v="24"/>
  </r>
  <r>
    <n v="2253"/>
    <s v="ZoMbushed! - A Zombie Co-Op Survival Card Game"/>
    <x v="792"/>
    <n v="8000"/>
    <n v="9015"/>
    <x v="0"/>
    <x v="1"/>
    <x v="1"/>
    <n v="1447862947"/>
    <n v="1445267347"/>
    <b v="0"/>
    <x v="211"/>
    <b v="1"/>
    <x v="4"/>
    <x v="24"/>
    <x v="792"/>
    <d v="2015-11-18T16:09:07"/>
    <x v="0"/>
  </r>
  <r>
    <n v="2331"/>
    <s v="Meadowlands Chocolate"/>
    <x v="793"/>
    <n v="8000"/>
    <n v="11545.1"/>
    <x v="0"/>
    <x v="1"/>
    <x v="1"/>
    <n v="1408320490"/>
    <n v="1405728490"/>
    <b v="1"/>
    <x v="272"/>
    <b v="1"/>
    <x v="5"/>
    <x v="25"/>
    <x v="793"/>
    <d v="2014-08-18T00:08:10"/>
    <x v="0"/>
  </r>
  <r>
    <n v="2355"/>
    <s v="PriceItUpPlease (Canceled)"/>
    <x v="794"/>
    <n v="8000"/>
    <n v="55"/>
    <x v="1"/>
    <x v="9"/>
    <x v="7"/>
    <n v="1430604136"/>
    <n v="1428012136"/>
    <b v="0"/>
    <x v="17"/>
    <b v="0"/>
    <x v="1"/>
    <x v="5"/>
    <x v="794"/>
    <d v="2015-05-02T22:02:16"/>
    <x v="0"/>
  </r>
  <r>
    <n v="2412"/>
    <s v="Food-truck 100 % carnivore : &quot;Le camion qui grille&quot;"/>
    <x v="795"/>
    <n v="8000"/>
    <n v="0"/>
    <x v="2"/>
    <x v="6"/>
    <x v="4"/>
    <n v="1480185673"/>
    <n v="1476294073"/>
    <b v="0"/>
    <x v="2"/>
    <b v="0"/>
    <x v="5"/>
    <x v="13"/>
    <x v="795"/>
    <d v="2016-11-26T18:41:13"/>
    <x v="8"/>
  </r>
  <r>
    <n v="2437"/>
    <s v="Cuppa Gumbos"/>
    <x v="796"/>
    <n v="8000"/>
    <n v="0"/>
    <x v="2"/>
    <x v="1"/>
    <x v="1"/>
    <n v="1426615200"/>
    <n v="1422400188"/>
    <b v="0"/>
    <x v="2"/>
    <b v="0"/>
    <x v="5"/>
    <x v="13"/>
    <x v="796"/>
    <d v="2015-03-17T18:00:00"/>
    <x v="24"/>
  </r>
  <r>
    <n v="2478"/>
    <s v="&quot;Safer in the Sky&quot;: Should We Run's debut album launch."/>
    <x v="797"/>
    <n v="8000"/>
    <n v="10200"/>
    <x v="0"/>
    <x v="1"/>
    <x v="1"/>
    <n v="1358117313"/>
    <n v="1355525313"/>
    <b v="0"/>
    <x v="41"/>
    <b v="1"/>
    <x v="3"/>
    <x v="9"/>
    <x v="797"/>
    <d v="2013-01-13T22:48:33"/>
    <x v="0"/>
  </r>
  <r>
    <n v="2525"/>
    <s v="Jenny &amp; Rossâ”‚To Sing in Germany"/>
    <x v="798"/>
    <n v="8000"/>
    <n v="8026"/>
    <x v="0"/>
    <x v="1"/>
    <x v="1"/>
    <n v="1340914571"/>
    <n v="1338322571"/>
    <b v="0"/>
    <x v="58"/>
    <b v="1"/>
    <x v="3"/>
    <x v="27"/>
    <x v="798"/>
    <d v="2012-06-28T20:16:11"/>
    <x v="0"/>
  </r>
  <r>
    <n v="2573"/>
    <s v="Southern Flair Pork-Ka-Bobs (Canceled)"/>
    <x v="799"/>
    <n v="8000"/>
    <n v="0"/>
    <x v="1"/>
    <x v="1"/>
    <x v="1"/>
    <n v="1408803149"/>
    <n v="1404915149"/>
    <b v="0"/>
    <x v="2"/>
    <b v="0"/>
    <x v="5"/>
    <x v="13"/>
    <x v="799"/>
    <d v="2014-08-23T14:12:29"/>
    <x v="8"/>
  </r>
  <r>
    <n v="2607"/>
    <s v="Historic Robotic Spacecraft Poster Series Two"/>
    <x v="800"/>
    <n v="8000"/>
    <n v="32616"/>
    <x v="0"/>
    <x v="1"/>
    <x v="1"/>
    <n v="1439344800"/>
    <n v="1435611572"/>
    <b v="1"/>
    <x v="273"/>
    <b v="1"/>
    <x v="1"/>
    <x v="28"/>
    <x v="800"/>
    <d v="2015-08-12T02:00:00"/>
    <x v="32"/>
  </r>
  <r>
    <n v="2608"/>
    <s v="Giant Leaps in Space Poster Series"/>
    <x v="801"/>
    <n v="8000"/>
    <n v="17914"/>
    <x v="0"/>
    <x v="1"/>
    <x v="1"/>
    <n v="1489536000"/>
    <n v="1485976468"/>
    <b v="1"/>
    <x v="274"/>
    <b v="1"/>
    <x v="1"/>
    <x v="28"/>
    <x v="801"/>
    <d v="2017-03-15T00:00:00"/>
    <x v="36"/>
  </r>
  <r>
    <n v="2624"/>
    <s v="Space Elevator Science - Climb to the Sky - A Tethered Tower"/>
    <x v="802"/>
    <n v="8000"/>
    <n v="110353.65"/>
    <x v="0"/>
    <x v="1"/>
    <x v="1"/>
    <n v="1347530822"/>
    <n v="1345716422"/>
    <b v="0"/>
    <x v="275"/>
    <b v="1"/>
    <x v="1"/>
    <x v="28"/>
    <x v="802"/>
    <d v="2012-09-13T10:07:02"/>
    <x v="27"/>
  </r>
  <r>
    <n v="2681"/>
    <s v="Jolly's Hot Dogs An All-Beef Coney Dog"/>
    <x v="803"/>
    <n v="8000"/>
    <n v="55"/>
    <x v="2"/>
    <x v="1"/>
    <x v="1"/>
    <n v="1405027750"/>
    <n v="1402867750"/>
    <b v="0"/>
    <x v="17"/>
    <b v="0"/>
    <x v="5"/>
    <x v="13"/>
    <x v="803"/>
    <d v="2014-07-10T21:29:10"/>
    <x v="3"/>
  </r>
  <r>
    <n v="2698"/>
    <s v="Baja Babes Shrimp Tacos wants to spread the taco love!"/>
    <x v="804"/>
    <n v="8000"/>
    <n v="26.01"/>
    <x v="2"/>
    <x v="1"/>
    <x v="1"/>
    <n v="1403904808"/>
    <n v="1401312808"/>
    <b v="0"/>
    <x v="17"/>
    <b v="0"/>
    <x v="5"/>
    <x v="13"/>
    <x v="804"/>
    <d v="2014-06-27T21:33:28"/>
    <x v="0"/>
  </r>
  <r>
    <n v="2707"/>
    <s v="The Pocket Theater - No one should have to pay to perform!"/>
    <x v="805"/>
    <n v="8000"/>
    <n v="28067.57"/>
    <x v="0"/>
    <x v="1"/>
    <x v="1"/>
    <n v="1369637940"/>
    <n v="1367088443"/>
    <b v="1"/>
    <x v="276"/>
    <b v="1"/>
    <x v="7"/>
    <x v="30"/>
    <x v="805"/>
    <d v="2013-05-27T06:59:00"/>
    <x v="0"/>
  </r>
  <r>
    <n v="2736"/>
    <s v="Open Source Programmable Solar BMS Li-ion, LiFePO4 dev board"/>
    <x v="806"/>
    <n v="8000"/>
    <n v="9832"/>
    <x v="0"/>
    <x v="3"/>
    <x v="3"/>
    <n v="1398268773"/>
    <n v="1395676773"/>
    <b v="0"/>
    <x v="230"/>
    <b v="1"/>
    <x v="1"/>
    <x v="23"/>
    <x v="806"/>
    <d v="2014-04-23T15:59:33"/>
    <x v="0"/>
  </r>
  <r>
    <n v="2741"/>
    <s v="Mrs. Brown and Her Lost Puppy."/>
    <x v="807"/>
    <n v="8000"/>
    <n v="35"/>
    <x v="2"/>
    <x v="1"/>
    <x v="1"/>
    <n v="1413770820"/>
    <n v="1412005602"/>
    <b v="0"/>
    <x v="15"/>
    <b v="0"/>
    <x v="2"/>
    <x v="31"/>
    <x v="807"/>
    <d v="2014-10-20T02:07:00"/>
    <x v="27"/>
  </r>
  <r>
    <n v="2745"/>
    <s v="SERENDIPITY'S Pumpkin Pie Surprise"/>
    <x v="808"/>
    <n v="8000"/>
    <n v="1751"/>
    <x v="2"/>
    <x v="1"/>
    <x v="1"/>
    <n v="1342309368"/>
    <n v="1337125368"/>
    <b v="0"/>
    <x v="126"/>
    <b v="0"/>
    <x v="2"/>
    <x v="31"/>
    <x v="808"/>
    <d v="2012-07-14T23:42:48"/>
    <x v="2"/>
  </r>
  <r>
    <n v="2772"/>
    <s v="Why Won't This Kid Go To Sleep?!? Goodnight, Kaiden!"/>
    <x v="809"/>
    <n v="8000"/>
    <n v="0"/>
    <x v="2"/>
    <x v="1"/>
    <x v="1"/>
    <n v="1381006294"/>
    <n v="1379710294"/>
    <b v="0"/>
    <x v="2"/>
    <b v="0"/>
    <x v="2"/>
    <x v="31"/>
    <x v="809"/>
    <d v="2013-10-05T20:51:34"/>
    <x v="34"/>
  </r>
  <r>
    <n v="2797"/>
    <s v="Once Upon A Nightmare"/>
    <x v="810"/>
    <n v="8000"/>
    <n v="8211.61"/>
    <x v="0"/>
    <x v="2"/>
    <x v="2"/>
    <n v="1404858840"/>
    <n v="1402266840"/>
    <b v="0"/>
    <x v="175"/>
    <b v="1"/>
    <x v="7"/>
    <x v="15"/>
    <x v="810"/>
    <d v="2014-07-08T22:34:00"/>
    <x v="0"/>
  </r>
  <r>
    <n v="2846"/>
    <s v="SIN, The Stage Play-Spreading Awareness One City At A Time"/>
    <x v="811"/>
    <n v="8000"/>
    <n v="0"/>
    <x v="2"/>
    <x v="1"/>
    <x v="1"/>
    <n v="1432917394"/>
    <n v="1429029394"/>
    <b v="0"/>
    <x v="2"/>
    <b v="0"/>
    <x v="7"/>
    <x v="15"/>
    <x v="811"/>
    <d v="2015-05-29T16:36:34"/>
    <x v="8"/>
  </r>
  <r>
    <n v="2850"/>
    <s v="Romeo and Juliet...Choose Your Own Ending"/>
    <x v="812"/>
    <n v="8000"/>
    <n v="311"/>
    <x v="2"/>
    <x v="1"/>
    <x v="1"/>
    <n v="1409962211"/>
    <n v="1407370211"/>
    <b v="0"/>
    <x v="12"/>
    <b v="0"/>
    <x v="7"/>
    <x v="15"/>
    <x v="812"/>
    <d v="2014-09-06T00:10:11"/>
    <x v="0"/>
  </r>
  <r>
    <n v="2929"/>
    <s v="Right On Cue Kids Theater (ROCKT) First Show"/>
    <x v="813"/>
    <n v="8000"/>
    <n v="8165.55"/>
    <x v="0"/>
    <x v="1"/>
    <x v="1"/>
    <n v="1401024758"/>
    <n v="1398432758"/>
    <b v="0"/>
    <x v="224"/>
    <b v="1"/>
    <x v="7"/>
    <x v="32"/>
    <x v="813"/>
    <d v="2014-05-25T13:32:38"/>
    <x v="0"/>
  </r>
  <r>
    <n v="2939"/>
    <s v="Dreamgirls - Skyline got a Matching Grant!"/>
    <x v="814"/>
    <n v="8000"/>
    <n v="8230"/>
    <x v="0"/>
    <x v="1"/>
    <x v="1"/>
    <n v="1409187600"/>
    <n v="1406316312"/>
    <b v="0"/>
    <x v="121"/>
    <b v="1"/>
    <x v="7"/>
    <x v="32"/>
    <x v="814"/>
    <d v="2014-08-28T01:00:00"/>
    <x v="31"/>
  </r>
  <r>
    <n v="2975"/>
    <s v="The Butterfingers Angel... [By The Mummers]"/>
    <x v="815"/>
    <n v="8000"/>
    <n v="8010"/>
    <x v="0"/>
    <x v="1"/>
    <x v="1"/>
    <n v="1417057200"/>
    <n v="1414599886"/>
    <b v="0"/>
    <x v="277"/>
    <b v="1"/>
    <x v="7"/>
    <x v="15"/>
    <x v="815"/>
    <d v="2014-11-27T03:00:00"/>
    <x v="7"/>
  </r>
  <r>
    <n v="3006"/>
    <s v="ONTARIO STREET THEATRE in Port Hope."/>
    <x v="816"/>
    <n v="8000"/>
    <n v="8620"/>
    <x v="0"/>
    <x v="3"/>
    <x v="3"/>
    <n v="1418580591"/>
    <n v="1415988591"/>
    <b v="0"/>
    <x v="258"/>
    <b v="1"/>
    <x v="7"/>
    <x v="30"/>
    <x v="816"/>
    <d v="2014-12-14T18:09:51"/>
    <x v="0"/>
  </r>
  <r>
    <n v="3067"/>
    <s v="Fabulous Foyer - where? At the Court Theatre in Christchurch"/>
    <x v="817"/>
    <n v="8000"/>
    <n v="200"/>
    <x v="2"/>
    <x v="0"/>
    <x v="0"/>
    <n v="1441837879"/>
    <n v="1439245879"/>
    <b v="0"/>
    <x v="26"/>
    <b v="0"/>
    <x v="7"/>
    <x v="30"/>
    <x v="817"/>
    <d v="2015-09-09T22:31:19"/>
    <x v="0"/>
  </r>
  <r>
    <n v="3169"/>
    <s v="The Window"/>
    <x v="818"/>
    <n v="8000"/>
    <n v="8241"/>
    <x v="0"/>
    <x v="1"/>
    <x v="1"/>
    <n v="1386910740"/>
    <n v="1384364561"/>
    <b v="1"/>
    <x v="262"/>
    <b v="1"/>
    <x v="7"/>
    <x v="15"/>
    <x v="818"/>
    <d v="2013-12-13T04:59:00"/>
    <x v="0"/>
  </r>
  <r>
    <n v="3205"/>
    <s v="Children Must Run: An Original Musical"/>
    <x v="819"/>
    <n v="8000"/>
    <n v="273"/>
    <x v="2"/>
    <x v="2"/>
    <x v="2"/>
    <n v="1430470772"/>
    <n v="1427878772"/>
    <b v="0"/>
    <x v="183"/>
    <b v="0"/>
    <x v="7"/>
    <x v="32"/>
    <x v="819"/>
    <d v="2015-05-01T08:59:32"/>
    <x v="0"/>
  </r>
  <r>
    <n v="3243"/>
    <s v="THE INCREDIBLE FOX SISTERS"/>
    <x v="820"/>
    <n v="8000"/>
    <n v="8227"/>
    <x v="0"/>
    <x v="1"/>
    <x v="1"/>
    <n v="1444348800"/>
    <n v="1442283562"/>
    <b v="1"/>
    <x v="191"/>
    <b v="1"/>
    <x v="7"/>
    <x v="15"/>
    <x v="820"/>
    <d v="2015-10-09T00:00:00"/>
    <x v="9"/>
  </r>
  <r>
    <n v="3269"/>
    <s v="Cicada Studios presents &quot;Miss Sarah&quot;"/>
    <x v="821"/>
    <n v="8000"/>
    <n v="8120"/>
    <x v="0"/>
    <x v="2"/>
    <x v="2"/>
    <n v="1434452400"/>
    <n v="1431509397"/>
    <b v="1"/>
    <x v="190"/>
    <b v="1"/>
    <x v="7"/>
    <x v="15"/>
    <x v="821"/>
    <d v="2015-06-16T11:00:00"/>
    <x v="31"/>
  </r>
  <r>
    <n v="3326"/>
    <s v="Me? A Caregiver?"/>
    <x v="822"/>
    <n v="8000"/>
    <n v="8110"/>
    <x v="0"/>
    <x v="1"/>
    <x v="1"/>
    <n v="1425830905"/>
    <n v="1423242505"/>
    <b v="0"/>
    <x v="176"/>
    <b v="1"/>
    <x v="7"/>
    <x v="15"/>
    <x v="822"/>
    <d v="2015-03-08T16:08:25"/>
    <x v="0"/>
  </r>
  <r>
    <n v="3339"/>
    <s v="FRESH PRODUCE'd LA presents: Friends in Transient Places"/>
    <x v="823"/>
    <n v="8000"/>
    <n v="8348"/>
    <x v="0"/>
    <x v="1"/>
    <x v="1"/>
    <n v="1469721518"/>
    <n v="1467129518"/>
    <b v="0"/>
    <x v="100"/>
    <b v="1"/>
    <x v="7"/>
    <x v="15"/>
    <x v="823"/>
    <d v="2016-07-28T15:58:38"/>
    <x v="0"/>
  </r>
  <r>
    <n v="3376"/>
    <s v="The Tutors"/>
    <x v="824"/>
    <n v="8000"/>
    <n v="8001"/>
    <x v="0"/>
    <x v="1"/>
    <x v="1"/>
    <n v="1429976994"/>
    <n v="1424796594"/>
    <b v="0"/>
    <x v="127"/>
    <b v="1"/>
    <x v="7"/>
    <x v="15"/>
    <x v="824"/>
    <d v="2015-04-25T15:49:54"/>
    <x v="2"/>
  </r>
  <r>
    <n v="3377"/>
    <s v="To Kill a Machine"/>
    <x v="825"/>
    <n v="8000"/>
    <n v="8084"/>
    <x v="0"/>
    <x v="2"/>
    <x v="2"/>
    <n v="1426870560"/>
    <n v="1424280899"/>
    <b v="0"/>
    <x v="151"/>
    <b v="1"/>
    <x v="7"/>
    <x v="15"/>
    <x v="825"/>
    <d v="2015-03-20T16:56:00"/>
    <x v="0"/>
  </r>
  <r>
    <n v="3662"/>
    <s v="Searching for Tookoolito. An Inuk Woman's Arctic Expedition."/>
    <x v="826"/>
    <n v="8000"/>
    <n v="8114"/>
    <x v="0"/>
    <x v="3"/>
    <x v="3"/>
    <n v="1427775414"/>
    <n v="1425187014"/>
    <b v="0"/>
    <x v="165"/>
    <b v="1"/>
    <x v="7"/>
    <x v="15"/>
    <x v="826"/>
    <d v="2015-03-31T04:16:54"/>
    <x v="0"/>
  </r>
  <r>
    <n v="3776"/>
    <s v="Peter Pan is out of pixie dust &amp; can't fly without your help"/>
    <x v="827"/>
    <n v="8000"/>
    <n v="8537"/>
    <x v="0"/>
    <x v="1"/>
    <x v="1"/>
    <n v="1406854800"/>
    <n v="1403599778"/>
    <b v="0"/>
    <x v="175"/>
    <b v="1"/>
    <x v="7"/>
    <x v="32"/>
    <x v="827"/>
    <d v="2014-08-01T01:00:00"/>
    <x v="38"/>
  </r>
  <r>
    <n v="3804"/>
    <s v="Spring Awakening: The Hit Coming-of-Age Rock Musical"/>
    <x v="828"/>
    <n v="8000"/>
    <n v="0"/>
    <x v="2"/>
    <x v="1"/>
    <x v="1"/>
    <n v="1469948400"/>
    <n v="1465172024"/>
    <b v="0"/>
    <x v="2"/>
    <b v="0"/>
    <x v="7"/>
    <x v="32"/>
    <x v="828"/>
    <d v="2016-07-31T07:00:00"/>
    <x v="10"/>
  </r>
  <r>
    <n v="3889"/>
    <s v="Sherri's Playhouse Present's A Heavenly Hand!"/>
    <x v="829"/>
    <n v="8000"/>
    <n v="118"/>
    <x v="2"/>
    <x v="1"/>
    <x v="1"/>
    <n v="1420413960"/>
    <n v="1417651630"/>
    <b v="0"/>
    <x v="35"/>
    <b v="0"/>
    <x v="7"/>
    <x v="15"/>
    <x v="829"/>
    <d v="2015-01-04T23:26:00"/>
    <x v="1"/>
  </r>
  <r>
    <n v="3911"/>
    <s v="Ministers of Grace"/>
    <x v="830"/>
    <n v="8000"/>
    <n v="2993"/>
    <x v="2"/>
    <x v="1"/>
    <x v="1"/>
    <n v="1417033777"/>
    <n v="1414438177"/>
    <b v="0"/>
    <x v="19"/>
    <b v="0"/>
    <x v="7"/>
    <x v="15"/>
    <x v="830"/>
    <d v="2014-11-26T20:29:37"/>
    <x v="0"/>
  </r>
  <r>
    <n v="3931"/>
    <s v="Still I Weep"/>
    <x v="831"/>
    <n v="8000"/>
    <n v="0"/>
    <x v="2"/>
    <x v="1"/>
    <x v="1"/>
    <n v="1441510707"/>
    <n v="1439350707"/>
    <b v="0"/>
    <x v="2"/>
    <b v="0"/>
    <x v="7"/>
    <x v="15"/>
    <x v="831"/>
    <d v="2015-09-06T03:38:27"/>
    <x v="3"/>
  </r>
  <r>
    <n v="4000"/>
    <s v="The Escorts"/>
    <x v="832"/>
    <n v="8000"/>
    <n v="10"/>
    <x v="2"/>
    <x v="1"/>
    <x v="1"/>
    <n v="1462631358"/>
    <n v="1457450958"/>
    <b v="0"/>
    <x v="26"/>
    <b v="0"/>
    <x v="7"/>
    <x v="15"/>
    <x v="832"/>
    <d v="2016-05-07T14:29:18"/>
    <x v="2"/>
  </r>
  <r>
    <n v="4040"/>
    <s v="The Last Encore Musical"/>
    <x v="833"/>
    <n v="8000"/>
    <n v="2500"/>
    <x v="2"/>
    <x v="1"/>
    <x v="1"/>
    <n v="1437188400"/>
    <n v="1432100004"/>
    <b v="0"/>
    <x v="17"/>
    <b v="0"/>
    <x v="7"/>
    <x v="15"/>
    <x v="833"/>
    <d v="2015-07-18T03:00:00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s v="science fiction"/>
    <x v="0"/>
    <d v="2016-10-10T10:21:47"/>
    <n v="6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1"/>
    <s v="spaces"/>
    <x v="1"/>
    <d v="2014-09-11T18:10:23"/>
    <n v="3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s v="translations"/>
    <x v="2"/>
    <d v="2014-11-30T23:45:00"/>
    <n v="5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s v="animation"/>
    <x v="3"/>
    <d v="2016-10-13T00:50:30"/>
    <n v="6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3"/>
    <s v="makerspaces"/>
    <x v="4"/>
    <d v="2015-09-24T19:09:25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s v="drama"/>
    <x v="5"/>
    <d v="2015-07-10T05:38:46"/>
    <n v="6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1"/>
    <s v="spaces"/>
    <x v="6"/>
    <d v="2016-01-23T08:45:52"/>
    <n v="3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1"/>
    <s v="musical"/>
    <x v="7"/>
    <d v="2015-08-01T14:00:00"/>
    <n v="6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1"/>
    <s v="spaces"/>
    <x v="8"/>
    <d v="2015-06-14T19:19:00"/>
    <n v="58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3"/>
    <s v="web"/>
    <x v="9"/>
    <d v="2014-11-25T16:36:30"/>
    <n v="6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s v="drama"/>
    <x v="10"/>
    <d v="2015-10-01T00:00:00"/>
    <n v="3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s v="drama"/>
    <x v="11"/>
    <d v="2015-07-10T16:05:32"/>
    <n v="6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1"/>
    <s v="spaces"/>
    <x v="12"/>
    <d v="2014-12-27T01:40:44"/>
    <n v="6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s v="drama"/>
    <x v="13"/>
    <d v="2016-05-22T01:05:0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s v="drama"/>
    <x v="14"/>
    <d v="2016-01-02T23:00:51"/>
    <n v="30"/>
  </r>
  <r>
    <n v="3125"/>
    <s v="N/A (Canceled)"/>
    <s v="N/A"/>
    <n v="1500000"/>
    <n v="0"/>
    <x v="0"/>
    <s v="US"/>
    <s v="USD"/>
    <n v="1452142672"/>
    <n v="1449550672"/>
    <b v="0"/>
    <n v="0"/>
    <b v="0"/>
    <x v="1"/>
    <s v="spaces"/>
    <x v="15"/>
    <d v="2016-01-07T04:57:52"/>
    <n v="3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s v="science fiction"/>
    <x v="16"/>
    <d v="2015-07-23T13:25:35"/>
    <n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1"/>
    <s v="spaces"/>
    <x v="17"/>
    <d v="2015-03-22T16:07:15"/>
    <n v="3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1"/>
    <s v="spaces"/>
    <x v="18"/>
    <d v="2016-05-05T21:36:36"/>
    <n v="6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s v="drama"/>
    <x v="19"/>
    <d v="2014-10-17T19:00:32"/>
    <n v="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3"/>
    <s v="web"/>
    <x v="20"/>
    <d v="2014-10-13T13:59:55"/>
    <n v="6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3"/>
    <s v="space exploration"/>
    <x v="21"/>
    <d v="2016-12-21T07:59:00"/>
    <n v="36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1"/>
    <s v="spaces"/>
    <x v="22"/>
    <d v="2014-08-13T18:49:08"/>
    <n v="3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1"/>
    <s v="spaces"/>
    <x v="23"/>
    <d v="2015-09-20T04:21:31"/>
    <n v="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1"/>
    <s v="musical"/>
    <x v="24"/>
    <d v="2016-05-05T17:00:00"/>
    <n v="5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4"/>
    <s v="video games"/>
    <x v="25"/>
    <d v="2014-03-24T02:15:27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3"/>
    <s v="wearables"/>
    <x v="26"/>
    <d v="2017-03-15T00:26:00"/>
    <n v="6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3"/>
    <s v="web"/>
    <x v="27"/>
    <d v="2015-08-29T15:53:44"/>
    <n v="3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1"/>
    <s v="spaces"/>
    <x v="28"/>
    <d v="2015-02-02T18:43:21"/>
    <n v="6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s v="animation"/>
    <x v="29"/>
    <d v="2014-06-01T22:37:19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3"/>
    <s v="web"/>
    <x v="30"/>
    <d v="2015-01-04T06:17:44"/>
    <n v="4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s v="science fiction"/>
    <x v="31"/>
    <d v="2016-07-03T10:25:45"/>
    <n v="4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s v="drama"/>
    <x v="32"/>
    <d v="2015-11-26T23:55:4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s v="drama"/>
    <x v="33"/>
    <d v="2016-09-03T16:34:37"/>
    <n v="6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3"/>
    <s v="wearables"/>
    <x v="34"/>
    <d v="2015-08-03T16:09:30"/>
    <n v="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4"/>
    <s v="video games"/>
    <x v="35"/>
    <d v="2013-08-30T12:53:40"/>
    <n v="3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4"/>
    <s v="video games"/>
    <x v="36"/>
    <d v="2012-06-09T20:20:08"/>
    <n v="6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5"/>
    <s v="world music"/>
    <x v="37"/>
    <d v="2011-02-24T23:20:30"/>
    <n v="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s v="translations"/>
    <x v="38"/>
    <d v="2016-07-08T17:32:14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4"/>
    <s v="video games"/>
    <x v="39"/>
    <d v="2013-01-11T20:00:24"/>
    <n v="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3"/>
    <s v="space exploration"/>
    <x v="40"/>
    <d v="2016-07-15T06:57:00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3"/>
    <s v="space exploration"/>
    <x v="41"/>
    <d v="2015-09-09T07:31:09"/>
    <n v="3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1"/>
    <s v="spaces"/>
    <x v="42"/>
    <d v="2015-06-02T15:34:53"/>
    <n v="6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1"/>
    <s v="spaces"/>
    <x v="43"/>
    <d v="2016-07-02T15:35:23"/>
    <n v="1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3"/>
    <s v="web"/>
    <x v="44"/>
    <d v="2015-08-11T18:37:08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3"/>
    <s v="wearables"/>
    <x v="45"/>
    <d v="2016-12-23T17:58:57"/>
    <n v="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3"/>
    <s v="web"/>
    <x v="46"/>
    <d v="2016-03-14T23:00:00"/>
    <n v="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x v="3"/>
    <s v="hardware"/>
    <x v="47"/>
    <d v="2013-11-15T04:00:00"/>
    <n v="3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1"/>
    <s v="spaces"/>
    <x v="48"/>
    <d v="2015-10-08T19:00:21"/>
    <n v="3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3"/>
    <s v="gadgets"/>
    <x v="49"/>
    <d v="2017-02-10T06:28:53"/>
    <n v="3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4"/>
    <s v="video games"/>
    <x v="50"/>
    <d v="2014-11-16T08:05:48"/>
    <n v="32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s v="science fiction"/>
    <x v="51"/>
    <d v="2014-09-23T01:51:40"/>
    <n v="3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1"/>
    <s v="musical"/>
    <x v="52"/>
    <d v="2016-05-09T22:49:51"/>
    <n v="3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4"/>
    <s v="video games"/>
    <x v="53"/>
    <d v="2015-01-10T07:59:00"/>
    <n v="4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s v="drama"/>
    <x v="54"/>
    <d v="2016-09-29T21:52:52"/>
    <n v="3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1"/>
    <s v="spaces"/>
    <x v="55"/>
    <d v="2016-07-10T05:28:57"/>
    <n v="3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3"/>
    <s v="wearables"/>
    <x v="56"/>
    <d v="2014-07-25T03:00:00"/>
    <n v="3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s v="drama"/>
    <x v="57"/>
    <d v="2016-08-04T14:00:03"/>
    <n v="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3"/>
    <s v="wearables"/>
    <x v="58"/>
    <d v="2016-09-13T07:05:0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x v="6"/>
    <s v="photobooks"/>
    <x v="59"/>
    <d v="2016-03-16T05:04:57"/>
    <n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5"/>
    <s v="faith"/>
    <x v="60"/>
    <d v="2017-04-01T00:40:11"/>
    <n v="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4"/>
    <s v="video games"/>
    <x v="61"/>
    <d v="2013-02-04T20:29:34"/>
    <n v="4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3"/>
    <s v="space exploration"/>
    <x v="62"/>
    <d v="2015-12-17T19:20:09"/>
    <n v="2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x v="3"/>
    <s v="hardware"/>
    <x v="63"/>
    <d v="2013-05-31T12:00:00"/>
    <n v="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s v="science fiction"/>
    <x v="64"/>
    <d v="2015-06-18T13:13:11"/>
    <n v="6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3"/>
    <s v="web"/>
    <x v="65"/>
    <d v="2016-05-03T16:41:56"/>
    <n v="6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3"/>
    <s v="wearables"/>
    <x v="66"/>
    <d v="2015-11-21T17:12:15"/>
    <n v="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4"/>
    <s v="video games"/>
    <x v="67"/>
    <d v="2016-03-13T21:25:16"/>
    <n v="3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3"/>
    <s v="wearables"/>
    <x v="68"/>
    <d v="2016-11-30T20:15:19"/>
    <n v="3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3"/>
    <s v="wearables"/>
    <x v="69"/>
    <d v="2016-08-17T12:05:54"/>
    <n v="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4"/>
    <s v="mobile games"/>
    <x v="70"/>
    <d v="2015-01-26T07:12:21"/>
    <n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x v="3"/>
    <s v="hardware"/>
    <x v="71"/>
    <d v="2014-05-15T06:58:51"/>
    <n v="3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7"/>
    <s v="food trucks"/>
    <x v="72"/>
    <d v="2015-10-05T06:39:46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1"/>
    <s v="spaces"/>
    <x v="73"/>
    <d v="2015-10-16T16:35:52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3"/>
    <s v="web"/>
    <x v="74"/>
    <d v="2015-12-13T06:47:40"/>
    <n v="3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1"/>
    <s v="spaces"/>
    <x v="75"/>
    <d v="2015-05-01T18:39:05"/>
    <n v="6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s v="animation"/>
    <x v="76"/>
    <d v="2014-06-03T03:59:00"/>
    <n v="3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1"/>
    <s v="spaces"/>
    <x v="77"/>
    <d v="2015-09-28T06:35:34"/>
    <n v="3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s v="science fiction"/>
    <x v="78"/>
    <d v="2015-03-20T03:45:32"/>
    <n v="3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s v="animation"/>
    <x v="79"/>
    <d v="2013-08-10T13:15:20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3"/>
    <s v="web"/>
    <x v="80"/>
    <d v="2016-05-14T15:18:28"/>
    <n v="30"/>
  </r>
  <r>
    <n v="638"/>
    <s v="W (Canceled)"/>
    <s v="O0"/>
    <n v="200000"/>
    <n v="18"/>
    <x v="0"/>
    <s v="DE"/>
    <s v="EUR"/>
    <n v="1490447662"/>
    <n v="1485267262"/>
    <b v="0"/>
    <n v="6"/>
    <b v="0"/>
    <x v="3"/>
    <s v="web"/>
    <x v="81"/>
    <d v="2017-03-25T13:14:22"/>
    <n v="6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3"/>
    <s v="wearables"/>
    <x v="82"/>
    <d v="2015-07-18T20:14:16"/>
    <n v="3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3"/>
    <s v="wearables"/>
    <x v="83"/>
    <d v="2014-08-17T19:58:18"/>
    <n v="3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3"/>
    <s v="wearables"/>
    <x v="84"/>
    <d v="2016-07-06T15:00:58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3"/>
    <s v="wearables"/>
    <x v="85"/>
    <d v="2016-12-08T04:59:00"/>
    <n v="3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3"/>
    <s v="wearables"/>
    <x v="86"/>
    <d v="2014-11-30T22:59:00"/>
    <n v="5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3"/>
    <s v="wearables"/>
    <x v="87"/>
    <d v="2015-10-30T14:59:43"/>
    <n v="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3"/>
    <s v="wearables"/>
    <x v="88"/>
    <d v="2016-07-21T14:00:00"/>
    <n v="5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s v="translations"/>
    <x v="89"/>
    <d v="2015-02-08T21:58:29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s v="translations"/>
    <x v="90"/>
    <d v="2015-05-22T05:25:00"/>
    <n v="31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x v="3"/>
    <s v="hardware"/>
    <x v="91"/>
    <d v="2015-11-19T04:59:00"/>
    <n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7"/>
    <s v="food trucks"/>
    <x v="92"/>
    <d v="2014-09-15T19:55:03"/>
    <n v="6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1"/>
    <s v="spaces"/>
    <x v="93"/>
    <d v="2015-12-16T20:18:00"/>
    <n v="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1"/>
    <s v="plays"/>
    <x v="94"/>
    <d v="2016-05-03T18:49:02"/>
    <n v="6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x v="3"/>
    <s v="hardware"/>
    <x v="95"/>
    <d v="2016-08-06T07:00:00"/>
    <n v="3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3"/>
    <s v="wearables"/>
    <x v="96"/>
    <d v="2016-10-21T16:04:20"/>
    <n v="6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s v="translations"/>
    <x v="97"/>
    <d v="2015-09-11T18:22:49"/>
    <n v="6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6"/>
    <s v="people"/>
    <x v="98"/>
    <d v="2016-12-04T15:04:47"/>
    <n v="3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7"/>
    <s v="restaurants"/>
    <x v="99"/>
    <d v="2017-02-26T00:09:49"/>
    <n v="6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1"/>
    <s v="plays"/>
    <x v="100"/>
    <d v="2014-11-25T19:46:00"/>
    <n v="3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x v="3"/>
    <s v="hardware"/>
    <x v="101"/>
    <d v="2014-07-23T21:08:09"/>
    <n v="4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3"/>
    <s v="wearables"/>
    <x v="102"/>
    <d v="2014-07-25T22:15:02"/>
    <n v="3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7"/>
    <s v="food trucks"/>
    <x v="103"/>
    <d v="2017-03-06T13:00:00"/>
    <n v="5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3"/>
    <s v="web"/>
    <x v="104"/>
    <d v="2015-12-29T00:16:40"/>
    <n v="45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3"/>
    <s v="wearables"/>
    <x v="105"/>
    <d v="2016-02-25T07:25:01"/>
    <n v="3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4"/>
    <s v="mobile games"/>
    <x v="106"/>
    <d v="2016-06-28T23:15:33"/>
    <n v="2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x v="3"/>
    <s v="hardware"/>
    <x v="107"/>
    <d v="2016-07-08T23:03:34"/>
    <n v="6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s v="science fiction"/>
    <x v="108"/>
    <d v="2015-08-01T04:59:00"/>
    <n v="3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s v="drama"/>
    <x v="109"/>
    <d v="2016-01-05T00:00:00"/>
    <n v="5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x v="0"/>
    <s v="documentary"/>
    <x v="110"/>
    <d v="2017-03-14T22:57:00"/>
    <n v="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x v="0"/>
    <s v="documentary"/>
    <x v="111"/>
    <d v="2013-02-01T18:25:39"/>
    <n v="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3"/>
    <s v="web"/>
    <x v="112"/>
    <d v="2016-12-02T23:36:43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3"/>
    <s v="web"/>
    <x v="113"/>
    <d v="2015-06-15T22:06:20"/>
    <n v="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3"/>
    <s v="wearables"/>
    <x v="114"/>
    <d v="2017-02-01T15:55:59"/>
    <n v="3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3"/>
    <s v="wearables"/>
    <x v="115"/>
    <d v="2015-08-14T01:24:57"/>
    <n v="4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3"/>
    <s v="wearables"/>
    <x v="116"/>
    <d v="2014-11-13T08:02:00"/>
    <n v="3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4"/>
    <s v="video games"/>
    <x v="117"/>
    <d v="2013-08-04T23:06:22"/>
    <n v="4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3"/>
    <s v="web"/>
    <x v="118"/>
    <d v="2016-07-22T15:02:20"/>
    <n v="45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7"/>
    <s v="restaurants"/>
    <x v="119"/>
    <d v="2014-07-19T03:43:24"/>
    <n v="3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3"/>
    <s v="space exploration"/>
    <x v="120"/>
    <d v="2017-03-12T19:00:00"/>
    <n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x v="1"/>
    <s v="spaces"/>
    <x v="121"/>
    <d v="2015-12-24T15:41:24"/>
    <n v="4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1"/>
    <s v="plays"/>
    <x v="122"/>
    <d v="2015-07-16T17:51:19"/>
    <n v="3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1"/>
    <s v="plays"/>
    <x v="123"/>
    <d v="2015-08-24T10:33:16"/>
    <n v="3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1"/>
    <s v="musical"/>
    <x v="124"/>
    <d v="2015-09-14T16:40:29"/>
    <n v="3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1"/>
    <s v="musical"/>
    <x v="125"/>
    <d v="2014-09-27T21:17:20"/>
    <n v="6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7"/>
    <s v="food trucks"/>
    <x v="126"/>
    <d v="2017-02-05T16:44:00"/>
    <n v="3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6"/>
    <s v="people"/>
    <x v="127"/>
    <d v="2014-07-10T19:40:11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3"/>
    <s v="wearables"/>
    <x v="128"/>
    <d v="2016-03-11T18:34:47"/>
    <n v="3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s v="science fiction"/>
    <x v="129"/>
    <d v="2015-05-26T03:53:02"/>
    <n v="6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3"/>
    <s v="wearables"/>
    <x v="130"/>
    <d v="2013-11-22T16:00:00"/>
    <n v="3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s v="translations"/>
    <x v="131"/>
    <d v="2015-06-14T13:00:55"/>
    <n v="3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x v="0"/>
    <s v="documentary"/>
    <x v="132"/>
    <d v="2014-05-09T21:00:00"/>
    <n v="59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3"/>
    <s v="web"/>
    <x v="133"/>
    <d v="2015-09-07T13:53:13"/>
    <n v="2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7"/>
    <s v="food trucks"/>
    <x v="134"/>
    <d v="2015-08-03T04:27:37"/>
    <n v="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5"/>
    <s v="faith"/>
    <x v="135"/>
    <d v="2017-03-26T03:33:00"/>
    <n v="24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x v="3"/>
    <s v="hardware"/>
    <x v="136"/>
    <d v="2016-12-01T04:59:00"/>
    <n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x v="3"/>
    <s v="hardware"/>
    <x v="137"/>
    <d v="2016-06-28T15:45:23"/>
    <n v="3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3"/>
    <s v="space exploration"/>
    <x v="138"/>
    <d v="2016-02-01T23:55:41"/>
    <n v="6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1"/>
    <s v="spaces"/>
    <x v="139"/>
    <d v="2016-07-09T23:49:5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3"/>
    <s v="web"/>
    <x v="140"/>
    <d v="2015-01-02T21:14:16"/>
    <n v="3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s v="drama"/>
    <x v="141"/>
    <d v="2014-09-19T18:18:21"/>
    <n v="6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7"/>
    <s v="food trucks"/>
    <x v="142"/>
    <d v="2016-01-29T14:46:10"/>
    <n v="6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x v="1"/>
    <s v="spaces"/>
    <x v="143"/>
    <d v="2014-11-11T16:10:36"/>
    <n v="6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3"/>
    <s v="wearables"/>
    <x v="144"/>
    <d v="2016-09-05T02:59:00"/>
    <n v="5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s v="drama"/>
    <x v="145"/>
    <d v="2015-08-04T22:15:35"/>
    <n v="6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s v="animation"/>
    <x v="146"/>
    <d v="2013-09-13T17:56:20"/>
    <n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3"/>
    <s v="wearables"/>
    <x v="147"/>
    <d v="2015-09-01T15:05:19"/>
    <n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3"/>
    <s v="wearables"/>
    <x v="148"/>
    <d v="2014-12-04T10:58:54"/>
    <n v="3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4"/>
    <s v="mobile games"/>
    <x v="149"/>
    <d v="2016-11-06T09:49:07"/>
    <n v="35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3"/>
    <s v="web"/>
    <x v="150"/>
    <d v="2015-08-26T00:18:50"/>
    <n v="2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7"/>
    <s v="restaurants"/>
    <x v="151"/>
    <d v="2014-09-21T19:48:38"/>
    <n v="45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1"/>
    <s v="plays"/>
    <x v="152"/>
    <d v="2015-04-05T03:40:47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1"/>
    <s v="spaces"/>
    <x v="153"/>
    <d v="2015-04-17T17:33:02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3"/>
    <s v="wearables"/>
    <x v="154"/>
    <d v="2016-08-23T20:54:00"/>
    <n v="3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s v="science fiction"/>
    <x v="155"/>
    <d v="2016-10-20T05:28:13"/>
    <n v="35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s v="drama"/>
    <x v="156"/>
    <d v="2014-12-28T15:22:29"/>
    <n v="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x v="0"/>
    <s v="documentary"/>
    <x v="157"/>
    <d v="2017-02-22T04:43:42"/>
    <n v="3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x v="0"/>
    <s v="documentary"/>
    <x v="158"/>
    <d v="2015-10-28T08:00:00"/>
    <n v="4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s v="animation"/>
    <x v="159"/>
    <d v="2011-08-10T03:02:21"/>
    <n v="6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3"/>
    <s v="web"/>
    <x v="160"/>
    <d v="2014-12-17T18:30:45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3"/>
    <s v="web"/>
    <x v="161"/>
    <d v="2015-03-15T18:00:00"/>
    <n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3"/>
    <s v="web"/>
    <x v="162"/>
    <d v="2015-07-22T13:02:10"/>
    <n v="3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3"/>
    <s v="web"/>
    <x v="163"/>
    <d v="2015-05-04T01:40:38"/>
    <n v="4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3"/>
    <s v="web"/>
    <x v="164"/>
    <d v="2017-02-25T23:04:00"/>
    <n v="2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3"/>
    <s v="wearables"/>
    <x v="165"/>
    <d v="2014-09-01T20:10:17"/>
    <n v="4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3"/>
    <s v="wearables"/>
    <x v="166"/>
    <d v="2015-02-07T18:26:21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3"/>
    <s v="wearables"/>
    <x v="167"/>
    <d v="2017-02-05T18:00:53"/>
    <n v="6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3"/>
    <s v="wearables"/>
    <x v="168"/>
    <d v="2015-04-30T19:23:47"/>
    <n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3"/>
    <s v="wearables"/>
    <x v="169"/>
    <d v="2014-09-18T02:00:00"/>
    <n v="3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3"/>
    <s v="wearables"/>
    <x v="170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3"/>
    <s v="wearables"/>
    <x v="171"/>
    <d v="2016-12-14T18:39:00"/>
    <n v="4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3"/>
    <s v="wearables"/>
    <x v="172"/>
    <d v="2016-12-14T12:01:08"/>
    <n v="4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3"/>
    <s v="wearables"/>
    <x v="173"/>
    <d v="2014-09-05T20:30:02"/>
    <n v="3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5"/>
    <s v="jazz"/>
    <x v="174"/>
    <d v="2014-01-24T00:07:25"/>
    <n v="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3"/>
    <s v="wearables"/>
    <x v="175"/>
    <d v="2017-02-18T23:59:00"/>
    <n v="5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3"/>
    <s v="wearables"/>
    <x v="176"/>
    <d v="2015-06-01T17:01:00"/>
    <n v="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3"/>
    <s v="wearables"/>
    <x v="177"/>
    <d v="2016-06-28T16:43:05"/>
    <n v="6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3"/>
    <s v="wearables"/>
    <x v="178"/>
    <d v="2016-05-07T21:11:59"/>
    <n v="6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3"/>
    <s v="wearables"/>
    <x v="179"/>
    <d v="2016-04-07T01:34:16"/>
    <n v="45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8"/>
    <s v="audio"/>
    <x v="180"/>
    <d v="2015-05-20T06:04:15"/>
    <n v="3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4"/>
    <s v="video games"/>
    <x v="181"/>
    <d v="2014-03-02T19:01:17"/>
    <n v="4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4"/>
    <s v="video games"/>
    <x v="182"/>
    <d v="2016-07-14T18:12:00"/>
    <n v="27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3"/>
    <s v="wearables"/>
    <x v="183"/>
    <d v="2015-11-06T01:00:00"/>
    <n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3"/>
    <s v="wearables"/>
    <x v="184"/>
    <d v="2016-12-30T23:00:00"/>
    <n v="2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3"/>
    <s v="wearables"/>
    <x v="185"/>
    <d v="2015-01-15T19:00:28"/>
    <n v="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3"/>
    <s v="wearables"/>
    <x v="186"/>
    <d v="2014-12-17T20:43:48"/>
    <n v="3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s v="translations"/>
    <x v="187"/>
    <d v="2016-02-20T04:06:37"/>
    <n v="3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6"/>
    <s v="places"/>
    <x v="188"/>
    <d v="2014-06-18T20:13:00"/>
    <n v="28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x v="3"/>
    <s v="hardware"/>
    <x v="189"/>
    <d v="2015-07-12T06:02:38"/>
    <n v="4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x v="3"/>
    <s v="hardware"/>
    <x v="190"/>
    <d v="2016-06-06T17:02:00"/>
    <n v="5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x v="3"/>
    <s v="hardware"/>
    <x v="191"/>
    <d v="2014-08-14T12:58:18"/>
    <n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x v="3"/>
    <s v="hardware"/>
    <x v="19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x v="3"/>
    <s v="hardware"/>
    <x v="193"/>
    <d v="2015-06-11T10:05:53"/>
    <n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x v="3"/>
    <s v="hardware"/>
    <x v="194"/>
    <d v="2015-03-30T18:31:59"/>
    <n v="45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x v="3"/>
    <s v="hardware"/>
    <x v="195"/>
    <d v="2016-03-24T08:11:38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x v="3"/>
    <s v="hardware"/>
    <x v="196"/>
    <d v="2015-05-08T16:01:58"/>
    <n v="4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4"/>
    <s v="video games"/>
    <x v="197"/>
    <d v="2014-02-03T11:41:32"/>
    <n v="3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3"/>
    <s v="web"/>
    <x v="198"/>
    <d v="2015-08-08T15:33:37"/>
    <n v="3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7"/>
    <s v="food trucks"/>
    <x v="199"/>
    <d v="2016-06-28T02:23:33"/>
    <n v="6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7"/>
    <s v="restaurants"/>
    <x v="200"/>
    <d v="2016-02-01T10:43:33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7"/>
    <s v="restaurants"/>
    <x v="201"/>
    <d v="2016-10-15T19:21:00"/>
    <n v="46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7"/>
    <s v="food trucks"/>
    <x v="202"/>
    <d v="2015-10-13T12:41:29"/>
    <n v="3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7"/>
    <s v="food trucks"/>
    <x v="203"/>
    <d v="2016-05-19T08:12:01"/>
    <n v="6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x v="3"/>
    <s v="space exploration"/>
    <x v="204"/>
    <d v="2016-06-17T12:59:50"/>
    <n v="3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3"/>
    <s v="space exploration"/>
    <x v="205"/>
    <d v="2017-03-10T19:00:35"/>
    <n v="3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3"/>
    <s v="space exploration"/>
    <x v="206"/>
    <d v="2014-12-10T03:48:45"/>
    <n v="3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3"/>
    <s v="space exploration"/>
    <x v="207"/>
    <d v="2015-04-21T13:25:26"/>
    <n v="6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x v="3"/>
    <s v="hardware"/>
    <x v="208"/>
    <d v="2016-04-22T13:55:11"/>
    <n v="3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"/>
    <s v="children's books"/>
    <x v="209"/>
    <d v="2017-03-10T10:44:48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x v="1"/>
    <s v="spaces"/>
    <x v="210"/>
    <d v="2016-11-01T03:59:00"/>
    <n v="3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1"/>
    <s v="spaces"/>
    <x v="211"/>
    <d v="2015-10-15T22:00:00"/>
    <n v="37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1"/>
    <s v="spaces"/>
    <x v="212"/>
    <d v="2015-09-20T19:05:56"/>
    <n v="6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1"/>
    <s v="spaces"/>
    <x v="213"/>
    <d v="2015-03-01T20:33:49"/>
    <n v="3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x v="1"/>
    <s v="plays"/>
    <x v="214"/>
    <d v="2014-05-05T06:38:31"/>
    <n v="3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1"/>
    <s v="musical"/>
    <x v="215"/>
    <d v="2015-12-13T20:59:56"/>
    <n v="6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x v="1"/>
    <s v="plays"/>
    <x v="216"/>
    <d v="2015-05-22T17:03:29"/>
    <n v="3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1"/>
    <s v="plays"/>
    <x v="217"/>
    <d v="2014-09-01T20:09:38"/>
    <n v="3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3"/>
    <s v="gadgets"/>
    <x v="218"/>
    <d v="2015-05-22T13:00:00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x v="3"/>
    <s v="hardware"/>
    <x v="219"/>
    <d v="2015-04-17T00:00:00"/>
    <n v="3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3"/>
    <s v="space exploration"/>
    <x v="220"/>
    <d v="2016-07-30T21:13:14"/>
    <n v="3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s v="animation"/>
    <x v="221"/>
    <d v="2015-12-29T11:46:41"/>
    <n v="4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s v="drama"/>
    <x v="222"/>
    <d v="2015-03-19T08:28:43"/>
    <n v="3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3"/>
    <s v="wearables"/>
    <x v="223"/>
    <d v="2017-02-20T19:00:00"/>
    <n v="4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7"/>
    <s v="restaurants"/>
    <x v="224"/>
    <d v="2015-04-20T18:25:49"/>
    <n v="56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s v="animation"/>
    <x v="225"/>
    <d v="2015-02-19T19:47:59"/>
    <n v="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3"/>
    <s v="wearables"/>
    <x v="226"/>
    <d v="2016-12-28T19:25:15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3"/>
    <s v="wearables"/>
    <x v="227"/>
    <d v="2016-06-19T08:10:00"/>
    <n v="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4"/>
    <s v="video games"/>
    <x v="228"/>
    <d v="2013-07-07T05:28:23"/>
    <n v="4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4"/>
    <s v="mobile games"/>
    <x v="229"/>
    <d v="2015-04-30T16:00:51"/>
    <n v="3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7"/>
    <s v="food trucks"/>
    <x v="230"/>
    <d v="2016-10-29T23:43:54"/>
    <n v="3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1"/>
    <s v="plays"/>
    <x v="231"/>
    <d v="2016-07-22T18:55:32"/>
    <n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x v="3"/>
    <s v="hardware"/>
    <x v="232"/>
    <d v="2016-04-22T06:32:52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3"/>
    <s v="web"/>
    <x v="233"/>
    <d v="2015-01-18T01:12:00"/>
    <n v="5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3"/>
    <s v="wearables"/>
    <x v="234"/>
    <d v="2014-08-09T22:43:42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4"/>
    <s v="video games"/>
    <x v="235"/>
    <d v="2015-01-19T08:30:00"/>
    <n v="6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3"/>
    <s v="web"/>
    <x v="236"/>
    <d v="2015-04-10T22:27:28"/>
    <n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x v="0"/>
    <s v="documentary"/>
    <x v="237"/>
    <d v="2012-01-07T18:35:09"/>
    <n v="4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3"/>
    <s v="web"/>
    <x v="238"/>
    <d v="2016-02-18T19:09:29"/>
    <n v="3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8"/>
    <s v="audio"/>
    <x v="239"/>
    <d v="2016-08-27T17:00:0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3"/>
    <s v="gadgets"/>
    <x v="240"/>
    <d v="2015-10-31T22:45:00"/>
    <n v="4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x v="3"/>
    <s v="hardware"/>
    <x v="241"/>
    <d v="2013-05-23T15:38:11"/>
    <n v="3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7"/>
    <s v="food trucks"/>
    <x v="242"/>
    <d v="2015-01-12T02:36:34"/>
    <n v="3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s v="translations"/>
    <x v="243"/>
    <d v="2015-06-08T15:00:00"/>
    <n v="2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s v="science fiction"/>
    <x v="244"/>
    <d v="2014-11-07T20:30:07"/>
    <n v="4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s v="animation"/>
    <x v="245"/>
    <d v="2015-11-05T23:32:52"/>
    <n v="4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3"/>
    <s v="web"/>
    <x v="246"/>
    <d v="2015-03-28T10:19:12"/>
    <n v="6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3"/>
    <s v="web"/>
    <x v="247"/>
    <d v="2016-01-19T13:27:17"/>
    <n v="6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7"/>
    <s v="food trucks"/>
    <x v="248"/>
    <d v="2014-10-02T17:56:32"/>
    <n v="6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x v="3"/>
    <s v="hardware"/>
    <x v="249"/>
    <d v="2015-06-11T04:25:46"/>
    <n v="3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x v="3"/>
    <s v="hardware"/>
    <x v="250"/>
    <d v="2015-12-19T01:00:00"/>
    <n v="4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4"/>
    <s v="video games"/>
    <x v="251"/>
    <d v="2017-01-07T07:12:49"/>
    <n v="3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4"/>
    <s v="video games"/>
    <x v="252"/>
    <d v="2013-10-19T12:13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7"/>
    <s v="food trucks"/>
    <x v="253"/>
    <d v="2014-08-07T23:13:48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7"/>
    <s v="food trucks"/>
    <x v="254"/>
    <d v="2015-06-03T02:31:16"/>
    <n v="45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1"/>
    <s v="spaces"/>
    <x v="255"/>
    <d v="2016-05-08T17:41:57"/>
    <n v="6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x v="3"/>
    <s v="hardware"/>
    <x v="256"/>
    <d v="2015-05-07T06:58:00"/>
    <n v="5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x v="0"/>
    <s v="documentary"/>
    <x v="257"/>
    <d v="2015-04-08T17:42:49"/>
    <n v="3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x v="0"/>
    <s v="documentary"/>
    <x v="258"/>
    <d v="2014-05-30T14:10:35"/>
    <n v="4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x v="0"/>
    <s v="documentary"/>
    <x v="259"/>
    <d v="2011-10-29T03:59:00"/>
    <n v="33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x v="0"/>
    <s v="documentary"/>
    <x v="260"/>
    <d v="2015-11-01T04:00:00"/>
    <n v="3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3"/>
    <s v="web"/>
    <x v="261"/>
    <d v="2015-08-01T17:53:00"/>
    <n v="4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3"/>
    <s v="web"/>
    <x v="262"/>
    <d v="2015-02-17T01:40:47"/>
    <n v="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3"/>
    <s v="web"/>
    <x v="263"/>
    <d v="2015-05-28T00:13:17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x v="3"/>
    <s v="wearables"/>
    <x v="264"/>
    <d v="2015-08-20T14:50:40"/>
    <n v="3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3"/>
    <s v="wearables"/>
    <x v="265"/>
    <d v="2014-09-17T12:02:11"/>
    <n v="3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4"/>
    <s v="video games"/>
    <x v="266"/>
    <d v="2014-02-05T19:58:17"/>
    <n v="3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4"/>
    <s v="video games"/>
    <x v="267"/>
    <d v="2014-09-11T09:04:10"/>
    <n v="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7"/>
    <s v="food trucks"/>
    <x v="268"/>
    <d v="2014-08-16T21:44:12"/>
    <n v="3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3"/>
    <s v="wearables"/>
    <x v="269"/>
    <d v="2016-02-28T23:05:09"/>
    <n v="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3"/>
    <s v="wearables"/>
    <x v="270"/>
    <d v="2016-10-14T15:25:34"/>
    <n v="45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4"/>
    <s v="video games"/>
    <x v="271"/>
    <d v="2016-12-23T07:59:00"/>
    <n v="33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1"/>
    <s v="spaces"/>
    <x v="272"/>
    <d v="2015-11-22T06:59:00"/>
    <n v="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1"/>
    <s v="spaces"/>
    <x v="273"/>
    <d v="2014-09-21T15:10:50"/>
    <n v="6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1"/>
    <s v="musical"/>
    <x v="274"/>
    <d v="2017-01-14T03:59:00"/>
    <n v="4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1"/>
    <s v="musical"/>
    <x v="275"/>
    <d v="2015-12-23T16:18:00"/>
    <n v="28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1"/>
    <s v="plays"/>
    <x v="276"/>
    <d v="2016-06-04T17:19:57"/>
    <n v="3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s v="animation"/>
    <x v="277"/>
    <d v="2012-01-05T11:33:00"/>
    <n v="31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s v="science fiction"/>
    <x v="278"/>
    <d v="2016-05-31T17:31:00"/>
    <n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x v="3"/>
    <s v="hardware"/>
    <x v="279"/>
    <d v="2016-05-07T13:57:12"/>
    <n v="3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s v="science fiction"/>
    <x v="280"/>
    <d v="2016-10-03T01:11:47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3"/>
    <s v="web"/>
    <x v="281"/>
    <d v="2015-06-18T19:03:35"/>
    <n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3"/>
    <s v="wearables"/>
    <x v="282"/>
    <d v="2016-11-12T05:00:00"/>
    <n v="34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x v="5"/>
    <s v="electronic music"/>
    <x v="283"/>
    <d v="2015-03-16T19:00:37"/>
    <n v="3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x v="3"/>
    <s v="hardware"/>
    <x v="284"/>
    <d v="2014-12-21T08:42:21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3"/>
    <s v="web"/>
    <x v="285"/>
    <d v="2016-02-20T22:22:18"/>
    <n v="6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7"/>
    <s v="food trucks"/>
    <x v="286"/>
    <d v="2014-08-09T21:57:05"/>
    <n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1"/>
    <s v="musical"/>
    <x v="287"/>
    <d v="2014-08-10T17:20:48"/>
    <n v="3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x v="0"/>
    <s v="documentary"/>
    <x v="288"/>
    <d v="2014-03-07T22:59:00"/>
    <n v="3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3"/>
    <s v="wearables"/>
    <x v="289"/>
    <d v="2017-01-01T15:55:27"/>
    <n v="4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4"/>
    <s v="video games"/>
    <x v="290"/>
    <d v="2015-01-28T22:14:52"/>
    <n v="3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s v="animation"/>
    <x v="291"/>
    <d v="2011-12-23T18:17:29"/>
    <n v="4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x v="0"/>
    <s v="documentary"/>
    <x v="292"/>
    <d v="2015-05-23T21:23:39"/>
    <n v="3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s v="animation"/>
    <x v="293"/>
    <d v="2012-04-17T00:31:00"/>
    <n v="4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5"/>
    <s v="faith"/>
    <x v="294"/>
    <d v="2017-03-29T02:00:00"/>
    <n v="4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x v="3"/>
    <s v="hardware"/>
    <x v="295"/>
    <d v="2015-08-13T08:46:49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3"/>
    <s v="web"/>
    <x v="296"/>
    <d v="2015-08-05T16:50:32"/>
    <n v="3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x v="3"/>
    <s v="space exploration"/>
    <x v="297"/>
    <d v="2015-10-11T01:00:00"/>
    <n v="3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7"/>
    <s v="food trucks"/>
    <x v="298"/>
    <d v="2015-05-10T17:22:37"/>
    <n v="4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1"/>
    <s v="spaces"/>
    <x v="299"/>
    <d v="2015-01-08T13:41:00"/>
    <n v="3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s v="animation"/>
    <x v="300"/>
    <d v="2015-05-21T08:02:55"/>
    <n v="1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s v="animation"/>
    <x v="301"/>
    <d v="2014-02-10T22:21:14"/>
    <n v="6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3"/>
    <s v="web"/>
    <x v="302"/>
    <d v="2015-10-17T16:01:55"/>
    <n v="4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3"/>
    <s v="web"/>
    <x v="303"/>
    <d v="2015-06-13T16:37:23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3"/>
    <s v="web"/>
    <x v="304"/>
    <d v="2015-10-01T04:59:00"/>
    <n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3"/>
    <s v="wearables"/>
    <x v="305"/>
    <d v="2014-10-31T12:30:20"/>
    <n v="3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3"/>
    <s v="wearables"/>
    <x v="306"/>
    <d v="2015-11-19T05:03:21"/>
    <n v="4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4"/>
    <s v="video games"/>
    <x v="307"/>
    <d v="2014-06-11T09:50:21"/>
    <n v="3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7"/>
    <s v="food trucks"/>
    <x v="308"/>
    <d v="2014-09-25T16:24:24"/>
    <n v="3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7"/>
    <s v="food trucks"/>
    <x v="309"/>
    <d v="2014-09-12T17:38:15"/>
    <n v="3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7"/>
    <s v="food trucks"/>
    <x v="310"/>
    <d v="2015-10-28T17:17:07"/>
    <n v="3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6"/>
    <s v="places"/>
    <x v="311"/>
    <d v="2015-09-23T20:34:24"/>
    <n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x v="3"/>
    <s v="hardware"/>
    <x v="312"/>
    <d v="2015-04-18T21:10:05"/>
    <n v="4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4"/>
    <s v="video games"/>
    <x v="313"/>
    <d v="2015-08-05T00:33:53"/>
    <n v="3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3"/>
    <s v="web"/>
    <x v="314"/>
    <d v="2016-10-17T19:10:31"/>
    <n v="45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7"/>
    <s v="food trucks"/>
    <x v="315"/>
    <d v="2016-07-15T20:42:26"/>
    <n v="3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7"/>
    <s v="food trucks"/>
    <x v="316"/>
    <d v="2014-12-31T16:54:50"/>
    <n v="3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3"/>
    <s v="space exploration"/>
    <x v="317"/>
    <d v="2016-12-21T14:59:03"/>
    <n v="3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7"/>
    <s v="food trucks"/>
    <x v="318"/>
    <d v="2014-12-25T20:16:00"/>
    <n v="34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x v="1"/>
    <s v="spaces"/>
    <x v="319"/>
    <d v="2014-08-09T02:00:00"/>
    <n v="3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1"/>
    <s v="spaces"/>
    <x v="320"/>
    <d v="2015-02-26T03:19:55"/>
    <n v="3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1"/>
    <s v="plays"/>
    <x v="321"/>
    <d v="2014-09-11T08:37:22"/>
    <n v="3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1"/>
    <s v="plays"/>
    <x v="322"/>
    <d v="2014-08-04T16:00:00"/>
    <n v="1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x v="0"/>
    <s v="documentary"/>
    <x v="323"/>
    <d v="2015-11-19T20:00:19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3"/>
    <s v="wearables"/>
    <x v="324"/>
    <d v="2016-09-03T16:41:49"/>
    <n v="6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4"/>
    <s v="video games"/>
    <x v="325"/>
    <d v="2013-09-16T20:30:06"/>
    <n v="4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3"/>
    <s v="wearables"/>
    <x v="326"/>
    <d v="2017-03-14T14:02:35"/>
    <n v="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s v="science fiction"/>
    <x v="327"/>
    <d v="2014-10-28T22:00:00"/>
    <n v="3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s v="science fiction"/>
    <x v="328"/>
    <d v="2015-10-12T13:46:33"/>
    <n v="5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x v="0"/>
    <s v="documentary"/>
    <x v="329"/>
    <d v="2016-04-29T18:44:25"/>
    <n v="3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s v="animation"/>
    <x v="330"/>
    <d v="2011-09-24T17:02:33"/>
    <n v="6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s v="animation"/>
    <x v="331"/>
    <d v="2014-04-19T16:19:39"/>
    <n v="45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3"/>
    <s v="wearables"/>
    <x v="332"/>
    <d v="2017-02-20T04:37:48"/>
    <n v="6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x v="3"/>
    <s v="hardware"/>
    <x v="333"/>
    <d v="2015-06-12T20:00:00"/>
    <n v="3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1"/>
    <s v="musical"/>
    <x v="334"/>
    <d v="2015-05-24T08:18:52"/>
    <n v="3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4"/>
    <s v="video games"/>
    <x v="335"/>
    <d v="2014-01-04T04:09:05"/>
    <n v="3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6"/>
    <s v="photobooks"/>
    <x v="336"/>
    <d v="2014-10-24T04:00:00"/>
    <n v="6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x v="6"/>
    <s v="photobooks"/>
    <x v="337"/>
    <d v="2015-07-08T14:00:23"/>
    <n v="3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3"/>
    <s v="space exploration"/>
    <x v="338"/>
    <d v="2014-06-13T04:00:00"/>
    <n v="3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s v="science fiction"/>
    <x v="339"/>
    <d v="2016-02-27T06:45:36"/>
    <n v="3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s v="science fiction"/>
    <x v="340"/>
    <d v="2014-12-02T15:04:04"/>
    <n v="4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s v="drama"/>
    <x v="341"/>
    <d v="2014-07-02T16:29:55"/>
    <n v="3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s v="drama"/>
    <x v="342"/>
    <d v="2016-08-12T04:20:14"/>
    <n v="6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s v="drama"/>
    <x v="343"/>
    <d v="2014-12-16T08:52:47"/>
    <n v="3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s v="drama"/>
    <x v="344"/>
    <d v="2015-08-16T14:06:41"/>
    <n v="3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s v="drama"/>
    <x v="345"/>
    <d v="2015-04-22T22:00:37"/>
    <n v="5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s v="drama"/>
    <x v="346"/>
    <d v="2016-04-01T06:59:00"/>
    <n v="3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s v="drama"/>
    <x v="347"/>
    <d v="2015-08-20T20:06:00"/>
    <n v="4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s v="drama"/>
    <x v="348"/>
    <d v="2015-03-28T19:06:04"/>
    <n v="6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x v="0"/>
    <s v="documentary"/>
    <x v="349"/>
    <d v="2012-06-26T04:03:13"/>
    <n v="3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x v="0"/>
    <s v="documentary"/>
    <x v="350"/>
    <d v="2013-11-01T00:00:00"/>
    <n v="6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x v="0"/>
    <s v="documentary"/>
    <x v="351"/>
    <d v="2016-12-20T04:30:33"/>
    <n v="35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x v="0"/>
    <s v="documentary"/>
    <x v="352"/>
    <d v="2016-06-15T15:00:00"/>
    <n v="29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x v="0"/>
    <s v="documentary"/>
    <x v="353"/>
    <d v="2013-10-10T17:00:52"/>
    <n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x v="0"/>
    <s v="documentary"/>
    <x v="354"/>
    <d v="2011-08-07T20:12:50"/>
    <n v="3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s v="animation"/>
    <x v="355"/>
    <d v="2015-11-27T21:40:04"/>
    <n v="6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s v="animation"/>
    <x v="356"/>
    <d v="2014-02-14T22:43:20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s v="animation"/>
    <x v="357"/>
    <d v="2016-12-25T15:16:34"/>
    <n v="6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s v="animation"/>
    <x v="358"/>
    <d v="2012-05-25T14:14:00"/>
    <n v="59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s v="animation"/>
    <x v="359"/>
    <d v="2016-08-15T07:00:00"/>
    <n v="4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3"/>
    <s v="web"/>
    <x v="360"/>
    <d v="2015-11-15T15:13:09"/>
    <n v="4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3"/>
    <s v="web"/>
    <x v="361"/>
    <d v="2016-12-18T09:20:15"/>
    <n v="3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3"/>
    <s v="web"/>
    <x v="362"/>
    <d v="2015-03-08T15:16:00"/>
    <n v="24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3"/>
    <s v="web"/>
    <x v="363"/>
    <d v="2016-05-28T18:32:09"/>
    <n v="2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3"/>
    <s v="wearables"/>
    <x v="364"/>
    <d v="2014-11-09T18:47:59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3"/>
    <s v="wearables"/>
    <x v="365"/>
    <d v="2016-10-29T08:57:43"/>
    <n v="4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3"/>
    <s v="wearables"/>
    <x v="366"/>
    <d v="2015-01-01T04:59:00"/>
    <n v="3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3"/>
    <s v="wearables"/>
    <x v="367"/>
    <d v="2014-08-12T02:47:07"/>
    <n v="6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3"/>
    <s v="wearables"/>
    <x v="368"/>
    <d v="2016-06-28T09:41:35"/>
    <n v="4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3"/>
    <s v="wearables"/>
    <x v="369"/>
    <d v="2017-03-14T17:22:02"/>
    <n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3"/>
    <s v="wearables"/>
    <x v="370"/>
    <d v="2015-07-01T00:40:46"/>
    <n v="2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5"/>
    <s v="jazz"/>
    <x v="371"/>
    <d v="2013-11-11T14:19:08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5"/>
    <s v="jazz"/>
    <x v="372"/>
    <d v="2016-01-03T01:55:37"/>
    <n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3"/>
    <s v="wearables"/>
    <x v="373"/>
    <d v="2017-02-10T02:19:05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3"/>
    <s v="wearables"/>
    <x v="374"/>
    <d v="2016-04-18T14:00:00"/>
    <n v="34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3"/>
    <s v="wearables"/>
    <x v="375"/>
    <d v="2016-06-04T15:41:12"/>
    <n v="4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3"/>
    <s v="wearables"/>
    <x v="376"/>
    <d v="2015-04-26T20:55:59"/>
    <n v="6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3"/>
    <s v="wearables"/>
    <x v="377"/>
    <d v="2015-01-19T04:11:05"/>
    <n v="3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3"/>
    <s v="wearables"/>
    <x v="378"/>
    <d v="2016-03-25T16:59:16"/>
    <n v="3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3"/>
    <s v="wearables"/>
    <x v="379"/>
    <d v="2014-06-23T07:04:10"/>
    <n v="4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3"/>
    <s v="wearables"/>
    <x v="380"/>
    <d v="2016-06-19T14:30:46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4"/>
    <s v="video games"/>
    <x v="381"/>
    <d v="2014-08-02T15:49:43"/>
    <n v="6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4"/>
    <s v="video games"/>
    <x v="382"/>
    <d v="2012-12-07T22:23:42"/>
    <n v="3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7"/>
    <s v="food trucks"/>
    <x v="383"/>
    <d v="2016-06-16T17:02:46"/>
    <n v="3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7"/>
    <s v="food trucks"/>
    <x v="384"/>
    <d v="2014-06-28T19:21:54"/>
    <n v="3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7"/>
    <s v="food trucks"/>
    <x v="385"/>
    <d v="2015-03-01T08:08:41"/>
    <n v="3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5"/>
    <s v="world music"/>
    <x v="386"/>
    <d v="2014-04-21T01:00:00"/>
    <n v="3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5"/>
    <s v="world music"/>
    <x v="387"/>
    <d v="2015-02-02T18:55:42"/>
    <n v="3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3"/>
    <s v="wearables"/>
    <x v="388"/>
    <d v="2016-02-17T12:04:39"/>
    <n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3"/>
    <s v="wearables"/>
    <x v="389"/>
    <d v="2016-10-13T15:12:32"/>
    <n v="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3"/>
    <s v="wearables"/>
    <x v="390"/>
    <d v="2014-12-02T06:19:05"/>
    <n v="4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3"/>
    <s v="wearables"/>
    <x v="391"/>
    <d v="2017-03-03T13:51:19"/>
    <n v="3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3"/>
    <s v="wearables"/>
    <x v="392"/>
    <d v="2014-12-08T16:31:55"/>
    <n v="4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3"/>
    <s v="wearables"/>
    <x v="393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3"/>
    <s v="wearables"/>
    <x v="394"/>
    <d v="2016-08-19T03:59:00"/>
    <n v="59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s v="translations"/>
    <x v="395"/>
    <d v="2015-11-21T23:13:39"/>
    <n v="3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x v="2"/>
    <s v="radio &amp; podcasts"/>
    <x v="396"/>
    <d v="2013-05-14T20:55:13"/>
    <n v="1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x v="2"/>
    <s v="radio &amp; podcasts"/>
    <x v="397"/>
    <d v="2013-07-26T17:00:00"/>
    <n v="17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x v="6"/>
    <s v="photobooks"/>
    <x v="398"/>
    <d v="2015-09-02T22:49:0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6"/>
    <s v="photobooks"/>
    <x v="399"/>
    <d v="2015-03-27T19:43:15"/>
    <n v="4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3"/>
    <s v="gadgets"/>
    <x v="400"/>
    <d v="2016-01-02T16:27:01"/>
    <n v="4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3"/>
    <s v="gadgets"/>
    <x v="401"/>
    <d v="2016-06-23T16:06:23"/>
    <n v="3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x v="3"/>
    <s v="hardware"/>
    <x v="402"/>
    <d v="2014-07-10T10:09:11"/>
    <n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x v="3"/>
    <s v="hardware"/>
    <x v="403"/>
    <d v="2016-11-07T11:05:37"/>
    <n v="3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x v="3"/>
    <s v="hardware"/>
    <x v="404"/>
    <d v="2016-03-12T05:00:00"/>
    <n v="47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x v="3"/>
    <s v="hardware"/>
    <x v="405"/>
    <d v="2016-12-03T15:05:15"/>
    <n v="31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x v="3"/>
    <s v="hardware"/>
    <x v="406"/>
    <d v="2015-12-19T07:59:00"/>
    <n v="4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x v="3"/>
    <s v="hardware"/>
    <x v="407"/>
    <d v="2012-06-12T07:00:00"/>
    <n v="33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x v="3"/>
    <s v="hardware"/>
    <x v="408"/>
    <d v="2016-04-03T12:01:02"/>
    <n v="4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x v="3"/>
    <s v="hardware"/>
    <x v="409"/>
    <d v="2017-01-23T17:05:43"/>
    <n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x v="3"/>
    <s v="hardware"/>
    <x v="410"/>
    <d v="2014-07-10T14:31:03"/>
    <n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x v="3"/>
    <s v="hardware"/>
    <x v="411"/>
    <d v="2014-12-03T13:00:45"/>
    <n v="3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x v="3"/>
    <s v="hardware"/>
    <x v="412"/>
    <d v="2016-11-23T08:45:43"/>
    <n v="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x v="3"/>
    <s v="hardware"/>
    <x v="413"/>
    <d v="2016-01-11T23:00:00"/>
    <n v="3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x v="3"/>
    <s v="hardware"/>
    <x v="414"/>
    <d v="2015-01-09T01:00:00"/>
    <n v="38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x v="3"/>
    <s v="hardware"/>
    <x v="415"/>
    <d v="2013-12-02T22:59:00"/>
    <n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x v="3"/>
    <s v="hardware"/>
    <x v="416"/>
    <d v="2016-02-20T02:00:53"/>
    <n v="4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x v="3"/>
    <s v="hardware"/>
    <x v="417"/>
    <d v="2013-04-17T18:15:42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x v="3"/>
    <s v="hardware"/>
    <x v="418"/>
    <d v="2016-01-02T23:19:51"/>
    <n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x v="3"/>
    <s v="hardware"/>
    <x v="419"/>
    <d v="2015-06-05T21:00:00"/>
    <n v="57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4"/>
    <s v="video games"/>
    <x v="420"/>
    <d v="2017-01-11T17:49:08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4"/>
    <s v="video games"/>
    <x v="421"/>
    <d v="2014-12-05T18:30:29"/>
    <n v="3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4"/>
    <s v="video games"/>
    <x v="422"/>
    <d v="2016-07-13T06:49:59"/>
    <n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x v="5"/>
    <s v="indie rock"/>
    <x v="423"/>
    <d v="2014-08-29T01:00:00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3"/>
    <s v="web"/>
    <x v="424"/>
    <d v="2017-01-03T20:12:50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3"/>
    <s v="web"/>
    <x v="425"/>
    <d v="2016-04-25T22:16:56"/>
    <n v="6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3"/>
    <s v="web"/>
    <x v="426"/>
    <d v="2016-04-14T06:26:04"/>
    <n v="3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7"/>
    <s v="food trucks"/>
    <x v="427"/>
    <d v="2016-03-23T06:38:53"/>
    <n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7"/>
    <s v="restaurants"/>
    <x v="428"/>
    <d v="2015-05-14T23:56:12"/>
    <n v="6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7"/>
    <s v="food trucks"/>
    <x v="429"/>
    <d v="2015-12-30T16:12:33"/>
    <n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7"/>
    <s v="food trucks"/>
    <x v="430"/>
    <d v="2016-03-23T11:52:07"/>
    <n v="3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7"/>
    <s v="food trucks"/>
    <x v="431"/>
    <d v="2016-03-25T20:36:40"/>
    <n v="6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7"/>
    <s v="food trucks"/>
    <x v="432"/>
    <d v="2015-04-27T15:42:10"/>
    <n v="6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7"/>
    <s v="food trucks"/>
    <x v="433"/>
    <d v="2015-02-24T03:00:00"/>
    <n v="3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x v="1"/>
    <s v="spaces"/>
    <x v="434"/>
    <d v="2016-10-04T03:59:00"/>
    <n v="3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x v="3"/>
    <s v="hardware"/>
    <x v="435"/>
    <d v="2015-04-10T05:32:54"/>
    <n v="6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1"/>
    <s v="plays"/>
    <x v="436"/>
    <d v="2014-09-09T16:12:03"/>
    <n v="6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1"/>
    <s v="plays"/>
    <x v="437"/>
    <d v="2015-04-03T22:40:15"/>
    <n v="6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1"/>
    <s v="spaces"/>
    <x v="438"/>
    <d v="2015-05-24T03:21:00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1"/>
    <s v="spaces"/>
    <x v="439"/>
    <d v="2014-10-05T19:16:13"/>
    <n v="4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x v="1"/>
    <s v="spaces"/>
    <x v="440"/>
    <d v="2014-06-16T04:25:00"/>
    <n v="28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1"/>
    <s v="spaces"/>
    <x v="441"/>
    <d v="2015-05-28T15:59:00"/>
    <n v="3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1"/>
    <s v="spaces"/>
    <x v="442"/>
    <d v="2016-04-03T14:36:51"/>
    <n v="3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1"/>
    <s v="spaces"/>
    <x v="443"/>
    <d v="2015-04-28T15:19:54"/>
    <n v="6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444"/>
    <d v="2017-03-25T04:33:00"/>
    <n v="3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445"/>
    <d v="2017-04-16T15:22:46"/>
    <n v="4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1"/>
    <s v="musical"/>
    <x v="446"/>
    <d v="2016-04-30T05:34:00"/>
    <n v="3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1"/>
    <s v="plays"/>
    <x v="447"/>
    <d v="2014-07-01T06:00:00"/>
    <n v="4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1"/>
    <s v="plays"/>
    <x v="448"/>
    <d v="2015-05-13T20:45:12"/>
    <n v="3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3"/>
    <s v="wearables"/>
    <x v="449"/>
    <d v="2016-11-18T15:43:32"/>
    <n v="30"/>
  </r>
  <r>
    <n v="2659"/>
    <s v="test (Canceled)"/>
    <s v="test"/>
    <n v="49000"/>
    <n v="1333"/>
    <x v="0"/>
    <s v="US"/>
    <s v="USD"/>
    <n v="1429321210"/>
    <n v="1426729210"/>
    <b v="0"/>
    <n v="10"/>
    <b v="0"/>
    <x v="3"/>
    <s v="space exploration"/>
    <x v="450"/>
    <d v="2015-04-18T01:40:10"/>
    <n v="3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1"/>
    <s v="spaces"/>
    <x v="451"/>
    <d v="2016-02-08T00:17:00"/>
    <n v="4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3"/>
    <s v="wearables"/>
    <x v="452"/>
    <d v="2016-02-14T16:20:32"/>
    <n v="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3"/>
    <s v="wearables"/>
    <x v="453"/>
    <d v="2015-05-29T16:17:15"/>
    <n v="3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3"/>
    <s v="gadgets"/>
    <x v="454"/>
    <d v="2014-10-08T12:16:18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x v="3"/>
    <s v="hardware"/>
    <x v="455"/>
    <d v="2011-04-22T04:21:13"/>
    <n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x v="5"/>
    <s v="indie rock"/>
    <x v="456"/>
    <d v="2012-10-02T18:40:03"/>
    <n v="4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x v="2"/>
    <s v="nonfiction"/>
    <x v="457"/>
    <d v="2014-12-04T00:39:00"/>
    <n v="3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6"/>
    <s v="photobooks"/>
    <x v="458"/>
    <d v="2016-10-10T14:32:50"/>
    <n v="3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x v="0"/>
    <s v="documentary"/>
    <x v="459"/>
    <d v="2010-02-22T22:00:00"/>
    <n v="3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3"/>
    <s v="web"/>
    <x v="460"/>
    <d v="2016-01-09T14:48:16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5"/>
    <s v="jazz"/>
    <x v="461"/>
    <d v="2014-01-07T00:39:58"/>
    <n v="3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3"/>
    <s v="wearables"/>
    <x v="462"/>
    <d v="2015-02-04T23:22:29"/>
    <n v="3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4"/>
    <s v="video games"/>
    <x v="463"/>
    <d v="2014-04-24T19:11:07"/>
    <n v="3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4"/>
    <s v="mobile games"/>
    <x v="464"/>
    <d v="2015-12-17T04:38:46"/>
    <n v="3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x v="6"/>
    <s v="photobooks"/>
    <x v="465"/>
    <d v="2016-05-02T03:59:00"/>
    <n v="4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4"/>
    <s v="video games"/>
    <x v="466"/>
    <d v="2016-06-29T20:20:14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7"/>
    <s v="food trucks"/>
    <x v="467"/>
    <d v="2015-04-23T21:05:38"/>
    <n v="3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1"/>
    <s v="plays"/>
    <x v="468"/>
    <d v="2014-12-05T17:27:15"/>
    <n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x v="1"/>
    <s v="musical"/>
    <x v="469"/>
    <d v="2014-09-11T14:01:08"/>
    <n v="3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x v="2"/>
    <s v="radio &amp; podcasts"/>
    <x v="470"/>
    <d v="2013-02-15T14:21:49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x v="0"/>
    <s v="television"/>
    <x v="471"/>
    <d v="2015-12-19T20:01:19"/>
    <n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x v="6"/>
    <s v="photobooks"/>
    <x v="472"/>
    <d v="2014-10-17T19:55:39"/>
    <n v="3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7"/>
    <s v="restaurants"/>
    <x v="473"/>
    <d v="2015-05-11T01:45:04"/>
    <n v="3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3"/>
    <s v="gadgets"/>
    <x v="474"/>
    <d v="2014-08-09T00:48:54"/>
    <n v="3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x v="5"/>
    <s v="rock"/>
    <x v="475"/>
    <d v="2015-01-07T16:41:46"/>
    <n v="6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x v="3"/>
    <s v="hardware"/>
    <x v="476"/>
    <d v="2012-05-23T19:00:00"/>
    <n v="3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4"/>
    <s v="video games"/>
    <x v="477"/>
    <d v="2014-08-16T02:04:23"/>
    <n v="35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s v="drama"/>
    <x v="478"/>
    <d v="2016-08-18T21:52:19"/>
    <n v="3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x v="0"/>
    <s v="documentary"/>
    <x v="479"/>
    <d v="2012-01-21T17:43:00"/>
    <n v="2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x v="0"/>
    <s v="documentary"/>
    <x v="480"/>
    <d v="2016-06-17T13:57:14"/>
    <n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x v="0"/>
    <s v="documentary"/>
    <x v="481"/>
    <d v="2016-04-07T14:16:3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x v="0"/>
    <s v="documentary"/>
    <x v="482"/>
    <d v="2015-11-14T12:53:29"/>
    <n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s v="animation"/>
    <x v="483"/>
    <d v="2014-09-11T06:14:57"/>
    <n v="3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s v="animation"/>
    <x v="484"/>
    <d v="2013-08-09T12:00:15"/>
    <n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x v="3"/>
    <s v="wearables"/>
    <x v="485"/>
    <d v="2015-08-13T13:40:48"/>
    <n v="3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3"/>
    <s v="wearables"/>
    <x v="486"/>
    <d v="2014-09-13T13:56:40"/>
    <n v="6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8"/>
    <s v="audio"/>
    <x v="487"/>
    <d v="2015-03-26T00:00:00"/>
    <n v="4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4"/>
    <s v="video games"/>
    <x v="488"/>
    <d v="2016-03-30T15:41:35"/>
    <n v="3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4"/>
    <s v="mobile games"/>
    <x v="489"/>
    <d v="2015-12-24T21:47:48"/>
    <n v="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3"/>
    <s v="wearables"/>
    <x v="490"/>
    <d v="2017-03-13T03:40:05"/>
    <n v="6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3"/>
    <s v="wearables"/>
    <x v="491"/>
    <d v="2016-03-03T17:01:54"/>
    <n v="3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3"/>
    <s v="wearables"/>
    <x v="492"/>
    <d v="2015-01-11T01:02:52"/>
    <n v="3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s v="translations"/>
    <x v="493"/>
    <d v="2015-07-20T18:43:48"/>
    <n v="3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x v="2"/>
    <s v="radio &amp; podcasts"/>
    <x v="494"/>
    <d v="2012-03-25T18:14:45"/>
    <n v="6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6"/>
    <s v="photobooks"/>
    <x v="495"/>
    <d v="2015-01-13T19:39:19"/>
    <n v="3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6"/>
    <s v="photobooks"/>
    <x v="496"/>
    <d v="2015-05-21T22:47:58"/>
    <n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x v="3"/>
    <s v="hardware"/>
    <x v="497"/>
    <d v="2014-05-01T14:01:30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x v="3"/>
    <s v="hardware"/>
    <x v="498"/>
    <d v="2016-09-22T17:00:21"/>
    <n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x v="3"/>
    <s v="hardware"/>
    <x v="499"/>
    <d v="2013-12-25T08:00:29"/>
    <n v="30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x v="4"/>
    <s v="tabletop games"/>
    <x v="500"/>
    <d v="2015-11-14T13:20:00"/>
    <n v="3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x v="7"/>
    <s v="small batch"/>
    <x v="501"/>
    <d v="2016-10-30T15:25:38"/>
    <n v="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3"/>
    <s v="web"/>
    <x v="502"/>
    <d v="2015-04-14T16:19:25"/>
    <n v="4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7"/>
    <s v="food trucks"/>
    <x v="503"/>
    <d v="2014-08-01T00:58:19"/>
    <n v="3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3"/>
    <s v="makerspaces"/>
    <x v="504"/>
    <d v="2014-10-29T22:45:00"/>
    <n v="29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3"/>
    <s v="makerspaces"/>
    <x v="505"/>
    <d v="2015-02-28T00:01:34"/>
    <n v="3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506"/>
    <d v="2017-03-22T15:33:50"/>
    <n v="6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x v="3"/>
    <s v="hardware"/>
    <x v="507"/>
    <d v="2017-03-01T17:52:15"/>
    <n v="5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x v="1"/>
    <s v="spaces"/>
    <x v="508"/>
    <d v="2014-11-15T22:08:44"/>
    <n v="3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x v="1"/>
    <s v="spaces"/>
    <x v="509"/>
    <d v="2015-03-20T15:54:11"/>
    <n v="3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1"/>
    <s v="spaces"/>
    <x v="510"/>
    <d v="2015-05-11T19:32:31"/>
    <n v="7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x v="1"/>
    <s v="plays"/>
    <x v="511"/>
    <d v="2014-10-05T07:00:45"/>
    <n v="3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x v="1"/>
    <s v="plays"/>
    <x v="512"/>
    <d v="2015-03-02T04:59:00"/>
    <n v="4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1"/>
    <s v="plays"/>
    <x v="513"/>
    <d v="2015-10-01T15:02:54"/>
    <n v="3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"/>
    <s v="children's books"/>
    <x v="514"/>
    <d v="2013-05-24T13:54:44"/>
    <n v="4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s v="animation"/>
    <x v="515"/>
    <d v="2011-11-13T16:22:07"/>
    <n v="6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3"/>
    <s v="wearables"/>
    <x v="516"/>
    <d v="2015-01-16T10:30:47"/>
    <n v="3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3"/>
    <s v="makerspaces"/>
    <x v="517"/>
    <d v="2014-07-29T00:29:40"/>
    <n v="28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x v="0"/>
    <s v="documentary"/>
    <x v="518"/>
    <d v="2012-05-20T19:01:58"/>
    <n v="3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x v="0"/>
    <s v="documentary"/>
    <x v="519"/>
    <d v="2015-08-15T06:00:00"/>
    <n v="3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2"/>
    <s v="fiction"/>
    <x v="520"/>
    <d v="2016-01-30T19:46:42"/>
    <n v="5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1"/>
    <s v="plays"/>
    <x v="521"/>
    <d v="2017-02-20T18:00:00"/>
    <n v="6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s v="animation"/>
    <x v="522"/>
    <d v="2013-05-17T12:08:19"/>
    <n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x v="6"/>
    <s v="photobooks"/>
    <x v="523"/>
    <d v="2016-06-07T04:01:31"/>
    <n v="35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s v="translations"/>
    <x v="524"/>
    <d v="2015-12-02T17:25:00"/>
    <n v="2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3"/>
    <s v="web"/>
    <x v="525"/>
    <d v="2015-01-15T19:29:00"/>
    <n v="3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x v="0"/>
    <s v="documentary"/>
    <x v="526"/>
    <d v="2014-12-21T16:45:04"/>
    <n v="4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4"/>
    <s v="video games"/>
    <x v="527"/>
    <d v="2013-09-14T13:07:20"/>
    <n v="32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x v="0"/>
    <s v="television"/>
    <x v="528"/>
    <d v="2015-09-15T19:39:00"/>
    <n v="33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s v="science fiction"/>
    <x v="529"/>
    <d v="2014-08-03T02:59:56"/>
    <n v="6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x v="0"/>
    <s v="documentary"/>
    <x v="530"/>
    <d v="2016-05-19T15:02:42"/>
    <n v="3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x v="0"/>
    <s v="documentary"/>
    <x v="531"/>
    <d v="2016-11-08T11:43:06"/>
    <n v="35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x v="0"/>
    <s v="documentary"/>
    <x v="532"/>
    <d v="2013-05-17T03:59:00"/>
    <n v="3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x v="0"/>
    <s v="documentary"/>
    <x v="533"/>
    <d v="2017-03-08T21:00:00"/>
    <n v="3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x v="0"/>
    <s v="documentary"/>
    <x v="534"/>
    <d v="2014-12-01T08:03:14"/>
    <n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x v="0"/>
    <s v="documentary"/>
    <x v="535"/>
    <d v="2014-11-23T01:01:46"/>
    <n v="3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x v="0"/>
    <s v="documentary"/>
    <x v="536"/>
    <d v="2014-02-05T23:04:00"/>
    <n v="29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x v="3"/>
    <s v="wearables"/>
    <x v="537"/>
    <d v="2014-10-14T16:38:28"/>
    <n v="3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3"/>
    <s v="wearables"/>
    <x v="538"/>
    <d v="2016-10-31T21:36:04"/>
    <n v="4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3"/>
    <s v="wearables"/>
    <x v="539"/>
    <d v="2016-10-17T15:15:19"/>
    <n v="3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3"/>
    <s v="wearables"/>
    <x v="540"/>
    <d v="2016-06-20T18:59:00"/>
    <n v="3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4"/>
    <s v="mobile games"/>
    <x v="541"/>
    <d v="2014-11-14T21:30:00"/>
    <n v="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4"/>
    <s v="mobile games"/>
    <x v="542"/>
    <d v="2017-01-21T21:45:31"/>
    <n v="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3"/>
    <s v="wearables"/>
    <x v="543"/>
    <d v="2015-05-21T15:45:25"/>
    <n v="3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3"/>
    <s v="wearables"/>
    <x v="544"/>
    <d v="2016-07-02T04:00:00"/>
    <n v="3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x v="6"/>
    <s v="photobooks"/>
    <x v="545"/>
    <d v="2015-10-23T18:24:55"/>
    <n v="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5"/>
    <s v="faith"/>
    <x v="546"/>
    <d v="2016-05-14T04:59:00"/>
    <n v="4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6"/>
    <s v="photobooks"/>
    <x v="547"/>
    <d v="2016-02-21T13:48:09"/>
    <n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3"/>
    <s v="gadgets"/>
    <x v="548"/>
    <d v="2014-10-23T10:17:59"/>
    <n v="3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x v="3"/>
    <s v="hardware"/>
    <x v="549"/>
    <d v="2013-10-16T14:33:35"/>
    <n v="3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x v="3"/>
    <s v="hardware"/>
    <x v="550"/>
    <d v="2014-05-02T12:30:10"/>
    <n v="3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x v="7"/>
    <s v="small batch"/>
    <x v="551"/>
    <d v="2014-08-26T22:00:40"/>
    <n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x v="7"/>
    <s v="small batch"/>
    <x v="552"/>
    <d v="2015-12-25T00:00:00"/>
    <n v="3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3"/>
    <s v="web"/>
    <x v="553"/>
    <d v="2015-01-10T17:21:00"/>
    <n v="6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7"/>
    <s v="food trucks"/>
    <x v="554"/>
    <d v="2015-03-12T17:49:11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x v="7"/>
    <s v="small batch"/>
    <x v="555"/>
    <d v="2017-03-11T04:50:08"/>
    <n v="35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7"/>
    <s v="restaurants"/>
    <x v="556"/>
    <d v="2014-11-15T01:22:14"/>
    <n v="3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7"/>
    <s v="food trucks"/>
    <x v="557"/>
    <d v="2014-08-21T23:32:28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7"/>
    <s v="food trucks"/>
    <x v="558"/>
    <d v="2014-08-07T15:56:49"/>
    <n v="3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x v="3"/>
    <s v="space exploration"/>
    <x v="559"/>
    <d v="2012-07-15T05:42:31"/>
    <n v="3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3"/>
    <s v="makerspaces"/>
    <x v="560"/>
    <d v="2016-07-05T04:59:00"/>
    <n v="2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7"/>
    <s v="food trucks"/>
    <x v="561"/>
    <d v="2016-07-30T23:04:50"/>
    <n v="3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x v="1"/>
    <s v="spaces"/>
    <x v="562"/>
    <d v="2014-10-16T06:59:00"/>
    <n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1"/>
    <s v="plays"/>
    <x v="563"/>
    <d v="2015-05-29T15:34:19"/>
    <n v="3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x v="1"/>
    <s v="spaces"/>
    <x v="564"/>
    <d v="2015-05-26T21:54:00"/>
    <n v="6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x v="1"/>
    <s v="plays"/>
    <x v="565"/>
    <d v="2014-11-26T07:59:00"/>
    <n v="29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x v="1"/>
    <s v="plays"/>
    <x v="566"/>
    <d v="2015-09-10T03:59:00"/>
    <n v="3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x v="1"/>
    <s v="plays"/>
    <x v="567"/>
    <d v="2015-09-29T03:59:00"/>
    <n v="2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x v="1"/>
    <s v="plays"/>
    <x v="568"/>
    <d v="2016-05-14T03:59:00"/>
    <n v="2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x v="0"/>
    <s v="documentary"/>
    <x v="569"/>
    <d v="2016-04-07T22:09:14"/>
    <n v="4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x v="0"/>
    <s v="documentary"/>
    <x v="570"/>
    <d v="2015-06-01T02:20:00"/>
    <n v="45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6"/>
    <s v="photobooks"/>
    <x v="571"/>
    <d v="2015-02-05T16:11:18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6"/>
    <s v="people"/>
    <x v="572"/>
    <d v="2016-09-02T07:00:00"/>
    <n v="2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3"/>
    <s v="web"/>
    <x v="573"/>
    <d v="2017-01-10T08:57:00"/>
    <n v="28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1"/>
    <s v="plays"/>
    <x v="574"/>
    <d v="2016-12-26T00:15:09"/>
    <n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x v="3"/>
    <s v="hardware"/>
    <x v="575"/>
    <d v="2012-11-29T23:54:56"/>
    <n v="3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6"/>
    <s v="photobooks"/>
    <x v="576"/>
    <d v="2014-10-24T23:26:00"/>
    <n v="4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x v="5"/>
    <s v="rock"/>
    <x v="577"/>
    <d v="2014-04-11T14:15:46"/>
    <n v="3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x v="2"/>
    <s v="radio &amp; podcasts"/>
    <x v="578"/>
    <d v="2015-04-09T22:58:54"/>
    <n v="3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3"/>
    <s v="makerspaces"/>
    <x v="579"/>
    <d v="2016-04-06T04:04:51"/>
    <n v="3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6"/>
    <s v="people"/>
    <x v="580"/>
    <d v="2014-11-13T12:35:08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x v="1"/>
    <s v="plays"/>
    <x v="581"/>
    <d v="2016-04-29T04:39:48"/>
    <n v="44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x v="0"/>
    <s v="television"/>
    <x v="582"/>
    <d v="2014-07-16T03:00:00"/>
    <n v="45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x v="0"/>
    <s v="television"/>
    <x v="583"/>
    <d v="2014-09-17T13:00:56"/>
    <n v="3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x v="0"/>
    <s v="documentary"/>
    <x v="584"/>
    <d v="2013-06-06T13:34:51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x v="0"/>
    <s v="documentary"/>
    <x v="585"/>
    <d v="2011-06-18T01:14:26"/>
    <n v="3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x v="0"/>
    <s v="documentary"/>
    <x v="586"/>
    <d v="2014-01-02T08:00:00"/>
    <n v="29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x v="0"/>
    <s v="documentary"/>
    <x v="587"/>
    <d v="2013-12-11T16:14:43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x v="0"/>
    <s v="documentary"/>
    <x v="588"/>
    <d v="2014-11-14T03:00:00"/>
    <n v="3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x v="0"/>
    <s v="documentary"/>
    <x v="589"/>
    <d v="2013-12-22T05:00:00"/>
    <n v="3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s v="animation"/>
    <x v="590"/>
    <d v="2013-03-23T12:19:23"/>
    <n v="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s v="animation"/>
    <x v="591"/>
    <d v="2014-09-17T16:45:19"/>
    <n v="3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s v="animation"/>
    <x v="592"/>
    <d v="2012-10-10T16:08:09"/>
    <n v="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s v="animation"/>
    <x v="593"/>
    <d v="2015-05-20T17:25:38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3"/>
    <s v="web"/>
    <x v="594"/>
    <d v="2015-04-16T18:10:33"/>
    <n v="3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3"/>
    <s v="web"/>
    <x v="595"/>
    <d v="2014-08-25T17:12:18"/>
    <n v="4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3"/>
    <s v="wearables"/>
    <x v="596"/>
    <d v="2015-01-14T04:00:00"/>
    <n v="3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5"/>
    <s v="jazz"/>
    <x v="597"/>
    <d v="2014-08-30T15:30:00"/>
    <n v="5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5"/>
    <s v="jazz"/>
    <x v="598"/>
    <d v="2012-05-05T03:20:19"/>
    <n v="3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3"/>
    <s v="wearables"/>
    <x v="599"/>
    <d v="2017-02-09T07:16:47"/>
    <n v="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3"/>
    <s v="wearables"/>
    <x v="600"/>
    <d v="2015-12-31T23:00:00"/>
    <n v="3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3"/>
    <s v="wearables"/>
    <x v="601"/>
    <d v="2016-12-14T15:00:23"/>
    <n v="4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4"/>
    <s v="video games"/>
    <x v="602"/>
    <d v="2016-04-10T07:54:24"/>
    <n v="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4"/>
    <s v="video games"/>
    <x v="603"/>
    <d v="2016-03-14T15:06:15"/>
    <n v="3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7"/>
    <s v="food trucks"/>
    <x v="604"/>
    <d v="2015-03-28T02:43:06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x v="5"/>
    <s v="rock"/>
    <x v="605"/>
    <d v="2014-09-06T15:25:31"/>
    <n v="4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x v="5"/>
    <s v="rock"/>
    <x v="606"/>
    <d v="2012-02-12T22:03:51"/>
    <n v="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3"/>
    <s v="wearables"/>
    <x v="607"/>
    <d v="2016-07-21T17:30:00"/>
    <n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3"/>
    <s v="wearables"/>
    <x v="608"/>
    <d v="2015-08-02T19:17:13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s v="translations"/>
    <x v="609"/>
    <d v="2016-01-01T08:38:51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x v="2"/>
    <s v="radio &amp; podcasts"/>
    <x v="610"/>
    <d v="2012-03-22T03:00:00"/>
    <n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x v="2"/>
    <s v="radio &amp; podcasts"/>
    <x v="611"/>
    <d v="2011-12-23T03:00:00"/>
    <n v="6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2"/>
    <s v="art books"/>
    <x v="612"/>
    <d v="2016-07-27T22:00:00"/>
    <n v="29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2"/>
    <s v="art books"/>
    <x v="613"/>
    <d v="2013-05-25T16:18:34"/>
    <n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5"/>
    <s v="faith"/>
    <x v="614"/>
    <d v="2017-04-03T01:00:00"/>
    <n v="3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6"/>
    <s v="photobooks"/>
    <x v="615"/>
    <d v="2015-01-19T18:14:58"/>
    <n v="4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6"/>
    <s v="photobooks"/>
    <x v="616"/>
    <d v="2016-07-02T14:25:10"/>
    <n v="6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3"/>
    <s v="gadgets"/>
    <x v="617"/>
    <d v="2014-05-23T14:05:25"/>
    <n v="1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x v="3"/>
    <s v="hardware"/>
    <x v="618"/>
    <d v="2012-10-27T02:21:53"/>
    <n v="3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x v="3"/>
    <s v="hardware"/>
    <x v="619"/>
    <d v="2013-10-16T03:59:00"/>
    <n v="28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x v="3"/>
    <s v="hardware"/>
    <x v="620"/>
    <d v="2016-08-18T23:54:51"/>
    <n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x v="3"/>
    <s v="hardware"/>
    <x v="621"/>
    <d v="2013-03-25T04:08:59"/>
    <n v="3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x v="3"/>
    <s v="hardware"/>
    <x v="622"/>
    <d v="2014-05-09T20:45:19"/>
    <n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x v="3"/>
    <s v="hardware"/>
    <x v="623"/>
    <d v="2016-01-31T21:59:00"/>
    <n v="3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4"/>
    <s v="video games"/>
    <x v="624"/>
    <d v="2016-11-03T18:00:08"/>
    <n v="3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4"/>
    <s v="video games"/>
    <x v="625"/>
    <d v="2014-03-15T18:58:29"/>
    <n v="3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x v="4"/>
    <s v="tabletop games"/>
    <x v="626"/>
    <d v="2015-02-28T14:00:59"/>
    <n v="3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x v="5"/>
    <s v="rock"/>
    <x v="627"/>
    <d v="2014-03-26T19:10:33"/>
    <n v="3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3"/>
    <s v="web"/>
    <x v="628"/>
    <d v="2015-10-05T00:23:36"/>
    <n v="45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3"/>
    <s v="web"/>
    <x v="629"/>
    <d v="2015-01-10T20:07:04"/>
    <n v="6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x v="7"/>
    <s v="small batch"/>
    <x v="630"/>
    <d v="2016-03-23T14:18:05"/>
    <n v="4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7"/>
    <s v="food trucks"/>
    <x v="631"/>
    <d v="2015-04-13T02:51:57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7"/>
    <s v="food trucks"/>
    <x v="632"/>
    <d v="2014-07-05T23:07:12"/>
    <n v="3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7"/>
    <s v="food trucks"/>
    <x v="633"/>
    <d v="2014-10-05T19:13:41"/>
    <n v="3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3"/>
    <s v="space exploration"/>
    <x v="634"/>
    <d v="2016-08-03T01:30:00"/>
    <n v="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7"/>
    <s v="food trucks"/>
    <x v="635"/>
    <d v="2014-09-30T23:23:43"/>
    <n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7"/>
    <s v="food trucks"/>
    <x v="636"/>
    <d v="2014-09-26T03:22:19"/>
    <n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x v="3"/>
    <s v="hardware"/>
    <x v="637"/>
    <d v="2014-10-18T04:00:00"/>
    <n v="5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x v="3"/>
    <s v="hardware"/>
    <x v="638"/>
    <d v="2014-01-15T19:00:00"/>
    <n v="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1"/>
    <s v="plays"/>
    <x v="639"/>
    <d v="2014-10-18T04:59:00"/>
    <n v="8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1"/>
    <s v="plays"/>
    <x v="640"/>
    <d v="2015-06-12T20:11:27"/>
    <n v="6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x v="1"/>
    <s v="spaces"/>
    <x v="641"/>
    <d v="2014-11-18T04:35:00"/>
    <n v="2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642"/>
    <d v="2017-04-21T07:24:20"/>
    <n v="6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1"/>
    <s v="musical"/>
    <x v="643"/>
    <d v="2015-02-16T10:11:17"/>
    <n v="38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x v="1"/>
    <s v="plays"/>
    <x v="644"/>
    <d v="2017-01-10T05:00:00"/>
    <n v="48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x v="1"/>
    <s v="plays"/>
    <x v="645"/>
    <d v="2014-10-04T14:48:56"/>
    <n v="3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1"/>
    <s v="plays"/>
    <x v="646"/>
    <d v="2015-06-11T18:24:44"/>
    <n v="3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1"/>
    <s v="musical"/>
    <x v="647"/>
    <d v="2016-09-03T10:00:00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1"/>
    <s v="musical"/>
    <x v="648"/>
    <d v="2016-01-31T23:03:00"/>
    <n v="2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1"/>
    <s v="plays"/>
    <x v="649"/>
    <d v="2014-09-07T07:48:43"/>
    <n v="6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1"/>
    <s v="plays"/>
    <x v="650"/>
    <d v="2016-07-17T04:19:09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1"/>
    <s v="plays"/>
    <x v="651"/>
    <d v="2016-02-16T18:33:07"/>
    <n v="25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1"/>
    <s v="plays"/>
    <x v="652"/>
    <d v="2016-12-19T00:45:50"/>
    <n v="3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s v="drama"/>
    <x v="653"/>
    <d v="2015-05-31T09:29:00"/>
    <n v="4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3"/>
    <s v="wearables"/>
    <x v="654"/>
    <d v="2016-05-21T09:02:18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x v="3"/>
    <s v="wearables"/>
    <x v="655"/>
    <d v="2015-07-26T18:00:00"/>
    <n v="3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x v="0"/>
    <s v="television"/>
    <x v="656"/>
    <d v="2016-05-13T03:59:00"/>
    <n v="42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s v="drama"/>
    <x v="657"/>
    <d v="2015-07-09T21:27:21"/>
    <n v="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6"/>
    <s v="photobooks"/>
    <x v="658"/>
    <d v="2016-10-14T16:00:00"/>
    <n v="29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6"/>
    <s v="photobooks"/>
    <x v="659"/>
    <d v="2017-02-11T16:20:30"/>
    <n v="35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4"/>
    <s v="video games"/>
    <x v="660"/>
    <d v="2015-03-12T11:07:43"/>
    <n v="3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x v="4"/>
    <s v="tabletop games"/>
    <x v="661"/>
    <d v="2017-03-12T01:58:35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7"/>
    <s v="food trucks"/>
    <x v="662"/>
    <d v="2016-03-05T19:44:56"/>
    <n v="6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1"/>
    <s v="plays"/>
    <x v="663"/>
    <d v="2016-07-08T23:25:54"/>
    <n v="46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x v="5"/>
    <s v="metal"/>
    <x v="664"/>
    <d v="2016-12-28T05:05:46"/>
    <n v="3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3"/>
    <s v="wearables"/>
    <x v="665"/>
    <d v="2015-11-05T03:10:40"/>
    <n v="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x v="0"/>
    <s v="documentary"/>
    <x v="666"/>
    <d v="2012-10-12T00:58:59"/>
    <n v="3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5"/>
    <s v="jazz"/>
    <x v="667"/>
    <d v="2014-10-01T12:43:13"/>
    <n v="35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3"/>
    <s v="web"/>
    <x v="668"/>
    <d v="2015-10-17T14:52:58"/>
    <n v="3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x v="3"/>
    <s v="hardware"/>
    <x v="669"/>
    <d v="2013-04-22T12:59:35"/>
    <n v="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x v="6"/>
    <s v="photobooks"/>
    <x v="670"/>
    <d v="2016-07-14T19:25:40"/>
    <n v="3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1"/>
    <s v="spaces"/>
    <x v="671"/>
    <d v="2014-08-28T03:00:10"/>
    <n v="35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s v="drama"/>
    <x v="672"/>
    <d v="2016-12-30T09:00:00"/>
    <n v="2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x v="0"/>
    <s v="documentary"/>
    <x v="673"/>
    <d v="2014-04-20T16:01:54"/>
    <n v="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4"/>
    <s v="video games"/>
    <x v="674"/>
    <d v="2016-05-14T13:35:36"/>
    <n v="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6"/>
    <s v="photobooks"/>
    <x v="675"/>
    <d v="2015-04-01T01:01:30"/>
    <n v="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1"/>
    <s v="plays"/>
    <x v="676"/>
    <d v="2015-10-26T18:58:10"/>
    <n v="6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x v="0"/>
    <s v="television"/>
    <x v="677"/>
    <d v="2014-05-25T22:59:00"/>
    <n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s v="science fiction"/>
    <x v="678"/>
    <d v="2015-06-11T02:00:00"/>
    <n v="3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s v="drama"/>
    <x v="679"/>
    <d v="2014-10-05T09:12:02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s v="drama"/>
    <x v="680"/>
    <d v="2015-07-10T22:08:55"/>
    <n v="3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x v="0"/>
    <s v="documentary"/>
    <x v="681"/>
    <d v="2014-02-22T01:08:24"/>
    <n v="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x v="0"/>
    <s v="documentary"/>
    <x v="682"/>
    <d v="2012-09-27T22:54:54"/>
    <n v="3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x v="0"/>
    <s v="documentary"/>
    <x v="683"/>
    <d v="2012-09-07T11:24:43"/>
    <n v="2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x v="0"/>
    <s v="documentary"/>
    <x v="684"/>
    <d v="2011-04-24T23:02:18"/>
    <n v="31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x v="0"/>
    <s v="documentary"/>
    <x v="685"/>
    <d v="2012-08-22T18:32:14"/>
    <n v="3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x v="0"/>
    <s v="documentary"/>
    <x v="686"/>
    <d v="2016-05-13T13:40:48"/>
    <n v="3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x v="0"/>
    <s v="documentary"/>
    <x v="687"/>
    <d v="2015-11-13T15:18:3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x v="0"/>
    <s v="documentary"/>
    <x v="688"/>
    <d v="2016-09-11T03:59:00"/>
    <n v="3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x v="0"/>
    <s v="documentary"/>
    <x v="689"/>
    <d v="2017-01-06T19:05:00"/>
    <n v="3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x v="0"/>
    <s v="documentary"/>
    <x v="690"/>
    <d v="2012-07-30T05:00:00"/>
    <n v="3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x v="0"/>
    <s v="documentary"/>
    <x v="691"/>
    <d v="2014-11-21T15:01:41"/>
    <n v="3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3"/>
    <s v="web"/>
    <x v="692"/>
    <d v="2014-11-14T18:16:31"/>
    <n v="3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3"/>
    <s v="web"/>
    <x v="693"/>
    <d v="2015-07-10T18:50:49"/>
    <n v="3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3"/>
    <s v="web"/>
    <x v="694"/>
    <d v="2015-07-27T03:59:00"/>
    <n v="2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3"/>
    <s v="web"/>
    <x v="695"/>
    <d v="2016-04-16T18:43:26"/>
    <n v="3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3"/>
    <s v="web"/>
    <x v="696"/>
    <d v="2016-07-07T23:42:17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3"/>
    <s v="web"/>
    <x v="697"/>
    <d v="2017-03-26T20:29:37"/>
    <n v="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3"/>
    <s v="web"/>
    <x v="698"/>
    <d v="2015-08-15T13:22:00"/>
    <n v="3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3"/>
    <s v="web"/>
    <x v="699"/>
    <d v="2015-04-12T02:12:42"/>
    <n v="3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x v="3"/>
    <s v="wearables"/>
    <x v="700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x v="3"/>
    <s v="wearables"/>
    <x v="701"/>
    <d v="2014-10-29T01:00:00"/>
    <n v="4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x v="3"/>
    <s v="wearables"/>
    <x v="702"/>
    <d v="2014-12-13T00:25:11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3"/>
    <s v="wearables"/>
    <x v="703"/>
    <d v="2016-06-05T12:42:12"/>
    <n v="3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x v="2"/>
    <s v="nonfiction"/>
    <x v="704"/>
    <d v="2012-04-08T18:19:38"/>
    <n v="3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5"/>
    <s v="indie rock"/>
    <x v="705"/>
    <d v="2014-10-05T18:49:03"/>
    <n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3"/>
    <s v="wearables"/>
    <x v="706"/>
    <d v="2016-10-26T03:59:00"/>
    <n v="3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3"/>
    <s v="wearables"/>
    <x v="707"/>
    <d v="2014-09-03T18:49:24"/>
    <n v="3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3"/>
    <s v="wearables"/>
    <x v="708"/>
    <d v="2016-02-18T17:00:27"/>
    <n v="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3"/>
    <s v="wearables"/>
    <x v="709"/>
    <d v="2015-12-29T20:00:00"/>
    <n v="2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4"/>
    <s v="video games"/>
    <x v="710"/>
    <d v="2016-01-14T04:00:11"/>
    <n v="3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4"/>
    <s v="video games"/>
    <x v="711"/>
    <d v="2014-04-13T18:18:15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4"/>
    <s v="video games"/>
    <x v="712"/>
    <d v="2012-04-13T14:17:15"/>
    <n v="6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4"/>
    <s v="video games"/>
    <x v="713"/>
    <d v="2011-10-28T20:56:40"/>
    <n v="4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4"/>
    <s v="mobile games"/>
    <x v="714"/>
    <d v="2014-11-29T04:33:00"/>
    <n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4"/>
    <s v="mobile games"/>
    <x v="715"/>
    <d v="2016-04-23T19:40:21"/>
    <n v="3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7"/>
    <s v="food trucks"/>
    <x v="716"/>
    <d v="2014-10-19T23:19:43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7"/>
    <s v="food trucks"/>
    <x v="717"/>
    <d v="2015-09-07T02:27:43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7"/>
    <s v="food trucks"/>
    <x v="718"/>
    <d v="2014-08-14T18:20:08"/>
    <n v="3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7"/>
    <s v="food trucks"/>
    <x v="719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7"/>
    <s v="food trucks"/>
    <x v="720"/>
    <d v="2014-11-13T20:18:47"/>
    <n v="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x v="6"/>
    <s v="photobooks"/>
    <x v="721"/>
    <d v="2015-06-27T06:55:54"/>
    <n v="3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5"/>
    <s v="world music"/>
    <x v="722"/>
    <d v="2012-08-24T06:47:45"/>
    <n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x v="5"/>
    <s v="rock"/>
    <x v="723"/>
    <d v="2012-08-30T16:33:45"/>
    <n v="3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3"/>
    <s v="wearables"/>
    <x v="724"/>
    <d v="2015-12-05T22:28:22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3"/>
    <s v="wearables"/>
    <x v="725"/>
    <d v="2016-10-01T14:58:37"/>
    <n v="3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s v="translations"/>
    <x v="726"/>
    <d v="2014-11-28T17:20:01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s v="translations"/>
    <x v="727"/>
    <d v="2016-09-21T05:45:04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s v="translations"/>
    <x v="728"/>
    <d v="2017-04-15T15:42:27"/>
    <n v="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x v="2"/>
    <s v="radio &amp; podcasts"/>
    <x v="729"/>
    <d v="2013-10-16T13:01:43"/>
    <n v="3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x v="6"/>
    <s v="photobooks"/>
    <x v="730"/>
    <d v="2015-09-27T14:20:40"/>
    <n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2"/>
    <s v="art books"/>
    <x v="731"/>
    <d v="2014-12-24T01:29:45"/>
    <n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x v="5"/>
    <s v="pop"/>
    <x v="732"/>
    <d v="2012-05-24T18:46:08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5"/>
    <s v="faith"/>
    <x v="733"/>
    <d v="2015-05-01T22:02:41"/>
    <n v="3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6"/>
    <s v="photobooks"/>
    <x v="734"/>
    <d v="2015-08-10T06:59:00"/>
    <n v="3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6"/>
    <s v="photobooks"/>
    <x v="735"/>
    <d v="2016-07-25T19:00:00"/>
    <n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4"/>
    <s v="mobile games"/>
    <x v="736"/>
    <d v="2017-03-01T04:00:00"/>
    <n v="5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4"/>
    <s v="mobile games"/>
    <x v="737"/>
    <d v="2015-12-15T07:59:0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3"/>
    <s v="gadgets"/>
    <x v="738"/>
    <d v="2014-09-07T22:13:14"/>
    <n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3"/>
    <s v="gadgets"/>
    <x v="739"/>
    <d v="2016-12-29T22:01:40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3"/>
    <s v="gadgets"/>
    <x v="740"/>
    <d v="2014-08-12T18:57:31"/>
    <n v="3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x v="3"/>
    <s v="hardware"/>
    <x v="741"/>
    <d v="2012-03-24T04:00:00"/>
    <n v="31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x v="3"/>
    <s v="hardware"/>
    <x v="742"/>
    <d v="2014-04-21T03:59:00"/>
    <n v="4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x v="3"/>
    <s v="hardware"/>
    <x v="743"/>
    <d v="2016-12-15T05:00:00"/>
    <n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x v="3"/>
    <s v="hardware"/>
    <x v="744"/>
    <d v="2014-04-26T01:58:38"/>
    <n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x v="3"/>
    <s v="hardware"/>
    <x v="745"/>
    <d v="2014-07-23T15:25:50"/>
    <n v="6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x v="3"/>
    <s v="hardware"/>
    <x v="746"/>
    <d v="2016-10-20T20:11:55"/>
    <n v="3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x v="5"/>
    <s v="rock"/>
    <x v="747"/>
    <d v="2017-01-18T15:16:37"/>
    <n v="3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x v="4"/>
    <s v="tabletop games"/>
    <x v="748"/>
    <d v="2013-12-01T04:02:00"/>
    <n v="37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x v="4"/>
    <s v="tabletop games"/>
    <x v="749"/>
    <d v="2016-12-03T01:07:53"/>
    <n v="3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x v="4"/>
    <s v="tabletop games"/>
    <x v="750"/>
    <d v="2017-01-10T21:59:00"/>
    <n v="2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x v="7"/>
    <s v="small batch"/>
    <x v="751"/>
    <d v="2014-07-17T14:59:06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x v="7"/>
    <s v="small batch"/>
    <x v="752"/>
    <d v="2015-02-06T15:04:31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x v="7"/>
    <s v="small batch"/>
    <x v="753"/>
    <d v="2014-06-11T13:44:03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x v="7"/>
    <s v="small batch"/>
    <x v="754"/>
    <d v="2016-12-19T07:59:00"/>
    <n v="3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3"/>
    <s v="web"/>
    <x v="755"/>
    <d v="2015-10-21T12:45:33"/>
    <n v="3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3"/>
    <s v="web"/>
    <x v="756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3"/>
    <s v="web"/>
    <x v="757"/>
    <d v="2014-12-18T04:32:21"/>
    <n v="3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7"/>
    <s v="food trucks"/>
    <x v="758"/>
    <d v="2015-08-18T21:01:15"/>
    <n v="3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7"/>
    <s v="food trucks"/>
    <x v="759"/>
    <d v="2015-08-25T17:34:42"/>
    <n v="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7"/>
    <s v="food trucks"/>
    <x v="760"/>
    <d v="2015-03-24T19:34:04"/>
    <n v="6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7"/>
    <s v="food trucks"/>
    <x v="761"/>
    <d v="2014-10-27T21:25:08"/>
    <n v="3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x v="3"/>
    <s v="space exploration"/>
    <x v="762"/>
    <d v="2015-08-25T23:52:09"/>
    <n v="3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3"/>
    <s v="makerspaces"/>
    <x v="763"/>
    <d v="2014-12-19T19:38:00"/>
    <n v="3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3"/>
    <s v="makerspaces"/>
    <x v="764"/>
    <d v="2014-11-10T21:34:49"/>
    <n v="3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x v="1"/>
    <s v="spaces"/>
    <x v="765"/>
    <d v="2016-10-14T23:00:00"/>
    <n v="28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x v="1"/>
    <s v="spaces"/>
    <x v="766"/>
    <d v="2014-12-06T22:57:29"/>
    <n v="4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x v="1"/>
    <s v="spaces"/>
    <x v="767"/>
    <d v="2016-11-11T12:10:53"/>
    <n v="3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1"/>
    <s v="plays"/>
    <x v="768"/>
    <d v="2015-03-14T20:46:34"/>
    <n v="6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x v="1"/>
    <s v="musical"/>
    <x v="769"/>
    <d v="2015-05-09T03:59:00"/>
    <n v="3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1"/>
    <s v="spaces"/>
    <x v="770"/>
    <d v="2015-03-01T23:02:35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1"/>
    <s v="spaces"/>
    <x v="771"/>
    <d v="2016-11-24T17:11:00"/>
    <n v="4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x v="1"/>
    <s v="spaces"/>
    <x v="772"/>
    <d v="2016-08-24T06:41:21"/>
    <n v="3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x v="1"/>
    <s v="spaces"/>
    <x v="773"/>
    <d v="2016-10-13T00:00:00"/>
    <n v="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x v="1"/>
    <s v="spaces"/>
    <x v="774"/>
    <d v="2014-11-26T14:40:40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x v="1"/>
    <s v="spaces"/>
    <x v="775"/>
    <d v="2014-11-05T05:00:00"/>
    <n v="28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x v="1"/>
    <s v="spaces"/>
    <x v="776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x v="1"/>
    <s v="spaces"/>
    <x v="777"/>
    <d v="2013-08-16T11:59:00"/>
    <n v="36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1"/>
    <s v="spaces"/>
    <x v="778"/>
    <d v="2014-09-29T15:16:24"/>
    <n v="6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1"/>
    <s v="spaces"/>
    <x v="779"/>
    <d v="2014-07-30T01:19:32"/>
    <n v="2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1"/>
    <s v="spaces"/>
    <x v="780"/>
    <d v="2016-03-10T13:42:39"/>
    <n v="3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1"/>
    <s v="spaces"/>
    <x v="781"/>
    <d v="2015-09-29T21:12:39"/>
    <n v="3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1"/>
    <s v="spaces"/>
    <x v="782"/>
    <d v="2016-07-09T01:59:00"/>
    <n v="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1"/>
    <s v="spaces"/>
    <x v="783"/>
    <d v="2017-02-19T00:45:19"/>
    <n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1"/>
    <s v="spaces"/>
    <x v="784"/>
    <d v="2016-03-27T23:26:02"/>
    <n v="2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785"/>
    <d v="2017-03-27T23:58:54"/>
    <n v="5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x v="1"/>
    <s v="plays"/>
    <x v="786"/>
    <d v="2014-11-05T18:48:44"/>
    <n v="3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1"/>
    <s v="musical"/>
    <x v="787"/>
    <d v="2016-10-07T15:11:00"/>
    <n v="6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1"/>
    <s v="musical"/>
    <x v="788"/>
    <d v="2015-11-17T04:27:19"/>
    <n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1"/>
    <s v="musical"/>
    <x v="789"/>
    <d v="2016-12-08T16:15:52"/>
    <n v="3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1"/>
    <s v="plays"/>
    <x v="790"/>
    <d v="2014-07-14T15:37:44"/>
    <n v="6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s v="animation"/>
    <x v="791"/>
    <d v="2012-04-10T22:36:27"/>
    <n v="6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3"/>
    <s v="web"/>
    <x v="792"/>
    <d v="2016-01-16T11:00:00"/>
    <n v="3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6"/>
    <s v="photobooks"/>
    <x v="793"/>
    <d v="2014-10-14T18:43:14"/>
    <n v="35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x v="0"/>
    <s v="documentary"/>
    <x v="794"/>
    <d v="2014-11-14T05:12:00"/>
    <n v="2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x v="0"/>
    <s v="documentary"/>
    <x v="795"/>
    <d v="2015-10-17T02:00:00"/>
    <n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6"/>
    <s v="photobooks"/>
    <x v="796"/>
    <d v="2014-10-16T00:00:00"/>
    <n v="3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x v="7"/>
    <s v="small batch"/>
    <x v="797"/>
    <d v="2015-03-19T15:00:28"/>
    <n v="3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1"/>
    <s v="plays"/>
    <x v="798"/>
    <d v="2016-10-02T09:00:00"/>
    <n v="3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3"/>
    <s v="wearables"/>
    <x v="799"/>
    <d v="2014-07-23T15:54:40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x v="6"/>
    <s v="photobooks"/>
    <x v="800"/>
    <d v="2016-01-19T06:37:27"/>
    <n v="49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x v="7"/>
    <s v="small batch"/>
    <x v="801"/>
    <d v="2016-03-24T13:27:36"/>
    <n v="3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7"/>
    <s v="food trucks"/>
    <x v="802"/>
    <d v="2015-08-02T22:00:00"/>
    <n v="3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x v="1"/>
    <s v="plays"/>
    <x v="803"/>
    <d v="2014-08-15T02:00:00"/>
    <n v="32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x v="1"/>
    <s v="plays"/>
    <x v="804"/>
    <d v="2016-10-01T03:59:00"/>
    <n v="3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x v="3"/>
    <s v="space exploration"/>
    <x v="805"/>
    <d v="2016-08-22T06:59:00"/>
    <n v="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6"/>
    <s v="photobooks"/>
    <x v="806"/>
    <d v="2015-10-02T18:00:00"/>
    <n v="3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1"/>
    <s v="musical"/>
    <x v="807"/>
    <d v="2017-01-14T00:42:36"/>
    <n v="6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x v="0"/>
    <s v="documentary"/>
    <x v="808"/>
    <d v="2015-07-23T06:46:37"/>
    <n v="3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x v="0"/>
    <s v="television"/>
    <x v="809"/>
    <d v="2015-02-27T16:37:59"/>
    <n v="3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x v="0"/>
    <s v="documentary"/>
    <x v="810"/>
    <d v="2013-02-07T22:40:01"/>
    <n v="3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3"/>
    <s v="web"/>
    <x v="811"/>
    <d v="2014-11-01T02:12:42"/>
    <n v="3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x v="6"/>
    <s v="photobooks"/>
    <x v="812"/>
    <d v="2017-02-06T14:23:31"/>
    <n v="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x v="5"/>
    <s v="rock"/>
    <x v="813"/>
    <d v="2013-07-24T14:02:38"/>
    <n v="3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x v="6"/>
    <s v="photobooks"/>
    <x v="814"/>
    <d v="2016-03-25T22:00:00"/>
    <n v="28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6"/>
    <s v="places"/>
    <x v="815"/>
    <d v="2015-02-28T20:17:35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3"/>
    <s v="web"/>
    <x v="816"/>
    <d v="2015-02-12T20:14:20"/>
    <n v="3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7"/>
    <s v="food trucks"/>
    <x v="817"/>
    <d v="2015-04-11T06:00:00"/>
    <n v="2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7"/>
    <s v="restaurants"/>
    <x v="818"/>
    <d v="2014-11-29T16:40:52"/>
    <n v="3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x v="1"/>
    <s v="spaces"/>
    <x v="819"/>
    <d v="2014-08-20T20:24:03"/>
    <n v="3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1"/>
    <s v="spaces"/>
    <x v="820"/>
    <d v="2017-03-02T22:57:58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1"/>
    <s v="musical"/>
    <x v="821"/>
    <d v="2015-01-11T04:59:00"/>
    <n v="3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x v="6"/>
    <s v="photobooks"/>
    <x v="822"/>
    <d v="2016-04-09T17:37:33"/>
    <n v="6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x v="4"/>
    <s v="tabletop games"/>
    <x v="823"/>
    <d v="2014-09-21T19:00:15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"/>
    <s v="children's books"/>
    <x v="824"/>
    <d v="2015-06-12T07:07:56"/>
    <n v="31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x v="1"/>
    <s v="plays"/>
    <x v="825"/>
    <d v="2015-06-12T02:00:00"/>
    <n v="3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x v="0"/>
    <s v="television"/>
    <x v="826"/>
    <d v="2014-11-16T04:57:13"/>
    <n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x v="0"/>
    <s v="television"/>
    <x v="827"/>
    <d v="2015-09-14T21:00:00"/>
    <n v="3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s v="science fiction"/>
    <x v="828"/>
    <d v="2014-10-30T22:29:43"/>
    <n v="6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s v="science fiction"/>
    <x v="829"/>
    <d v="2017-01-18T00:23:18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s v="drama"/>
    <x v="830"/>
    <d v="2014-08-29T18:40:11"/>
    <n v="25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x v="0"/>
    <s v="documentary"/>
    <x v="831"/>
    <d v="2012-06-07T14:55:00"/>
    <n v="5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x v="0"/>
    <s v="documentary"/>
    <x v="832"/>
    <d v="2012-11-10T01:46:06"/>
    <n v="3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x v="0"/>
    <s v="documentary"/>
    <x v="833"/>
    <d v="2015-05-01T03:59:00"/>
    <n v="36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x v="0"/>
    <s v="documentary"/>
    <x v="834"/>
    <d v="2012-01-01T07:59:00"/>
    <n v="4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x v="0"/>
    <s v="documentary"/>
    <x v="835"/>
    <d v="2015-12-22T23:00:00"/>
    <n v="29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x v="0"/>
    <s v="documentary"/>
    <x v="836"/>
    <d v="2015-01-06T18:45:47"/>
    <n v="3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x v="0"/>
    <s v="documentary"/>
    <x v="837"/>
    <d v="2011-12-18T00:59:00"/>
    <n v="3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x v="0"/>
    <s v="documentary"/>
    <x v="838"/>
    <d v="2016-12-14T12:00:00"/>
    <n v="3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s v="animation"/>
    <x v="839"/>
    <d v="2013-06-05T22:13:50"/>
    <n v="3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s v="animation"/>
    <x v="840"/>
    <d v="2015-11-18T07:15:58"/>
    <n v="3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s v="animation"/>
    <x v="841"/>
    <d v="2014-01-25T17:09:51"/>
    <n v="3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s v="animation"/>
    <x v="842"/>
    <d v="2014-08-16T18:25:12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s v="animation"/>
    <x v="843"/>
    <d v="2012-09-28T16:18:54"/>
    <n v="4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s v="animation"/>
    <x v="844"/>
    <d v="2014-07-03T03:00:00"/>
    <n v="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s v="animation"/>
    <x v="845"/>
    <d v="2009-10-12T20:59:00"/>
    <n v="5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s v="animation"/>
    <x v="846"/>
    <d v="2012-03-18T12:17:05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s v="animation"/>
    <x v="847"/>
    <d v="2012-10-19T23:00:57"/>
    <n v="4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3"/>
    <s v="web"/>
    <x v="848"/>
    <d v="2016-11-02T21:31:32"/>
    <n v="3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3"/>
    <s v="web"/>
    <x v="849"/>
    <d v="2015-11-25T16:49:25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x v="3"/>
    <s v="wearables"/>
    <x v="850"/>
    <d v="2015-08-19T15:37:54"/>
    <n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3"/>
    <s v="wearables"/>
    <x v="851"/>
    <d v="2015-10-15T02:30:53"/>
    <n v="3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3"/>
    <s v="wearables"/>
    <x v="852"/>
    <d v="2016-09-09T06:00:00"/>
    <n v="4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3"/>
    <s v="wearables"/>
    <x v="853"/>
    <d v="2016-12-22T09:01:03"/>
    <n v="3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x v="2"/>
    <s v="nonfiction"/>
    <x v="854"/>
    <d v="2015-12-13T15:01:52"/>
    <n v="3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x v="2"/>
    <s v="nonfiction"/>
    <x v="855"/>
    <d v="2011-12-07T17:53:11"/>
    <n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5"/>
    <s v="jazz"/>
    <x v="856"/>
    <d v="2013-09-01T00:32:03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5"/>
    <s v="indie rock"/>
    <x v="857"/>
    <d v="2016-06-05T23:33:30"/>
    <n v="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5"/>
    <s v="jazz"/>
    <x v="858"/>
    <d v="2012-12-19T15:24:05"/>
    <n v="3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5"/>
    <s v="jazz"/>
    <x v="859"/>
    <d v="2012-05-14T19:44:55"/>
    <n v="3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3"/>
    <s v="wearables"/>
    <x v="860"/>
    <d v="2016-02-21T01:02:56"/>
    <n v="6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3"/>
    <s v="wearables"/>
    <x v="861"/>
    <d v="2016-04-22T05:06:14"/>
    <n v="6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3"/>
    <s v="wearables"/>
    <x v="862"/>
    <d v="2014-09-04T06:59:00"/>
    <n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3"/>
    <s v="wearables"/>
    <x v="863"/>
    <d v="2015-11-09T01:21:33"/>
    <n v="6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3"/>
    <s v="wearables"/>
    <x v="864"/>
    <d v="2016-01-10T00:00:00"/>
    <n v="5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3"/>
    <s v="wearables"/>
    <x v="865"/>
    <d v="2017-03-16T16:01:01"/>
    <n v="3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3"/>
    <s v="wearables"/>
    <x v="866"/>
    <d v="2014-12-18T21:33:15"/>
    <n v="4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3"/>
    <s v="wearables"/>
    <x v="867"/>
    <d v="2016-07-14T11:48:53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x v="5"/>
    <s v="electronic music"/>
    <x v="868"/>
    <d v="2016-01-31T13:56:03"/>
    <n v="3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4"/>
    <s v="video games"/>
    <x v="869"/>
    <d v="2014-05-11T03:18:53"/>
    <n v="3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4"/>
    <s v="mobile games"/>
    <x v="870"/>
    <d v="2016-06-05T06:21:33"/>
    <n v="3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7"/>
    <s v="food trucks"/>
    <x v="871"/>
    <d v="2015-07-15T17:28:59"/>
    <n v="3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x v="6"/>
    <s v="photobooks"/>
    <x v="872"/>
    <d v="2015-05-31T21:00:00"/>
    <n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x v="1"/>
    <s v="plays"/>
    <x v="873"/>
    <d v="2016-05-01T17:55:58"/>
    <n v="3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3"/>
    <s v="wearables"/>
    <x v="874"/>
    <d v="2016-08-19T16:00:50"/>
    <n v="4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3"/>
    <s v="wearables"/>
    <x v="875"/>
    <d v="2016-12-30T02:03:55"/>
    <n v="3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x v="2"/>
    <s v="nonfiction"/>
    <x v="876"/>
    <d v="2016-02-12T17:45:44"/>
    <n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s v="translations"/>
    <x v="877"/>
    <d v="2016-04-27T13:55:00"/>
    <n v="3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2"/>
    <s v="fiction"/>
    <x v="878"/>
    <d v="2015-02-27T04:02:41"/>
    <n v="3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x v="6"/>
    <s v="photobooks"/>
    <x v="879"/>
    <d v="2017-01-03T22:03:39"/>
    <n v="3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6"/>
    <s v="nature"/>
    <x v="880"/>
    <d v="2015-08-02T06:03:10"/>
    <n v="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6"/>
    <s v="places"/>
    <x v="881"/>
    <d v="2014-09-25T21:43:11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5"/>
    <s v="faith"/>
    <x v="882"/>
    <d v="2017-04-01T04:00:00"/>
    <n v="3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6"/>
    <s v="photobooks"/>
    <x v="883"/>
    <d v="2014-09-30T15:19:09"/>
    <n v="3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x v="5"/>
    <s v="rock"/>
    <x v="884"/>
    <d v="2014-05-09T22:00:00"/>
    <n v="3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4"/>
    <s v="mobile games"/>
    <x v="885"/>
    <d v="2016-11-05T22:11:52"/>
    <n v="3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4"/>
    <s v="mobile games"/>
    <x v="886"/>
    <d v="2015-06-30T03:06:42"/>
    <n v="3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3"/>
    <s v="gadgets"/>
    <x v="887"/>
    <d v="2016-11-07T18:12:55"/>
    <n v="2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x v="3"/>
    <s v="hardware"/>
    <x v="888"/>
    <d v="2014-05-01T15:55:29"/>
    <n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x v="3"/>
    <s v="hardware"/>
    <x v="889"/>
    <d v="2016-08-05T19:01:08"/>
    <n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x v="3"/>
    <s v="hardware"/>
    <x v="890"/>
    <d v="2013-08-19T08:01:09"/>
    <n v="6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x v="3"/>
    <s v="hardware"/>
    <x v="891"/>
    <d v="2016-10-02T06:41:24"/>
    <n v="4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x v="3"/>
    <s v="hardware"/>
    <x v="892"/>
    <d v="2016-12-18T18:30:57"/>
    <n v="3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4"/>
    <s v="video games"/>
    <x v="893"/>
    <d v="2014-12-08T23:21:27"/>
    <n v="3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x v="4"/>
    <s v="tabletop games"/>
    <x v="894"/>
    <d v="2016-09-07T02:00:00"/>
    <n v="37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x v="4"/>
    <s v="tabletop games"/>
    <x v="895"/>
    <d v="2015-04-03T03:59:00"/>
    <n v="2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x v="4"/>
    <s v="tabletop games"/>
    <x v="896"/>
    <d v="2014-12-21T01:00:00"/>
    <n v="26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x v="4"/>
    <s v="tabletop games"/>
    <x v="897"/>
    <d v="2016-12-10T00:00:04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x v="7"/>
    <s v="small batch"/>
    <x v="898"/>
    <d v="2014-03-08T22:11:35"/>
    <n v="4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3"/>
    <s v="web"/>
    <x v="899"/>
    <d v="2015-03-31T18:04:04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7"/>
    <s v="food trucks"/>
    <x v="900"/>
    <d v="2015-03-14T15:00:00"/>
    <n v="58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7"/>
    <s v="food trucks"/>
    <x v="901"/>
    <d v="2015-08-08T04:04:52"/>
    <n v="6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7"/>
    <s v="food trucks"/>
    <x v="902"/>
    <d v="2015-08-04T04:27:54"/>
    <n v="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x v="7"/>
    <s v="small batch"/>
    <x v="903"/>
    <d v="2014-08-15T15:00:22"/>
    <n v="3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x v="5"/>
    <s v="indie rock"/>
    <x v="904"/>
    <d v="2013-04-29T04:02:20"/>
    <n v="4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7"/>
    <s v="restaurants"/>
    <x v="905"/>
    <d v="2014-08-14T22:50:34"/>
    <n v="3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x v="5"/>
    <s v="classical music"/>
    <x v="906"/>
    <d v="2014-12-01T19:59:05"/>
    <n v="3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7"/>
    <s v="food trucks"/>
    <x v="907"/>
    <d v="2015-07-30T03:20:51"/>
    <n v="6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x v="3"/>
    <s v="space exploration"/>
    <x v="908"/>
    <d v="2012-04-29T01:13:43"/>
    <n v="3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x v="3"/>
    <s v="space exploration"/>
    <x v="909"/>
    <d v="2015-08-30T04:03:47"/>
    <n v="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3"/>
    <s v="space exploration"/>
    <x v="910"/>
    <d v="2014-11-08T21:13:23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3"/>
    <s v="space exploration"/>
    <x v="911"/>
    <d v="2015-11-24T18:06:58"/>
    <n v="6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x v="3"/>
    <s v="makerspaces"/>
    <x v="912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x v="3"/>
    <s v="makerspaces"/>
    <x v="913"/>
    <d v="2015-09-04T15:00:00"/>
    <n v="29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x v="1"/>
    <s v="spaces"/>
    <x v="914"/>
    <d v="2016-07-21T16:45:26"/>
    <n v="6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"/>
    <s v="children's books"/>
    <x v="915"/>
    <d v="2014-03-18T15:55:30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1"/>
    <s v="plays"/>
    <x v="916"/>
    <d v="2016-07-19T14:14:41"/>
    <n v="3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1"/>
    <s v="plays"/>
    <x v="917"/>
    <d v="2016-05-05T03:04:53"/>
    <n v="3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1"/>
    <s v="spaces"/>
    <x v="918"/>
    <d v="2016-10-17T04:00:00"/>
    <n v="3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x v="1"/>
    <s v="spaces"/>
    <x v="919"/>
    <d v="2015-12-21T04:59:00"/>
    <n v="2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x v="1"/>
    <s v="spaces"/>
    <x v="920"/>
    <d v="2013-12-29T07:59:00"/>
    <n v="27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1"/>
    <s v="spaces"/>
    <x v="921"/>
    <d v="2015-01-09T22:59:50"/>
    <n v="6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1"/>
    <s v="spaces"/>
    <x v="922"/>
    <d v="2014-09-01T05:00:00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1"/>
    <s v="spaces"/>
    <x v="923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1"/>
    <s v="spaces"/>
    <x v="924"/>
    <d v="2016-12-21T04:36:3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1"/>
    <s v="spaces"/>
    <x v="925"/>
    <d v="2015-05-20T19:48:46"/>
    <n v="3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1"/>
    <s v="spaces"/>
    <x v="926"/>
    <d v="2014-10-04T14:17:00"/>
    <n v="3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x v="1"/>
    <s v="plays"/>
    <x v="927"/>
    <d v="2014-11-07T00:15:55"/>
    <n v="4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x v="1"/>
    <s v="plays"/>
    <x v="928"/>
    <d v="2015-03-22T22:35:47"/>
    <n v="35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x v="1"/>
    <s v="plays"/>
    <x v="929"/>
    <d v="2014-11-20T07:59:58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x v="1"/>
    <s v="plays"/>
    <x v="930"/>
    <d v="2016-12-28T22:00:33"/>
    <n v="3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x v="1"/>
    <s v="plays"/>
    <x v="931"/>
    <d v="2016-09-08T03:45:00"/>
    <n v="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1"/>
    <s v="plays"/>
    <x v="932"/>
    <d v="2015-08-19T04:06:16"/>
    <n v="3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1"/>
    <s v="plays"/>
    <x v="933"/>
    <d v="2015-12-17T22:05:50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1"/>
    <s v="plays"/>
    <x v="934"/>
    <d v="2016-09-18T19:51:05"/>
    <n v="3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1"/>
    <s v="plays"/>
    <x v="935"/>
    <d v="2016-12-01T07:18:40"/>
    <n v="3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1"/>
    <s v="plays"/>
    <x v="936"/>
    <d v="2015-12-14T00:36:10"/>
    <n v="3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1"/>
    <s v="plays"/>
    <x v="937"/>
    <d v="2015-07-14T23:00:15"/>
    <n v="3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1"/>
    <s v="plays"/>
    <x v="938"/>
    <d v="2016-07-02T17:44:28"/>
    <n v="3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1"/>
    <s v="plays"/>
    <x v="939"/>
    <d v="2016-12-26T19:18:51"/>
    <n v="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"/>
    <s v="children's books"/>
    <x v="940"/>
    <d v="2013-02-01T17:00:00"/>
    <n v="49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x v="6"/>
    <s v="photobooks"/>
    <x v="941"/>
    <d v="2016-11-10T05:15:09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x v="4"/>
    <s v="tabletop games"/>
    <x v="942"/>
    <d v="2015-06-27T15:22:48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3"/>
    <s v="makerspaces"/>
    <x v="943"/>
    <d v="2014-07-03T00:42:23"/>
    <n v="3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x v="6"/>
    <s v="photobooks"/>
    <x v="944"/>
    <d v="2015-03-19T14:05:20"/>
    <n v="3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6"/>
    <s v="photobooks"/>
    <x v="945"/>
    <d v="2016-07-24T10:32:46"/>
    <n v="6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x v="3"/>
    <s v="hardware"/>
    <x v="946"/>
    <d v="2014-09-16T10:18:54"/>
    <n v="3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x v="4"/>
    <s v="tabletop games"/>
    <x v="947"/>
    <d v="2016-03-23T06:59:00"/>
    <n v="35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948"/>
    <d v="2017-04-05T19:41:54"/>
    <n v="4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s v="translations"/>
    <x v="949"/>
    <d v="2014-11-19T00:00:59"/>
    <n v="3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3"/>
    <s v="web"/>
    <x v="950"/>
    <d v="2015-04-30T02:25:39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x v="5"/>
    <s v="rock"/>
    <x v="951"/>
    <d v="2016-04-16T00:00:00"/>
    <n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x v="0"/>
    <s v="television"/>
    <x v="952"/>
    <d v="2014-09-26T15:03:09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x v="0"/>
    <s v="documentary"/>
    <x v="953"/>
    <d v="2011-09-08T03:00:00"/>
    <n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x v="0"/>
    <s v="documentary"/>
    <x v="954"/>
    <d v="2013-10-12T01:31:05"/>
    <n v="3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x v="6"/>
    <s v="photobooks"/>
    <x v="955"/>
    <d v="2014-06-27T14:44:41"/>
    <n v="3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x v="6"/>
    <s v="photobooks"/>
    <x v="956"/>
    <d v="2014-12-23T00:00:00"/>
    <n v="32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x v="4"/>
    <s v="tabletop games"/>
    <x v="957"/>
    <d v="2015-07-29T15:59:25"/>
    <n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x v="5"/>
    <s v="indie rock"/>
    <x v="958"/>
    <d v="2013-03-21T18:03:35"/>
    <n v="3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x v="0"/>
    <s v="documentary"/>
    <x v="959"/>
    <d v="2011-06-01T04:59:00"/>
    <n v="2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x v="0"/>
    <s v="documentary"/>
    <x v="960"/>
    <d v="2012-09-03T18:02:14"/>
    <n v="2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3"/>
    <s v="web"/>
    <x v="961"/>
    <d v="2016-03-12T22:37:55"/>
    <n v="3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4"/>
    <s v="video games"/>
    <x v="962"/>
    <d v="2014-08-24T20:48:11"/>
    <n v="3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4"/>
    <s v="video games"/>
    <x v="963"/>
    <d v="2011-10-09T17:07:13"/>
    <n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7"/>
    <s v="food trucks"/>
    <x v="964"/>
    <d v="2015-05-19T15:06:29"/>
    <n v="2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7"/>
    <s v="food trucks"/>
    <x v="965"/>
    <d v="2016-09-22T01:17:45"/>
    <n v="3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x v="6"/>
    <s v="photobooks"/>
    <x v="966"/>
    <d v="2014-12-19T04:00:00"/>
    <n v="3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6"/>
    <s v="nature"/>
    <x v="967"/>
    <d v="2014-12-31T17:05:38"/>
    <n v="3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6"/>
    <s v="photobooks"/>
    <x v="968"/>
    <d v="2017-01-30T06:59:00"/>
    <n v="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4"/>
    <s v="mobile games"/>
    <x v="969"/>
    <d v="2017-03-08T07:30:00"/>
    <n v="4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x v="5"/>
    <s v="indie rock"/>
    <x v="970"/>
    <d v="2011-03-01T20:00:00"/>
    <n v="48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x v="5"/>
    <s v="rock"/>
    <x v="971"/>
    <d v="2017-02-10T05:00:00"/>
    <n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x v="4"/>
    <s v="tabletop games"/>
    <x v="972"/>
    <d v="2016-02-12T04:59:00"/>
    <n v="31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x v="4"/>
    <s v="tabletop games"/>
    <x v="973"/>
    <d v="2014-11-12T07:59:00"/>
    <n v="4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x v="5"/>
    <s v="indie rock"/>
    <x v="974"/>
    <d v="2014-08-08T18:00:00"/>
    <n v="2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7"/>
    <s v="restaurants"/>
    <x v="975"/>
    <d v="2015-03-19T18:15:30"/>
    <n v="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x v="5"/>
    <s v="classical music"/>
    <x v="976"/>
    <d v="2013-02-24T04:59:00"/>
    <n v="31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x v="1"/>
    <s v="spaces"/>
    <x v="977"/>
    <d v="2016-05-03T23:00:00"/>
    <n v="2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1"/>
    <s v="spaces"/>
    <x v="978"/>
    <d v="2016-05-20T08:59:00"/>
    <n v="5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1"/>
    <s v="musical"/>
    <x v="979"/>
    <d v="2015-06-30T03:59:00"/>
    <n v="3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1"/>
    <s v="plays"/>
    <x v="980"/>
    <d v="2015-02-01T02:54:00"/>
    <n v="46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1"/>
    <s v="plays"/>
    <x v="981"/>
    <d v="2016-07-29T23:29:00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2"/>
    <s v="fiction"/>
    <x v="982"/>
    <d v="2013-02-24T23:59:29"/>
    <n v="4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3"/>
    <s v="wearables"/>
    <x v="983"/>
    <d v="2016-10-02T18:04:46"/>
    <n v="3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x v="6"/>
    <s v="photobooks"/>
    <x v="984"/>
    <d v="2017-02-14T22:59:00"/>
    <n v="29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6"/>
    <s v="photobooks"/>
    <x v="985"/>
    <d v="2015-02-14T01:43:02"/>
    <n v="3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x v="3"/>
    <s v="makerspaces"/>
    <x v="986"/>
    <d v="2015-12-09T06:59:00"/>
    <n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x v="5"/>
    <s v="rock"/>
    <x v="987"/>
    <d v="2015-05-04T04:01:00"/>
    <n v="3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1"/>
    <s v="musical"/>
    <x v="988"/>
    <d v="2014-09-23T03:59:00"/>
    <n v="2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s v="drama"/>
    <x v="989"/>
    <d v="2016-01-12T15:48:44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x v="0"/>
    <s v="documentary"/>
    <x v="990"/>
    <d v="2017-02-27T02:01:00"/>
    <n v="3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x v="0"/>
    <s v="documentary"/>
    <x v="991"/>
    <d v="2010-08-11T15:59:00"/>
    <n v="44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s v="animation"/>
    <x v="992"/>
    <d v="2015-02-19T21:19:43"/>
    <n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s v="translations"/>
    <x v="993"/>
    <d v="2015-11-26T06:03:36"/>
    <n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x v="6"/>
    <s v="photobooks"/>
    <x v="994"/>
    <d v="2016-10-06T14:00:00"/>
    <n v="3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6"/>
    <s v="photobooks"/>
    <x v="995"/>
    <d v="2015-12-15T12:10:00"/>
    <n v="3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1"/>
    <s v="plays"/>
    <x v="996"/>
    <d v="2016-04-11T11:13:07"/>
    <n v="3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7"/>
    <s v="food trucks"/>
    <x v="997"/>
    <d v="2014-11-10T01:41:35"/>
    <n v="6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x v="6"/>
    <s v="photobooks"/>
    <x v="998"/>
    <d v="2016-03-31T10:00:00"/>
    <n v="3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5"/>
    <s v="faith"/>
    <x v="999"/>
    <d v="2015-03-30T19:52:30"/>
    <n v="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1000"/>
    <d v="2017-03-24T20:59:18"/>
    <n v="45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x v="6"/>
    <s v="photobooks"/>
    <x v="1001"/>
    <d v="2016-10-20T11:05:13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x v="6"/>
    <s v="photobooks"/>
    <x v="1002"/>
    <d v="2015-05-31T14:45:27"/>
    <n v="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5"/>
    <s v="jazz"/>
    <x v="1003"/>
    <d v="2012-07-23T04:00:00"/>
    <n v="3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7"/>
    <s v="food trucks"/>
    <x v="1004"/>
    <d v="2015-05-15T17:01:52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x v="2"/>
    <s v="radio &amp; podcasts"/>
    <x v="1005"/>
    <d v="2016-01-12T05:00:00"/>
    <n v="4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x v="6"/>
    <s v="photobooks"/>
    <x v="1006"/>
    <d v="2016-03-22T20:01:00"/>
    <n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x v="6"/>
    <s v="photobooks"/>
    <x v="1007"/>
    <d v="2014-07-19T09:14:38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6"/>
    <s v="photobooks"/>
    <x v="1008"/>
    <d v="2016-02-04T07:50:33"/>
    <n v="6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x v="3"/>
    <s v="hardware"/>
    <x v="1009"/>
    <d v="2013-03-10T18:07:31"/>
    <n v="3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x v="5"/>
    <s v="indie rock"/>
    <x v="1010"/>
    <d v="2012-09-10T03:55:00"/>
    <n v="2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3"/>
    <s v="web"/>
    <x v="1011"/>
    <d v="2015-07-25T21:59:00"/>
    <n v="3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"/>
    <s v="children's books"/>
    <x v="1012"/>
    <d v="2012-02-29T01:29:58"/>
    <n v="3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1"/>
    <s v="spaces"/>
    <x v="1013"/>
    <d v="2016-08-23T08:10:18"/>
    <n v="5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6"/>
    <s v="photobooks"/>
    <x v="1014"/>
    <d v="2015-11-14T17:16:44"/>
    <n v="4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x v="1"/>
    <s v="plays"/>
    <x v="1015"/>
    <d v="2016-03-15T21:00:00"/>
    <n v="4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x v="0"/>
    <s v="television"/>
    <x v="1016"/>
    <d v="2015-04-25T19:59:22"/>
    <n v="3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s v="drama"/>
    <x v="1017"/>
    <d v="2015-06-04T18:39:11"/>
    <n v="3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s v="drama"/>
    <x v="1018"/>
    <d v="2016-03-08T13:51:09"/>
    <n v="6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x v="0"/>
    <s v="documentary"/>
    <x v="1019"/>
    <d v="2013-05-05T17:00:11"/>
    <n v="45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x v="0"/>
    <s v="documentary"/>
    <x v="1020"/>
    <d v="2013-03-25T18:35:24"/>
    <n v="45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x v="0"/>
    <s v="documentary"/>
    <x v="1021"/>
    <d v="2012-11-02T04:00:00"/>
    <n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x v="0"/>
    <s v="documentary"/>
    <x v="1022"/>
    <d v="2013-11-02T10:57:14"/>
    <n v="3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x v="0"/>
    <s v="documentary"/>
    <x v="1023"/>
    <d v="2014-12-11T04:59:00"/>
    <n v="3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x v="0"/>
    <s v="documentary"/>
    <x v="1024"/>
    <d v="2016-09-03T01:00:00"/>
    <n v="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x v="0"/>
    <s v="documentary"/>
    <x v="1025"/>
    <d v="2015-04-24T05:19:57"/>
    <n v="4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x v="0"/>
    <s v="documentary"/>
    <x v="1026"/>
    <d v="2014-02-28T14:33:19"/>
    <n v="3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x v="0"/>
    <s v="documentary"/>
    <x v="1027"/>
    <d v="2012-05-03T16:31:12"/>
    <n v="4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x v="0"/>
    <s v="documentary"/>
    <x v="1028"/>
    <d v="2012-07-07T13:33:26"/>
    <n v="1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s v="animation"/>
    <x v="1029"/>
    <d v="2015-08-21T11:47:36"/>
    <n v="6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s v="animation"/>
    <x v="1030"/>
    <d v="2014-11-21T10:47:15"/>
    <n v="6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s v="animation"/>
    <x v="1031"/>
    <d v="2013-01-29T04:44:32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s v="animation"/>
    <x v="1032"/>
    <d v="2017-02-02T14:46:01"/>
    <n v="3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x v="1"/>
    <s v="plays"/>
    <x v="1033"/>
    <d v="2015-11-01T23:00:00"/>
    <n v="39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3"/>
    <s v="web"/>
    <x v="1034"/>
    <d v="2015-02-04T19:36:46"/>
    <n v="3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3"/>
    <s v="web"/>
    <x v="1035"/>
    <d v="2015-10-26T15:48:33"/>
    <n v="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3"/>
    <s v="web"/>
    <x v="1036"/>
    <d v="2014-08-14T15:20:23"/>
    <n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x v="3"/>
    <s v="wearables"/>
    <x v="1037"/>
    <d v="2015-12-23T20:17:52"/>
    <n v="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3"/>
    <s v="wearables"/>
    <x v="1038"/>
    <d v="2015-05-11T19:57:02"/>
    <n v="4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3"/>
    <s v="wearables"/>
    <x v="1039"/>
    <d v="2017-01-10T16:31:21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3"/>
    <s v="wearables"/>
    <x v="1040"/>
    <d v="2016-11-24T18:26:27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3"/>
    <s v="wearables"/>
    <x v="1041"/>
    <d v="2017-01-31T23:32:00"/>
    <n v="5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3"/>
    <s v="wearables"/>
    <x v="1042"/>
    <d v="2014-12-05T00:59:19"/>
    <n v="3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3"/>
    <s v="wearables"/>
    <x v="1043"/>
    <d v="2017-02-28T18:54:42"/>
    <n v="6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3"/>
    <s v="wearables"/>
    <x v="1044"/>
    <d v="2016-02-23T00:57:56"/>
    <n v="1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2"/>
    <s v="fiction"/>
    <x v="1045"/>
    <d v="2010-10-15T04:00:00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x v="5"/>
    <s v="rock"/>
    <x v="1046"/>
    <d v="2012-01-21T08:13:00"/>
    <n v="6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5"/>
    <s v="jazz"/>
    <x v="1047"/>
    <d v="2014-03-13T03:33:10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5"/>
    <s v="jazz"/>
    <x v="1048"/>
    <d v="2011-12-12T05:06:16"/>
    <n v="4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5"/>
    <s v="jazz"/>
    <x v="1049"/>
    <d v="2014-11-22T00:02:03"/>
    <n v="3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3"/>
    <s v="wearables"/>
    <x v="1050"/>
    <d v="2016-09-09T18:00:48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3"/>
    <s v="wearables"/>
    <x v="1051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3"/>
    <s v="wearables"/>
    <x v="1052"/>
    <d v="2015-08-20T20:00:39"/>
    <n v="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8"/>
    <s v="audio"/>
    <x v="1053"/>
    <d v="2016-09-25T01:16:29"/>
    <n v="4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4"/>
    <s v="video games"/>
    <x v="1054"/>
    <d v="2015-06-26T04:32:55"/>
    <n v="3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4"/>
    <s v="video games"/>
    <x v="1055"/>
    <d v="2016-06-18T05:19:50"/>
    <n v="6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7"/>
    <s v="food trucks"/>
    <x v="1056"/>
    <d v="2016-12-01T05:06:21"/>
    <n v="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7"/>
    <s v="food trucks"/>
    <x v="1057"/>
    <d v="2015-06-26T04:00:00"/>
    <n v="3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7"/>
    <s v="food trucks"/>
    <x v="1058"/>
    <d v="2016-05-08T20:12:07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x v="6"/>
    <s v="photobooks"/>
    <x v="1059"/>
    <d v="2016-06-13T05:59:00"/>
    <n v="31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x v="6"/>
    <s v="photobooks"/>
    <x v="1060"/>
    <d v="2015-08-25T15:05:12"/>
    <n v="3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5"/>
    <s v="world music"/>
    <x v="1061"/>
    <d v="2014-06-06T13:11:42"/>
    <n v="6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x v="5"/>
    <s v="rock"/>
    <x v="1062"/>
    <d v="2013-08-07T20:49:47"/>
    <n v="3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x v="5"/>
    <s v="rock"/>
    <x v="1063"/>
    <d v="2012-09-04T13:29:07"/>
    <n v="35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x v="5"/>
    <s v="rock"/>
    <x v="1064"/>
    <d v="2011-03-01T18:10:54"/>
    <n v="9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x v="5"/>
    <s v="rock"/>
    <x v="1065"/>
    <d v="2013-12-09T04:59:00"/>
    <n v="3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x v="1"/>
    <s v="plays"/>
    <x v="1066"/>
    <d v="2015-11-14T17:49:31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3"/>
    <s v="wearables"/>
    <x v="1067"/>
    <d v="2016-04-26T06:55:00"/>
    <n v="35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s v="translations"/>
    <x v="1068"/>
    <d v="2015-10-11T18:43:40"/>
    <n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s v="translations"/>
    <x v="1069"/>
    <d v="2014-09-05T13:39:00"/>
    <n v="55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x v="2"/>
    <s v="radio &amp; podcasts"/>
    <x v="1070"/>
    <d v="2014-10-21T00:00:00"/>
    <n v="3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x v="2"/>
    <s v="radio &amp; podcasts"/>
    <x v="1071"/>
    <d v="2014-12-20T04:59:00"/>
    <n v="3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2"/>
    <s v="fiction"/>
    <x v="1072"/>
    <d v="2014-01-05T13:31:00"/>
    <n v="3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2"/>
    <s v="fiction"/>
    <x v="1073"/>
    <d v="2013-07-31T19:43:00"/>
    <n v="4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x v="6"/>
    <s v="photobooks"/>
    <x v="1074"/>
    <d v="2014-12-06T06:00:00"/>
    <n v="3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x v="6"/>
    <s v="photobooks"/>
    <x v="1075"/>
    <d v="2014-05-31T19:40:52"/>
    <n v="3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x v="6"/>
    <s v="photobooks"/>
    <x v="1076"/>
    <d v="2014-11-26T01:15:00"/>
    <n v="3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6"/>
    <s v="nature"/>
    <x v="1077"/>
    <d v="2015-04-29T01:16:39"/>
    <n v="1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6"/>
    <s v="places"/>
    <x v="1078"/>
    <d v="2016-09-20T08:29:57"/>
    <n v="3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x v="6"/>
    <s v="photobooks"/>
    <x v="1079"/>
    <d v="2016-11-24T02:00:00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x v="6"/>
    <s v="photobooks"/>
    <x v="1080"/>
    <d v="2016-03-21T16:59:28"/>
    <n v="3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6"/>
    <s v="photobooks"/>
    <x v="1081"/>
    <d v="2015-04-03T04:37:30"/>
    <n v="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x v="5"/>
    <s v="rock"/>
    <x v="1082"/>
    <d v="2014-02-24T16:25:07"/>
    <n v="3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x v="5"/>
    <s v="rock"/>
    <x v="1083"/>
    <d v="2012-12-15T15:36:17"/>
    <n v="3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x v="5"/>
    <s v="rock"/>
    <x v="1084"/>
    <d v="2015-04-25T00:00:00"/>
    <n v="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x v="5"/>
    <s v="rock"/>
    <x v="1085"/>
    <d v="2013-05-24T00:30:37"/>
    <n v="3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x v="5"/>
    <s v="indie rock"/>
    <x v="1086"/>
    <d v="2013-07-02T05:00:00"/>
    <n v="31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x v="3"/>
    <s v="hardware"/>
    <x v="1087"/>
    <d v="2012-03-02T03:00:00"/>
    <n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6"/>
    <s v="people"/>
    <x v="1088"/>
    <d v="2014-11-30T19:58:01"/>
    <n v="6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x v="3"/>
    <s v="hardware"/>
    <x v="1089"/>
    <d v="2015-06-13T16:25:14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x v="3"/>
    <s v="hardware"/>
    <x v="1090"/>
    <d v="2016-02-26T11:52:12"/>
    <n v="3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4"/>
    <s v="video games"/>
    <x v="1091"/>
    <d v="2014-09-21T18:32:49"/>
    <n v="6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4"/>
    <s v="video games"/>
    <x v="1092"/>
    <d v="2014-11-14T06:39:19"/>
    <n v="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4"/>
    <s v="video games"/>
    <x v="1093"/>
    <d v="2013-11-27T06:41:54"/>
    <n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x v="4"/>
    <s v="tabletop games"/>
    <x v="1094"/>
    <d v="2016-11-21T04:59:00"/>
    <n v="3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x v="5"/>
    <s v="indie rock"/>
    <x v="1095"/>
    <d v="2009-12-09T18:24:00"/>
    <n v="7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1096"/>
    <d v="2017-04-30T17:00:00"/>
    <n v="5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x v="7"/>
    <s v="small batch"/>
    <x v="1097"/>
    <d v="2014-06-29T21:31:24"/>
    <n v="3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3"/>
    <s v="web"/>
    <x v="1098"/>
    <d v="2015-10-01T19:02:22"/>
    <n v="3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7"/>
    <s v="food trucks"/>
    <x v="1099"/>
    <d v="2016-01-03T00:56:47"/>
    <n v="3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7"/>
    <s v="food trucks"/>
    <x v="1100"/>
    <d v="2014-11-06T04:22:37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7"/>
    <s v="food trucks"/>
    <x v="1101"/>
    <d v="2015-09-07T09:47:55"/>
    <n v="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7"/>
    <s v="food trucks"/>
    <x v="1102"/>
    <d v="2015-08-22T03:59:00"/>
    <n v="4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7"/>
    <s v="food trucks"/>
    <x v="1103"/>
    <d v="2015-12-07T22:57:42"/>
    <n v="6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x v="7"/>
    <s v="small batch"/>
    <x v="1104"/>
    <d v="2014-10-28T03:11:00"/>
    <n v="38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7"/>
    <s v="food trucks"/>
    <x v="1105"/>
    <d v="2014-08-04T19:41:37"/>
    <n v="25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7"/>
    <s v="food trucks"/>
    <x v="1106"/>
    <d v="2017-02-24T05:51:40"/>
    <n v="3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x v="3"/>
    <s v="space exploration"/>
    <x v="1107"/>
    <d v="2015-12-01T20:01:01"/>
    <n v="6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x v="3"/>
    <s v="space exploration"/>
    <x v="1108"/>
    <d v="2015-05-21T17:56:28"/>
    <n v="3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3"/>
    <s v="space exploration"/>
    <x v="1109"/>
    <d v="2016-02-09T20:00:00"/>
    <n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7"/>
    <s v="food trucks"/>
    <x v="1110"/>
    <d v="2015-03-01T18:07:20"/>
    <n v="3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7"/>
    <s v="food trucks"/>
    <x v="1111"/>
    <d v="2015-06-29T15:21:58"/>
    <n v="3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7"/>
    <s v="food trucks"/>
    <x v="1112"/>
    <d v="2015-04-14T03:21:58"/>
    <n v="6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x v="3"/>
    <s v="hardware"/>
    <x v="1113"/>
    <d v="2015-12-30T14:23:54"/>
    <n v="3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1"/>
    <s v="plays"/>
    <x v="1114"/>
    <d v="2016-10-05T19:50:54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1"/>
    <s v="spaces"/>
    <x v="1115"/>
    <d v="2017-03-16T13:00:03"/>
    <n v="2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1"/>
    <s v="spaces"/>
    <x v="1116"/>
    <d v="2015-03-27T23:16:12"/>
    <n v="5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x v="1"/>
    <s v="spaces"/>
    <x v="1117"/>
    <d v="2017-01-19T15:57:51"/>
    <n v="3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x v="1"/>
    <s v="spaces"/>
    <x v="1118"/>
    <d v="2014-05-27T03:00:00"/>
    <n v="2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x v="1"/>
    <s v="spaces"/>
    <x v="1119"/>
    <d v="2015-04-16T02:50:00"/>
    <n v="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1"/>
    <s v="spaces"/>
    <x v="1120"/>
    <d v="2014-08-08T22:27:26"/>
    <n v="3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1"/>
    <s v="spaces"/>
    <x v="1121"/>
    <d v="2016-08-19T02:27:20"/>
    <n v="5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1122"/>
    <d v="2017-03-16T18:49:01"/>
    <n v="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x v="1"/>
    <s v="plays"/>
    <x v="1123"/>
    <d v="2014-08-04T15:59:33"/>
    <n v="20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x v="1"/>
    <s v="plays"/>
    <x v="1124"/>
    <d v="2017-03-12T21:00:00"/>
    <n v="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x v="1"/>
    <s v="plays"/>
    <x v="1125"/>
    <d v="2016-07-01T08:20:51"/>
    <n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x v="1"/>
    <s v="plays"/>
    <x v="1126"/>
    <d v="2015-07-17T18:11:00"/>
    <n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x v="1"/>
    <s v="plays"/>
    <x v="1127"/>
    <d v="2016-08-15T20:09:42"/>
    <n v="3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x v="1"/>
    <s v="plays"/>
    <x v="1128"/>
    <d v="2016-12-22T14:59:12"/>
    <n v="3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x v="1"/>
    <s v="plays"/>
    <x v="1129"/>
    <d v="2017-02-24T13:48:00"/>
    <n v="2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x v="1"/>
    <s v="plays"/>
    <x v="1130"/>
    <d v="2015-11-12T02:31:00"/>
    <n v="3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x v="1"/>
    <s v="plays"/>
    <x v="1131"/>
    <d v="2015-10-08T00:32:52"/>
    <n v="2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x v="1"/>
    <s v="musical"/>
    <x v="1132"/>
    <d v="2016-03-26T16:39:00"/>
    <n v="3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1"/>
    <s v="musical"/>
    <x v="1133"/>
    <d v="2016-11-22T17:00:23"/>
    <n v="3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1"/>
    <s v="musical"/>
    <x v="1134"/>
    <d v="2015-08-14T03:29:56"/>
    <n v="5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1"/>
    <s v="musical"/>
    <x v="1135"/>
    <d v="2015-01-25T20:39:56"/>
    <n v="3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1"/>
    <s v="musical"/>
    <x v="1136"/>
    <d v="2014-09-02T14:27:49"/>
    <n v="3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1"/>
    <s v="plays"/>
    <x v="1137"/>
    <d v="2015-08-15T18:12:24"/>
    <n v="6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1"/>
    <s v="plays"/>
    <x v="1138"/>
    <d v="2016-12-06T04:59:00"/>
    <n v="3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1"/>
    <s v="plays"/>
    <x v="1139"/>
    <d v="2015-04-25T04:35:00"/>
    <n v="6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1"/>
    <s v="plays"/>
    <x v="1140"/>
    <d v="2014-06-26T23:02:02"/>
    <n v="3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1"/>
    <s v="plays"/>
    <x v="1141"/>
    <d v="2016-04-17T20:43:31"/>
    <n v="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1"/>
    <s v="plays"/>
    <x v="1142"/>
    <d v="2014-10-26T21:52:38"/>
    <n v="6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1"/>
    <s v="plays"/>
    <x v="1143"/>
    <d v="2016-05-19T00:56:28"/>
    <n v="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1"/>
    <s v="plays"/>
    <x v="1144"/>
    <d v="2016-12-21T17:03:14"/>
    <n v="3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1"/>
    <s v="spaces"/>
    <x v="1145"/>
    <d v="2016-08-01T00:36:20"/>
    <n v="6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x v="0"/>
    <s v="documentary"/>
    <x v="1146"/>
    <d v="2015-05-20T22:39:50"/>
    <n v="3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5"/>
    <s v="jazz"/>
    <x v="1147"/>
    <d v="2012-11-18T00:00:00"/>
    <n v="51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x v="6"/>
    <s v="photobooks"/>
    <x v="1148"/>
    <d v="2015-12-18T19:38:59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s v="translations"/>
    <x v="1149"/>
    <d v="2015-02-22T12:14:45"/>
    <n v="2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1"/>
    <s v="plays"/>
    <x v="1150"/>
    <d v="2016-01-15T03:09:34"/>
    <n v="3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x v="0"/>
    <s v="television"/>
    <x v="1151"/>
    <d v="2014-12-28T15:20:26"/>
    <n v="3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s v="drama"/>
    <x v="1152"/>
    <d v="2015-01-04T04:43:58"/>
    <n v="3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x v="0"/>
    <s v="documentary"/>
    <x v="1153"/>
    <d v="2013-09-19T18:08:48"/>
    <n v="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s v="animation"/>
    <x v="1154"/>
    <d v="2016-03-01T04:13:59"/>
    <n v="3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x v="5"/>
    <s v="rock"/>
    <x v="1155"/>
    <d v="2012-04-07T04:59:00"/>
    <n v="4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5"/>
    <s v="jazz"/>
    <x v="1156"/>
    <d v="2013-11-22T12:35:13"/>
    <n v="3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x v="6"/>
    <s v="photobooks"/>
    <x v="1157"/>
    <d v="2015-10-02T23:03:00"/>
    <n v="3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s v="translations"/>
    <x v="1158"/>
    <d v="2014-07-28T16:52:43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x v="6"/>
    <s v="photobooks"/>
    <x v="1159"/>
    <d v="2015-11-18T15:00:0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6"/>
    <s v="places"/>
    <x v="1160"/>
    <d v="2016-04-03T16:25:41"/>
    <n v="3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x v="4"/>
    <s v="tabletop games"/>
    <x v="1161"/>
    <d v="2016-12-02T07:00:00"/>
    <n v="3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7"/>
    <s v="food trucks"/>
    <x v="1162"/>
    <d v="2015-03-08T05:14:57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1"/>
    <s v="plays"/>
    <x v="1163"/>
    <d v="2014-07-21T12:52:06"/>
    <n v="3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3"/>
    <s v="web"/>
    <x v="1164"/>
    <d v="2015-04-22T19:56:26"/>
    <n v="3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1"/>
    <s v="plays"/>
    <x v="1165"/>
    <d v="2015-04-03T21:44:10"/>
    <n v="3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1"/>
    <s v="musical"/>
    <x v="1166"/>
    <d v="2015-03-14T03:11:00"/>
    <n v="3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x v="0"/>
    <s v="documentary"/>
    <x v="1167"/>
    <d v="2011-12-20T11:49:50"/>
    <n v="35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x v="0"/>
    <s v="documentary"/>
    <x v="1168"/>
    <d v="2013-03-16T18:27:47"/>
    <n v="3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x v="0"/>
    <s v="documentary"/>
    <x v="1169"/>
    <d v="2013-03-19T16:42:15"/>
    <n v="4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x v="2"/>
    <s v="nonfiction"/>
    <x v="1170"/>
    <d v="2013-06-11T15:33:26"/>
    <n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x v="6"/>
    <s v="photobooks"/>
    <x v="1171"/>
    <d v="2015-12-04T05:00:00"/>
    <n v="4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x v="6"/>
    <s v="photobooks"/>
    <x v="1172"/>
    <d v="2015-06-13T12:09:11"/>
    <n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s v="translations"/>
    <x v="1173"/>
    <d v="2015-04-29T03:09:19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s v="translations"/>
    <x v="1174"/>
    <d v="2016-05-26T17:57:43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s v="translations"/>
    <x v="1175"/>
    <d v="2017-01-02T22:13:29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x v="4"/>
    <s v="tabletop games"/>
    <x v="1176"/>
    <d v="2013-11-13T20:22:35"/>
    <n v="3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x v="4"/>
    <s v="tabletop games"/>
    <x v="1177"/>
    <d v="2015-03-28T23:31:51"/>
    <n v="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3"/>
    <s v="web"/>
    <x v="1178"/>
    <d v="2014-12-18T20:28:26"/>
    <n v="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x v="1"/>
    <s v="plays"/>
    <x v="1179"/>
    <d v="2014-06-15T18:05:25"/>
    <n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x v="1"/>
    <s v="plays"/>
    <x v="1180"/>
    <d v="2015-03-26T01:03:29"/>
    <n v="3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1"/>
    <s v="plays"/>
    <x v="1181"/>
    <d v="2015-10-18T19:36:29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4"/>
    <s v="video games"/>
    <x v="1182"/>
    <d v="2015-05-29T04:27:33"/>
    <n v="3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x v="0"/>
    <s v="documentary"/>
    <x v="1183"/>
    <d v="2012-07-19T21:03:31"/>
    <n v="3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s v="drama"/>
    <x v="1184"/>
    <d v="2016-08-06T00:06:23"/>
    <n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1"/>
    <s v="plays"/>
    <x v="1185"/>
    <d v="2014-06-24T18:57:09"/>
    <n v="3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x v="5"/>
    <s v="rock"/>
    <x v="1186"/>
    <d v="2014-03-24T01:22:50"/>
    <n v="4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s v="drama"/>
    <x v="1187"/>
    <d v="2014-11-26T20:26:50"/>
    <n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s v="drama"/>
    <x v="1188"/>
    <d v="2015-03-06T15:22:29"/>
    <n v="6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x v="0"/>
    <s v="documentary"/>
    <x v="1189"/>
    <d v="2015-03-15T13:32:02"/>
    <n v="35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x v="5"/>
    <s v="rock"/>
    <x v="1190"/>
    <d v="2012-10-29T07:21:24"/>
    <n v="2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x v="6"/>
    <s v="photobooks"/>
    <x v="1191"/>
    <d v="2015-06-08T04:00:00"/>
    <n v="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x v="6"/>
    <s v="photobooks"/>
    <x v="1192"/>
    <d v="2015-04-08T11:42:59"/>
    <n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5"/>
    <s v="faith"/>
    <x v="1193"/>
    <d v="2017-04-09T23:47:28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6"/>
    <s v="photobooks"/>
    <x v="1194"/>
    <d v="2014-08-13T23:31:52"/>
    <n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x v="5"/>
    <s v="classical music"/>
    <x v="1195"/>
    <d v="2015-10-13T23:13:41"/>
    <n v="2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1"/>
    <s v="musical"/>
    <x v="1196"/>
    <d v="2015-07-15T10:43:42"/>
    <n v="3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x v="0"/>
    <s v="documentary"/>
    <x v="1197"/>
    <d v="2010-09-01T03:44:00"/>
    <n v="43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x v="1"/>
    <s v="plays"/>
    <x v="1198"/>
    <d v="2014-12-22T04:00:00"/>
    <n v="3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2"/>
    <s v="art books"/>
    <x v="1199"/>
    <d v="2015-06-19T18:28:03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s v="animation"/>
    <x v="1200"/>
    <d v="2012-12-05T09:23:41"/>
    <n v="3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x v="0"/>
    <s v="television"/>
    <x v="1201"/>
    <d v="2014-06-16T05:30:00"/>
    <n v="46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x v="0"/>
    <s v="television"/>
    <x v="1202"/>
    <d v="2015-12-16T23:08:04"/>
    <n v="3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x v="0"/>
    <s v="television"/>
    <x v="1203"/>
    <d v="2015-10-24T04:14:05"/>
    <n v="3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x v="0"/>
    <s v="shorts"/>
    <x v="1204"/>
    <d v="2013-12-10T02:00:56"/>
    <n v="3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s v="science fiction"/>
    <x v="1205"/>
    <d v="2015-05-31T03:40:23"/>
    <n v="4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s v="drama"/>
    <x v="1206"/>
    <d v="2016-06-16T15:37:26"/>
    <n v="1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s v="drama"/>
    <x v="1207"/>
    <d v="2015-10-01T05:00:00"/>
    <n v="2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x v="0"/>
    <s v="documentary"/>
    <x v="1208"/>
    <d v="2011-03-10T16:40:10"/>
    <n v="45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x v="0"/>
    <s v="documentary"/>
    <x v="1209"/>
    <d v="2015-07-23T03:11:00"/>
    <n v="45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x v="0"/>
    <s v="documentary"/>
    <x v="1210"/>
    <d v="2015-11-14T07:01:00"/>
    <n v="3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s v="animation"/>
    <x v="1211"/>
    <d v="2014-06-16T22:00:00"/>
    <n v="28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s v="animation"/>
    <x v="1212"/>
    <d v="2017-01-09T01:18:20"/>
    <n v="3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s v="animation"/>
    <x v="1213"/>
    <d v="2015-12-25T02:21:26"/>
    <n v="4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x v="1"/>
    <s v="plays"/>
    <x v="1214"/>
    <d v="2014-09-13T09:37:21"/>
    <n v="45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3"/>
    <s v="web"/>
    <x v="1215"/>
    <d v="2014-12-25T20:27:03"/>
    <n v="3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x v="3"/>
    <s v="wearables"/>
    <x v="1216"/>
    <d v="2015-07-08T22:58:33"/>
    <n v="3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3"/>
    <s v="wearables"/>
    <x v="1217"/>
    <d v="2015-04-13T15:59:35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3"/>
    <s v="wearables"/>
    <x v="1218"/>
    <d v="2017-02-18T05:59:00"/>
    <n v="32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3"/>
    <s v="wearables"/>
    <x v="1219"/>
    <d v="2016-11-17T14:15:33"/>
    <n v="3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3"/>
    <s v="wearables"/>
    <x v="1220"/>
    <d v="2016-10-06T15:15:32"/>
    <n v="30"/>
  </r>
  <r>
    <n v="1049"/>
    <s v="J1 (Canceled)"/>
    <s v="------"/>
    <n v="12000"/>
    <n v="0"/>
    <x v="0"/>
    <s v="US"/>
    <s v="USD"/>
    <n v="1455272445"/>
    <n v="1452680445"/>
    <b v="0"/>
    <n v="0"/>
    <b v="0"/>
    <x v="8"/>
    <s v="audio"/>
    <x v="1221"/>
    <d v="2016-02-12T10:20:45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4"/>
    <s v="video games"/>
    <x v="1222"/>
    <d v="2014-10-04T03:30:00"/>
    <n v="3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5"/>
    <s v="world music"/>
    <x v="1223"/>
    <d v="2011-07-08T21:00:00"/>
    <n v="61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x v="5"/>
    <s v="rock"/>
    <x v="1224"/>
    <d v="2013-08-31T14:40:12"/>
    <n v="3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x v="5"/>
    <s v="rock"/>
    <x v="1225"/>
    <d v="2013-09-20T20:17:27"/>
    <n v="3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s v="translations"/>
    <x v="1226"/>
    <d v="2015-12-12T10:00:00"/>
    <n v="5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s v="translations"/>
    <x v="1227"/>
    <d v="2016-12-10T11:00:00"/>
    <n v="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x v="6"/>
    <s v="photobooks"/>
    <x v="1228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x v="6"/>
    <s v="photobooks"/>
    <x v="1229"/>
    <d v="2016-08-06T18:00:00"/>
    <n v="3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5"/>
    <s v="faith"/>
    <x v="1230"/>
    <d v="2017-04-10T01:00:00"/>
    <n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x v="6"/>
    <s v="photobooks"/>
    <x v="1231"/>
    <d v="2016-10-23T20:50:40"/>
    <n v="3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6"/>
    <s v="photobooks"/>
    <x v="1232"/>
    <d v="2015-02-28T07:32:16"/>
    <n v="3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x v="5"/>
    <s v="indie rock"/>
    <x v="1233"/>
    <d v="2012-12-15T18:52:08"/>
    <n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x v="4"/>
    <s v="tabletop games"/>
    <x v="1234"/>
    <d v="2016-12-15T23:00:00"/>
    <n v="28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x v="7"/>
    <s v="small batch"/>
    <x v="1235"/>
    <d v="2014-06-26T15:22:23"/>
    <n v="3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7"/>
    <s v="food trucks"/>
    <x v="1236"/>
    <d v="2015-05-13T16:18:51"/>
    <n v="3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7"/>
    <s v="restaurants"/>
    <x v="1237"/>
    <d v="2014-08-20T09:21:17"/>
    <n v="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x v="3"/>
    <s v="space exploration"/>
    <x v="1238"/>
    <d v="2014-11-12T21:20:00"/>
    <n v="4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3"/>
    <s v="space exploration"/>
    <x v="1239"/>
    <d v="2016-03-09T17:09:20"/>
    <n v="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x v="1"/>
    <s v="spaces"/>
    <x v="1240"/>
    <d v="2016-02-21T09:33:48"/>
    <n v="3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x v="3"/>
    <s v="hardware"/>
    <x v="1241"/>
    <d v="2014-12-31T21:08:08"/>
    <n v="6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x v="3"/>
    <s v="hardware"/>
    <x v="1242"/>
    <d v="2013-05-28T00:00:00"/>
    <n v="3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1"/>
    <s v="plays"/>
    <x v="1243"/>
    <d v="2015-08-20T17:05:00"/>
    <n v="4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1"/>
    <s v="plays"/>
    <x v="1244"/>
    <d v="2015-10-11T15:29:05"/>
    <n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x v="1"/>
    <s v="spaces"/>
    <x v="1245"/>
    <d v="2016-02-02T17:26:38"/>
    <n v="1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1"/>
    <s v="spaces"/>
    <x v="1246"/>
    <d v="2015-04-21T05:59:00"/>
    <n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1"/>
    <s v="spaces"/>
    <x v="1247"/>
    <d v="2016-10-30T01:46:00"/>
    <n v="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1"/>
    <s v="spaces"/>
    <x v="1248"/>
    <d v="2014-10-20T14:56:15"/>
    <n v="3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x v="1"/>
    <s v="plays"/>
    <x v="1249"/>
    <d v="2016-01-05T23:55:00"/>
    <n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x v="1"/>
    <s v="plays"/>
    <x v="1250"/>
    <d v="2014-12-31T00:00:00"/>
    <n v="33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x v="1"/>
    <s v="plays"/>
    <x v="1251"/>
    <d v="2015-04-04T20:19:17"/>
    <n v="3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x v="1"/>
    <s v="plays"/>
    <x v="1252"/>
    <d v="2014-07-03T03:59:00"/>
    <n v="2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1"/>
    <s v="musical"/>
    <x v="1253"/>
    <d v="2016-03-04T23:19:28"/>
    <n v="3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1"/>
    <s v="plays"/>
    <x v="1254"/>
    <d v="2016-03-16T03:02:44"/>
    <n v="3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3"/>
    <s v="web"/>
    <x v="1255"/>
    <d v="2015-09-06T05:10:00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x v="1"/>
    <s v="plays"/>
    <x v="1256"/>
    <d v="2014-08-08T13:54:00"/>
    <n v="33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3"/>
    <s v="wearables"/>
    <x v="1257"/>
    <d v="2015-10-15T21:11:08"/>
    <n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x v="3"/>
    <s v="space exploration"/>
    <x v="1258"/>
    <d v="2015-03-09T21:49:21"/>
    <n v="3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1"/>
    <s v="plays"/>
    <x v="1259"/>
    <d v="2015-04-09T23:31:11"/>
    <n v="28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x v="0"/>
    <s v="documentary"/>
    <x v="1260"/>
    <d v="2017-02-24T11:58:28"/>
    <n v="3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1"/>
    <s v="plays"/>
    <x v="1261"/>
    <d v="2016-01-20T17:24:21"/>
    <n v="3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3"/>
    <s v="web"/>
    <x v="1262"/>
    <d v="2016-10-19T10:38:27"/>
    <n v="3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1"/>
    <s v="plays"/>
    <x v="1263"/>
    <d v="2014-05-20T06:59:00"/>
    <n v="32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x v="0"/>
    <s v="television"/>
    <x v="1264"/>
    <d v="2015-08-10T22:17:17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6"/>
    <s v="photobooks"/>
    <x v="1265"/>
    <d v="2014-08-03T11:39:39"/>
    <n v="2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6"/>
    <s v="photobooks"/>
    <x v="1266"/>
    <d v="2016-09-02T16:36:20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7"/>
    <s v="restaurants"/>
    <x v="1267"/>
    <d v="2015-09-27T18:38:24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x v="3"/>
    <s v="space exploration"/>
    <x v="1268"/>
    <d v="2014-04-29T17:06:22"/>
    <n v="3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x v="3"/>
    <s v="space exploration"/>
    <x v="1269"/>
    <d v="2017-01-02T22:59:00"/>
    <n v="33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1"/>
    <s v="spaces"/>
    <x v="1270"/>
    <d v="2016-11-01T02:55:34"/>
    <n v="6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1"/>
    <s v="musical"/>
    <x v="1271"/>
    <d v="2015-07-27T01:29:58"/>
    <n v="3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1"/>
    <s v="plays"/>
    <x v="1272"/>
    <d v="2015-05-09T21:14:18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x v="1"/>
    <s v="spaces"/>
    <x v="1273"/>
    <d v="2014-10-06T16:11:45"/>
    <n v="3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1274"/>
    <d v="2017-04-04T05:15:01"/>
    <n v="3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x v="0"/>
    <s v="documentary"/>
    <x v="1275"/>
    <d v="2013-04-08T04:33:00"/>
    <n v="1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s v="animation"/>
    <x v="1276"/>
    <d v="2015-03-04T02:00:20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4"/>
    <s v="video games"/>
    <x v="1277"/>
    <d v="2015-12-30T16:50:10"/>
    <n v="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x v="3"/>
    <s v="space exploration"/>
    <x v="1278"/>
    <d v="2014-04-30T05:00:00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x v="1"/>
    <s v="plays"/>
    <x v="1279"/>
    <d v="2015-03-05T04:00:00"/>
    <n v="3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1"/>
    <s v="plays"/>
    <x v="1280"/>
    <d v="2015-07-19T05:23:11"/>
    <n v="45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x v="0"/>
    <s v="television"/>
    <x v="1281"/>
    <d v="2017-03-02T14:24:43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3"/>
    <s v="wearables"/>
    <x v="1282"/>
    <d v="2017-01-27T01:26:48"/>
    <n v="3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x v="6"/>
    <s v="photobooks"/>
    <x v="1283"/>
    <d v="2017-03-01T19:00:00"/>
    <n v="37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x v="0"/>
    <s v="television"/>
    <x v="1284"/>
    <d v="2014-08-07T12:21:47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x v="0"/>
    <s v="television"/>
    <x v="1285"/>
    <d v="2014-07-13T00:00:00"/>
    <n v="3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x v="0"/>
    <s v="television"/>
    <x v="1286"/>
    <d v="2014-07-17T16:50:46"/>
    <n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x v="0"/>
    <s v="television"/>
    <x v="1287"/>
    <d v="2015-12-25T17:07:01"/>
    <n v="3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x v="0"/>
    <s v="television"/>
    <x v="1288"/>
    <d v="2014-11-19T18:52:52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x v="0"/>
    <s v="shorts"/>
    <x v="1289"/>
    <d v="2011-10-02T06:59:00"/>
    <n v="32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s v="science fiction"/>
    <x v="1290"/>
    <d v="2014-12-25T08:00:00"/>
    <n v="3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s v="drama"/>
    <x v="1291"/>
    <d v="2015-08-30T05:28:00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s v="drama"/>
    <x v="1292"/>
    <d v="2016-09-01T02:58:22"/>
    <n v="3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s v="drama"/>
    <x v="1293"/>
    <d v="2015-07-09T21:48:17"/>
    <n v="3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x v="0"/>
    <s v="documentary"/>
    <x v="1294"/>
    <d v="2010-08-22T17:40:00"/>
    <n v="8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x v="0"/>
    <s v="documentary"/>
    <x v="1295"/>
    <d v="2010-07-17T09:59:00"/>
    <n v="4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x v="0"/>
    <s v="documentary"/>
    <x v="1296"/>
    <d v="2010-11-17T06:24:20"/>
    <n v="3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x v="0"/>
    <s v="documentary"/>
    <x v="1297"/>
    <d v="2012-02-24T20:33:58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x v="0"/>
    <s v="documentary"/>
    <x v="1298"/>
    <d v="2015-11-07T04:00:00"/>
    <n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x v="0"/>
    <s v="documentary"/>
    <x v="1299"/>
    <d v="2015-05-15T19:00:00"/>
    <n v="3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x v="0"/>
    <s v="documentary"/>
    <x v="1300"/>
    <d v="2015-10-14T12:00:21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x v="0"/>
    <s v="documentary"/>
    <x v="1301"/>
    <d v="2015-08-21T14:05:16"/>
    <n v="3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x v="0"/>
    <s v="documentary"/>
    <x v="1302"/>
    <d v="2014-10-08T04:01:0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x v="0"/>
    <s v="documentary"/>
    <x v="1303"/>
    <d v="2013-05-01T04:59:00"/>
    <n v="4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x v="0"/>
    <s v="documentary"/>
    <x v="1304"/>
    <d v="2012-04-27T21:32:00"/>
    <n v="3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x v="0"/>
    <s v="documentary"/>
    <x v="1305"/>
    <d v="2014-05-17T03:30:00"/>
    <n v="3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s v="animation"/>
    <x v="1306"/>
    <d v="2016-03-01T17:05:14"/>
    <n v="3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s v="animation"/>
    <x v="1307"/>
    <d v="2014-02-10T00:21:41"/>
    <n v="3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s v="animation"/>
    <x v="1308"/>
    <d v="2014-11-26T13:14:00"/>
    <n v="3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s v="animation"/>
    <x v="1309"/>
    <d v="2013-05-14T16:47:40"/>
    <n v="3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s v="animation"/>
    <x v="1310"/>
    <d v="2012-09-07T22:37:44"/>
    <n v="3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s v="animation"/>
    <x v="1311"/>
    <d v="2015-04-01T20:51:49"/>
    <n v="3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s v="animation"/>
    <x v="1312"/>
    <d v="2016-04-14T14:34:00"/>
    <n v="27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s v="animation"/>
    <x v="1313"/>
    <d v="2016-01-27T23:34:59"/>
    <n v="3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s v="animation"/>
    <x v="1314"/>
    <d v="2011-07-09T05:37:31"/>
    <n v="3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x v="1"/>
    <s v="plays"/>
    <x v="1315"/>
    <d v="2017-02-17T16:05:00"/>
    <n v="3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x v="1"/>
    <s v="plays"/>
    <x v="1316"/>
    <d v="2016-05-13T00:10:08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3"/>
    <s v="web"/>
    <x v="1317"/>
    <d v="2015-10-29T21:40:48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3"/>
    <s v="web"/>
    <x v="1318"/>
    <d v="2015-01-01T20:13:14"/>
    <n v="3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3"/>
    <s v="web"/>
    <x v="1319"/>
    <d v="2015-02-15T20:30:07"/>
    <n v="3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3"/>
    <s v="web"/>
    <x v="1320"/>
    <d v="2014-12-26T20:35:39"/>
    <n v="3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3"/>
    <s v="web"/>
    <x v="1321"/>
    <d v="2016-09-02T00:45:46"/>
    <n v="3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3"/>
    <s v="web"/>
    <x v="1322"/>
    <d v="2016-06-24T01:29:00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3"/>
    <s v="web"/>
    <x v="1323"/>
    <d v="2016-06-17T23:00:00"/>
    <n v="3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3"/>
    <s v="wearables"/>
    <x v="1324"/>
    <d v="2016-10-23T15:29:19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3"/>
    <s v="wearables"/>
    <x v="1325"/>
    <d v="2017-01-13T17:04:21"/>
    <n v="6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x v="2"/>
    <s v="nonfiction"/>
    <x v="1326"/>
    <d v="2017-01-28T22:35:30"/>
    <n v="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x v="2"/>
    <s v="nonfiction"/>
    <x v="1327"/>
    <d v="2015-02-14T14:09:51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2"/>
    <s v="fiction"/>
    <x v="1328"/>
    <d v="2011-12-16T01:26:35"/>
    <n v="3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x v="5"/>
    <s v="rock"/>
    <x v="1329"/>
    <d v="2013-02-01T01:08:59"/>
    <n v="3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x v="5"/>
    <s v="rock"/>
    <x v="1330"/>
    <d v="2013-09-15T21:10:00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x v="5"/>
    <s v="metal"/>
    <x v="1331"/>
    <d v="2016-09-24T05:26:27"/>
    <n v="3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3"/>
    <s v="wearables"/>
    <x v="1332"/>
    <d v="2014-11-30T22:42:02"/>
    <n v="4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3"/>
    <s v="wearables"/>
    <x v="1333"/>
    <d v="2015-03-28T01:46:48"/>
    <n v="3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3"/>
    <s v="wearables"/>
    <x v="1334"/>
    <d v="2016-09-28T22:24:55"/>
    <n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3"/>
    <s v="wearables"/>
    <x v="1335"/>
    <d v="2014-11-29T16:00:00"/>
    <n v="2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3"/>
    <s v="wearables"/>
    <x v="1336"/>
    <d v="2015-01-01T00:03:35"/>
    <n v="5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x v="5"/>
    <s v="electronic music"/>
    <x v="1337"/>
    <d v="2017-03-06T20:00:00"/>
    <n v="45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x v="5"/>
    <s v="electronic music"/>
    <x v="1338"/>
    <d v="2015-04-04T21:59:00"/>
    <n v="54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x v="5"/>
    <s v="electronic music"/>
    <x v="1339"/>
    <d v="2015-12-16T18:20:10"/>
    <n v="3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8"/>
    <s v="audio"/>
    <x v="1340"/>
    <d v="2014-08-23T20:59:10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8"/>
    <s v="audio"/>
    <x v="1341"/>
    <d v="2015-04-24T16:16:17"/>
    <n v="6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8"/>
    <s v="audio"/>
    <x v="1342"/>
    <d v="2016-12-04T21:54:43"/>
    <n v="3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4"/>
    <s v="video games"/>
    <x v="1343"/>
    <d v="2012-10-01T00:17:02"/>
    <n v="2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4"/>
    <s v="video games"/>
    <x v="1344"/>
    <d v="2012-08-10T21:44:48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4"/>
    <s v="video games"/>
    <x v="1345"/>
    <d v="2014-07-23T20:40:24"/>
    <n v="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4"/>
    <s v="video games"/>
    <x v="1346"/>
    <d v="2016-11-18T19:03:10"/>
    <n v="3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4"/>
    <s v="mobile games"/>
    <x v="1347"/>
    <d v="2017-01-01T02:46:11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7"/>
    <s v="food trucks"/>
    <x v="1348"/>
    <d v="2014-12-05T16:04:40"/>
    <n v="6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7"/>
    <s v="food trucks"/>
    <x v="1349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7"/>
    <s v="food trucks"/>
    <x v="1350"/>
    <d v="2014-07-06T05:08:50"/>
    <n v="3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7"/>
    <s v="food trucks"/>
    <x v="1351"/>
    <d v="2015-02-22T08:29:23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x v="6"/>
    <s v="photobooks"/>
    <x v="1352"/>
    <d v="2015-12-20T09:00:00"/>
    <n v="6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x v="6"/>
    <s v="photobooks"/>
    <x v="1353"/>
    <d v="2016-03-24T16:01:04"/>
    <n v="3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x v="5"/>
    <s v="rock"/>
    <x v="1354"/>
    <d v="2012-03-25T19:34:02"/>
    <n v="6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3"/>
    <s v="wearables"/>
    <x v="1355"/>
    <d v="2016-10-08T14:43:32"/>
    <n v="4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x v="2"/>
    <s v="nonfiction"/>
    <x v="1356"/>
    <d v="2015-09-05T03:59:00"/>
    <n v="5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x v="5"/>
    <s v="rock"/>
    <x v="1357"/>
    <d v="2016-12-30T22:50:33"/>
    <n v="3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x v="5"/>
    <s v="rock"/>
    <x v="1358"/>
    <d v="2015-06-05T11:47:56"/>
    <n v="3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x v="5"/>
    <s v="rock"/>
    <x v="1359"/>
    <d v="2016-08-01T16:22:03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x v="5"/>
    <s v="rock"/>
    <x v="1360"/>
    <d v="2016-10-27T21:19:00"/>
    <n v="3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s v="translations"/>
    <x v="1361"/>
    <d v="2015-04-10T01:27:22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s v="translations"/>
    <x v="1362"/>
    <d v="2016-02-21T08:24:17"/>
    <n v="3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2"/>
    <s v="fiction"/>
    <x v="1363"/>
    <d v="2016-08-02T22:01:11"/>
    <n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2"/>
    <s v="art books"/>
    <x v="1364"/>
    <d v="2013-11-07T02:00:03"/>
    <n v="3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2"/>
    <s v="art books"/>
    <x v="1365"/>
    <d v="2015-05-28T20:05:00"/>
    <n v="3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2"/>
    <s v="art books"/>
    <x v="1366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2"/>
    <s v="art books"/>
    <x v="1367"/>
    <d v="2014-07-09T12:34:56"/>
    <n v="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2"/>
    <s v="art books"/>
    <x v="1368"/>
    <d v="2012-07-24T20:20:48"/>
    <n v="6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x v="5"/>
    <s v="rock"/>
    <x v="1369"/>
    <d v="2012-06-14T19:24:11"/>
    <n v="2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x v="5"/>
    <s v="rock"/>
    <x v="1370"/>
    <d v="2012-11-22T22:00:00"/>
    <n v="4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x v="5"/>
    <s v="rock"/>
    <x v="1371"/>
    <d v="2012-10-12T20:37:41"/>
    <n v="3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x v="5"/>
    <s v="rock"/>
    <x v="1372"/>
    <d v="2012-01-16T05:00:00"/>
    <n v="2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x v="5"/>
    <s v="pop"/>
    <x v="1373"/>
    <d v="2012-11-22T02:26:00"/>
    <n v="6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5"/>
    <s v="faith"/>
    <x v="1374"/>
    <d v="2017-04-10T20:15:00"/>
    <n v="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5"/>
    <s v="faith"/>
    <x v="1375"/>
    <d v="2017-03-27T04:36:00"/>
    <n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5"/>
    <s v="faith"/>
    <x v="1376"/>
    <d v="2014-09-01T15:30:34"/>
    <n v="3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5"/>
    <s v="faith"/>
    <x v="1377"/>
    <d v="2015-07-01T06:00:00"/>
    <n v="5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5"/>
    <s v="faith"/>
    <x v="1378"/>
    <d v="2016-06-10T01:15:06"/>
    <n v="6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5"/>
    <s v="faith"/>
    <x v="1379"/>
    <d v="2016-09-13T21:30:00"/>
    <n v="1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x v="6"/>
    <s v="photobooks"/>
    <x v="1380"/>
    <d v="2015-03-19T17:45:23"/>
    <n v="3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6"/>
    <s v="photobooks"/>
    <x v="1381"/>
    <d v="2015-04-04T14:43:57"/>
    <n v="3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6"/>
    <s v="photobooks"/>
    <x v="1382"/>
    <d v="2016-12-15T13:39:49"/>
    <n v="3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x v="5"/>
    <s v="rock"/>
    <x v="1383"/>
    <d v="2015-01-24T23:08:15"/>
    <n v="4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x v="5"/>
    <s v="rock"/>
    <x v="1384"/>
    <d v="2011-02-20T23:52:34"/>
    <n v="3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4"/>
    <s v="mobile games"/>
    <x v="1385"/>
    <d v="2017-01-04T00:04:09"/>
    <n v="3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4"/>
    <s v="mobile games"/>
    <x v="1386"/>
    <d v="2016-08-06T21:35:08"/>
    <n v="6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x v="5"/>
    <s v="indie rock"/>
    <x v="1387"/>
    <d v="2010-07-22T06:00:00"/>
    <n v="4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3"/>
    <s v="gadgets"/>
    <x v="1388"/>
    <d v="2015-10-21T23:00:00"/>
    <n v="2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x v="5"/>
    <s v="indie rock"/>
    <x v="1389"/>
    <d v="2013-03-10T22:38:28"/>
    <n v="3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x v="3"/>
    <s v="hardware"/>
    <x v="1390"/>
    <d v="2016-08-11T06:28:36"/>
    <n v="45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x v="3"/>
    <s v="hardware"/>
    <x v="1391"/>
    <d v="2014-10-01T00:00:00"/>
    <n v="42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x v="3"/>
    <s v="hardware"/>
    <x v="1392"/>
    <d v="2012-10-06T03:59:00"/>
    <n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x v="3"/>
    <s v="hardware"/>
    <x v="1393"/>
    <d v="2014-05-13T18:43:56"/>
    <n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x v="3"/>
    <s v="hardware"/>
    <x v="1394"/>
    <d v="2010-08-24T04:00:00"/>
    <n v="67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x v="3"/>
    <s v="hardware"/>
    <x v="1395"/>
    <d v="2013-03-09T21:08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x v="3"/>
    <s v="hardware"/>
    <x v="1396"/>
    <d v="2013-12-30T06:02:33"/>
    <n v="6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x v="3"/>
    <s v="hardware"/>
    <x v="1397"/>
    <d v="2016-01-22T16:59:34"/>
    <n v="6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x v="3"/>
    <s v="hardware"/>
    <x v="1398"/>
    <d v="2013-05-23T04:07:24"/>
    <n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x v="3"/>
    <s v="hardware"/>
    <x v="1399"/>
    <d v="2015-05-31T01:42:58"/>
    <n v="4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x v="3"/>
    <s v="hardware"/>
    <x v="1400"/>
    <d v="2015-06-25T19:00:00"/>
    <n v="3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4"/>
    <s v="video games"/>
    <x v="1401"/>
    <d v="2012-05-19T17:05:05"/>
    <n v="3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x v="4"/>
    <s v="tabletop games"/>
    <x v="1402"/>
    <d v="2016-01-25T16:00:00"/>
    <n v="14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x v="4"/>
    <s v="tabletop games"/>
    <x v="1403"/>
    <d v="2016-03-26T17:11:30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x v="4"/>
    <s v="tabletop games"/>
    <x v="1404"/>
    <d v="2016-10-29T19:00:00"/>
    <n v="28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x v="4"/>
    <s v="tabletop games"/>
    <x v="1405"/>
    <d v="2013-11-27T03:02:00"/>
    <n v="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x v="7"/>
    <s v="small batch"/>
    <x v="1406"/>
    <d v="2015-06-14T18:45:37"/>
    <n v="3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3"/>
    <s v="web"/>
    <x v="1407"/>
    <d v="2016-01-08T19:47:00"/>
    <n v="5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3"/>
    <s v="web"/>
    <x v="1408"/>
    <d v="2015-06-05T18:48:24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3"/>
    <s v="web"/>
    <x v="1409"/>
    <d v="2016-09-09T20:03:57"/>
    <n v="3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3"/>
    <s v="web"/>
    <x v="1410"/>
    <d v="2015-02-22T01:21:4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7"/>
    <s v="food trucks"/>
    <x v="1411"/>
    <d v="2016-02-27T21:35:43"/>
    <n v="3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7"/>
    <s v="food trucks"/>
    <x v="1412"/>
    <d v="2015-10-18T19:38:49"/>
    <n v="3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x v="7"/>
    <s v="small batch"/>
    <x v="1413"/>
    <d v="2014-11-30T04:25:15"/>
    <n v="3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x v="7"/>
    <s v="small batch"/>
    <x v="1414"/>
    <d v="2017-03-05T21:48:10"/>
    <n v="2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7"/>
    <s v="restaurants"/>
    <x v="1415"/>
    <d v="2016-06-07T21:06:00"/>
    <n v="3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x v="5"/>
    <s v="classical music"/>
    <x v="1416"/>
    <d v="2015-02-02T21:39:12"/>
    <n v="6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7"/>
    <s v="food trucks"/>
    <x v="1417"/>
    <d v="2016-10-11T12:35:39"/>
    <n v="6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7"/>
    <s v="food trucks"/>
    <x v="1418"/>
    <d v="2016-05-09T20:50:00"/>
    <n v="5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7"/>
    <s v="food trucks"/>
    <x v="1419"/>
    <d v="2016-09-01T15:59:54"/>
    <n v="3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7"/>
    <s v="food trucks"/>
    <x v="1420"/>
    <d v="2016-05-18T19:49:05"/>
    <n v="21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7"/>
    <s v="food trucks"/>
    <x v="1421"/>
    <d v="2015-04-10T23:14:07"/>
    <n v="4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7"/>
    <s v="food trucks"/>
    <x v="1422"/>
    <d v="2015-06-15T04:09:29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7"/>
    <s v="food trucks"/>
    <x v="1423"/>
    <d v="2015-04-25T20:17:06"/>
    <n v="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x v="3"/>
    <s v="space exploration"/>
    <x v="1424"/>
    <d v="2015-01-09T03:26:10"/>
    <n v="3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x v="3"/>
    <s v="makerspaces"/>
    <x v="1425"/>
    <d v="2015-09-25T21:00:00"/>
    <n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3"/>
    <s v="makerspaces"/>
    <x v="1426"/>
    <d v="2015-12-28T06:00:00"/>
    <n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1427"/>
    <d v="2017-04-05T18:14:37"/>
    <n v="3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x v="1"/>
    <s v="spaces"/>
    <x v="1428"/>
    <d v="2015-10-08T07:59:53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x v="3"/>
    <s v="hardware"/>
    <x v="1429"/>
    <d v="2015-08-07T16:14:23"/>
    <n v="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"/>
    <s v="children's books"/>
    <x v="1430"/>
    <d v="2015-04-04T18:10:37"/>
    <n v="3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"/>
    <s v="children's books"/>
    <x v="1431"/>
    <d v="2014-09-11T15:15:51"/>
    <n v="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"/>
    <s v="children's books"/>
    <x v="1432"/>
    <d v="2014-01-11T21:36:41"/>
    <n v="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x v="1"/>
    <s v="plays"/>
    <x v="1433"/>
    <d v="2015-07-21T10:03:25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x v="1"/>
    <s v="plays"/>
    <x v="1434"/>
    <d v="2015-07-16T00:00:00"/>
    <n v="43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x v="1"/>
    <s v="plays"/>
    <x v="1435"/>
    <d v="2015-02-23T11:55:03"/>
    <n v="3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x v="1"/>
    <s v="plays"/>
    <x v="1436"/>
    <d v="2015-09-23T14:21:26"/>
    <n v="2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1"/>
    <s v="plays"/>
    <x v="1437"/>
    <d v="2014-12-21T17:43:33"/>
    <n v="2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1"/>
    <s v="plays"/>
    <x v="1438"/>
    <d v="2016-02-06T04:59:00"/>
    <n v="3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1"/>
    <s v="plays"/>
    <x v="1439"/>
    <d v="2016-04-15T20:12:08"/>
    <n v="6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1"/>
    <s v="plays"/>
    <x v="1440"/>
    <d v="2016-07-24T01:52:38"/>
    <n v="6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1"/>
    <s v="plays"/>
    <x v="1441"/>
    <d v="2014-09-06T22:08:59"/>
    <n v="6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x v="1"/>
    <s v="musical"/>
    <x v="1442"/>
    <d v="2015-05-07T14:01:04"/>
    <n v="3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1"/>
    <s v="spaces"/>
    <x v="1443"/>
    <d v="2015-06-07T21:56:38"/>
    <n v="3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1"/>
    <s v="spaces"/>
    <x v="1444"/>
    <d v="2016-06-07T00:12:05"/>
    <n v="3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x v="1"/>
    <s v="plays"/>
    <x v="1445"/>
    <d v="2015-07-02T11:17:04"/>
    <n v="3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x v="1"/>
    <s v="plays"/>
    <x v="1446"/>
    <d v="2015-09-16T17:43:32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x v="1"/>
    <s v="spaces"/>
    <x v="1447"/>
    <d v="2016-10-31T04:00:00"/>
    <n v="2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x v="1"/>
    <s v="spaces"/>
    <x v="1448"/>
    <d v="2016-01-07T13:47:00"/>
    <n v="35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x v="1"/>
    <s v="spaces"/>
    <x v="1449"/>
    <d v="2017-02-27T04:59:00"/>
    <n v="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x v="1"/>
    <s v="spaces"/>
    <x v="1450"/>
    <d v="2015-06-21T20:04:09"/>
    <n v="3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x v="1"/>
    <s v="spaces"/>
    <x v="1451"/>
    <d v="2016-08-27T22:53:29"/>
    <n v="4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1"/>
    <s v="spaces"/>
    <x v="1452"/>
    <d v="2014-10-02T03:59:00"/>
    <n v="5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1"/>
    <s v="spaces"/>
    <x v="1453"/>
    <d v="2015-09-30T18:00:00"/>
    <n v="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1"/>
    <s v="spaces"/>
    <x v="1454"/>
    <d v="2016-12-07T17:36:09"/>
    <n v="2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1"/>
    <s v="spaces"/>
    <x v="1455"/>
    <d v="2015-10-09T15:38:43"/>
    <n v="6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1"/>
    <s v="spaces"/>
    <x v="1456"/>
    <d v="2016-10-07T14:00:00"/>
    <n v="2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1"/>
    <s v="spaces"/>
    <x v="1457"/>
    <d v="2016-06-05T10:43:47"/>
    <n v="3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1"/>
    <s v="spaces"/>
    <x v="1458"/>
    <d v="2015-03-27T00:05:32"/>
    <n v="3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1459"/>
    <d v="2017-04-14T04:59:00"/>
    <n v="3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1460"/>
    <d v="2017-04-07T16:15:03"/>
    <n v="3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1461"/>
    <d v="2017-03-19T06:00:00"/>
    <n v="1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x v="1"/>
    <s v="plays"/>
    <x v="1462"/>
    <d v="2014-09-26T21:04:52"/>
    <n v="3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1"/>
    <s v="musical"/>
    <x v="1463"/>
    <d v="2015-02-28T22:00:00"/>
    <n v="45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1"/>
    <s v="musical"/>
    <x v="1464"/>
    <d v="2015-02-04T11:50:18"/>
    <n v="3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x v="1"/>
    <s v="plays"/>
    <x v="1465"/>
    <d v="2014-09-19T18:08:12"/>
    <n v="3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x v="1"/>
    <s v="plays"/>
    <x v="1466"/>
    <d v="2015-09-12T03:59:00"/>
    <n v="2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x v="1"/>
    <s v="plays"/>
    <x v="1467"/>
    <d v="2015-06-11T03:59:00"/>
    <n v="2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x v="1"/>
    <s v="plays"/>
    <x v="1468"/>
    <d v="2015-11-06T13:00:09"/>
    <n v="3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x v="1"/>
    <s v="plays"/>
    <x v="1469"/>
    <d v="2016-06-20T23:00:00"/>
    <n v="3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x v="1"/>
    <s v="plays"/>
    <x v="1470"/>
    <d v="2015-09-13T00:00:00"/>
    <n v="2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x v="1"/>
    <s v="plays"/>
    <x v="1471"/>
    <d v="2014-11-19T08:27:59"/>
    <n v="3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x v="1"/>
    <s v="plays"/>
    <x v="1472"/>
    <d v="2016-06-03T13:31:22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x v="1"/>
    <s v="plays"/>
    <x v="1473"/>
    <d v="2014-08-28T22:53:34"/>
    <n v="45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x v="1"/>
    <s v="plays"/>
    <x v="1474"/>
    <d v="2014-07-16T11:49:36"/>
    <n v="4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x v="1"/>
    <s v="plays"/>
    <x v="1475"/>
    <d v="2015-03-04T18:59:23"/>
    <n v="3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x v="1"/>
    <s v="plays"/>
    <x v="1476"/>
    <d v="2014-07-10T09:07:4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x v="1"/>
    <s v="plays"/>
    <x v="1477"/>
    <d v="2016-10-13T18:00:27"/>
    <n v="3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x v="1"/>
    <s v="plays"/>
    <x v="1478"/>
    <d v="2016-10-11T03:59:00"/>
    <n v="42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x v="1"/>
    <s v="plays"/>
    <x v="1479"/>
    <d v="2016-09-21T03:00:00"/>
    <n v="29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x v="1"/>
    <s v="plays"/>
    <x v="1480"/>
    <d v="2015-01-02T05:56:28"/>
    <n v="17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x v="1"/>
    <s v="plays"/>
    <x v="1481"/>
    <d v="2016-05-31T22:08:57"/>
    <n v="3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x v="1"/>
    <s v="plays"/>
    <x v="1482"/>
    <d v="2014-09-13T04:00:00"/>
    <n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x v="1"/>
    <s v="plays"/>
    <x v="1483"/>
    <d v="2016-08-11T03:59:00"/>
    <n v="3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1"/>
    <s v="musical"/>
    <x v="1484"/>
    <d v="2015-06-16T23:30:00"/>
    <n v="31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x v="1"/>
    <s v="plays"/>
    <x v="1485"/>
    <d v="2015-05-26T03:59:00"/>
    <n v="3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x v="1"/>
    <s v="musical"/>
    <x v="1486"/>
    <d v="2014-07-03T04:00:45"/>
    <n v="3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1"/>
    <s v="musical"/>
    <x v="1487"/>
    <d v="2016-03-11T22:20:43"/>
    <n v="3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1"/>
    <s v="plays"/>
    <x v="1488"/>
    <d v="2014-07-20T18:51:27"/>
    <n v="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1"/>
    <s v="plays"/>
    <x v="1489"/>
    <d v="2015-03-27T03:34:36"/>
    <n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1"/>
    <s v="musical"/>
    <x v="1490"/>
    <d v="2014-07-03T04:07:58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1"/>
    <s v="musical"/>
    <x v="1491"/>
    <d v="2015-03-27T17:59:52"/>
    <n v="25"/>
  </r>
  <r>
    <n v="3886"/>
    <s v="a (Canceled)"/>
    <n v="1"/>
    <n v="10000"/>
    <n v="0"/>
    <x v="0"/>
    <s v="AU"/>
    <s v="AUD"/>
    <n v="1418275702"/>
    <n v="1415683702"/>
    <b v="0"/>
    <n v="0"/>
    <b v="0"/>
    <x v="1"/>
    <s v="musical"/>
    <x v="1492"/>
    <d v="2014-12-11T05:28:22"/>
    <n v="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1"/>
    <s v="plays"/>
    <x v="1493"/>
    <d v="2014-08-12T18:36:01"/>
    <n v="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1"/>
    <s v="plays"/>
    <x v="1494"/>
    <d v="2015-04-15T05:04:00"/>
    <n v="1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1"/>
    <s v="plays"/>
    <x v="1495"/>
    <d v="2015-11-30T06:04:09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1"/>
    <s v="plays"/>
    <x v="1496"/>
    <d v="2016-04-01T06:00:00"/>
    <n v="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1"/>
    <s v="plays"/>
    <x v="1497"/>
    <d v="2015-02-11T02:53:41"/>
    <n v="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1"/>
    <s v="plays"/>
    <x v="1498"/>
    <d v="2015-11-18T04:41:57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1"/>
    <s v="plays"/>
    <x v="1499"/>
    <d v="2015-12-11T23:34:19"/>
    <n v="6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1"/>
    <s v="plays"/>
    <x v="1500"/>
    <d v="2014-09-04T16:07:54"/>
    <n v="3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1"/>
    <s v="plays"/>
    <x v="1501"/>
    <d v="2014-10-21T21:11:27"/>
    <n v="3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1"/>
    <s v="plays"/>
    <x v="1502"/>
    <d v="2015-01-20T19:16:00"/>
    <n v="29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1"/>
    <s v="plays"/>
    <x v="1503"/>
    <d v="2014-09-16T03:00:00"/>
    <n v="3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1"/>
    <s v="plays"/>
    <x v="1504"/>
    <d v="2014-06-23T16:00:00"/>
    <n v="3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1"/>
    <s v="plays"/>
    <x v="1505"/>
    <d v="2016-01-31T23:55:00"/>
    <n v="5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3"/>
    <s v="wearables"/>
    <x v="1506"/>
    <d v="2015-12-17T05:59:00"/>
    <n v="3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x v="3"/>
    <s v="hardware"/>
    <x v="1507"/>
    <d v="2013-07-25T16:21:28"/>
    <n v="3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7"/>
    <s v="food trucks"/>
    <x v="1508"/>
    <d v="2014-09-18T20:59:32"/>
    <n v="3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x v="0"/>
    <s v="documentary"/>
    <x v="1509"/>
    <d v="2014-06-25T10:51:39"/>
    <n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x v="4"/>
    <s v="tabletop games"/>
    <x v="1510"/>
    <d v="2015-09-17T14:59:51"/>
    <n v="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1"/>
    <s v="plays"/>
    <x v="1511"/>
    <d v="2014-06-03T06:59:00"/>
    <n v="27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x v="0"/>
    <s v="documentary"/>
    <x v="1512"/>
    <d v="2014-08-08T00:00:00"/>
    <n v="2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1"/>
    <s v="plays"/>
    <x v="1513"/>
    <d v="2016-06-08T17:33:39"/>
    <n v="3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1"/>
    <s v="plays"/>
    <x v="1514"/>
    <d v="2016-07-17T17:49:46"/>
    <n v="3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5"/>
    <s v="jazz"/>
    <x v="1515"/>
    <d v="2013-03-22T22:15:45"/>
    <n v="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x v="5"/>
    <s v="rock"/>
    <x v="1516"/>
    <d v="2014-01-11T21:02:25"/>
    <n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x v="2"/>
    <s v="radio &amp; podcasts"/>
    <x v="1517"/>
    <d v="2011-06-12T00:20:49"/>
    <n v="6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x v="3"/>
    <s v="hardware"/>
    <x v="1518"/>
    <d v="2016-11-10T13:37:07"/>
    <n v="3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x v="1"/>
    <s v="plays"/>
    <x v="1519"/>
    <d v="2015-10-02T23:00:00"/>
    <n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1"/>
    <s v="plays"/>
    <x v="1520"/>
    <d v="2014-09-14T04:34:57"/>
    <n v="6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x v="1"/>
    <s v="plays"/>
    <x v="1521"/>
    <d v="2014-06-20T23:00:00"/>
    <n v="32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x v="1"/>
    <s v="plays"/>
    <x v="1522"/>
    <d v="2014-06-17T03:00:00"/>
    <n v="3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1"/>
    <s v="plays"/>
    <x v="1523"/>
    <d v="2014-06-27T16:21:24"/>
    <n v="3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7"/>
    <s v="food trucks"/>
    <x v="1524"/>
    <d v="2015-04-29T04:22:00"/>
    <n v="3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x v="5"/>
    <s v="indie rock"/>
    <x v="1525"/>
    <d v="2015-10-20T17:55:22"/>
    <n v="3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7"/>
    <s v="food trucks"/>
    <x v="1526"/>
    <d v="2014-08-03T18:05:47"/>
    <n v="4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x v="0"/>
    <s v="television"/>
    <x v="1527"/>
    <d v="2016-07-05T01:07:47"/>
    <n v="4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3"/>
    <s v="web"/>
    <x v="1528"/>
    <d v="2015-03-19T21:31:27"/>
    <n v="3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3"/>
    <s v="web"/>
    <x v="1529"/>
    <d v="2015-12-01T00:00:00"/>
    <n v="5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3"/>
    <s v="web"/>
    <x v="1530"/>
    <d v="2016-11-17T19:28:06"/>
    <n v="6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3"/>
    <s v="wearables"/>
    <x v="1531"/>
    <d v="2015-08-11T00:12:06"/>
    <n v="4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3"/>
    <s v="wearables"/>
    <x v="1532"/>
    <d v="2015-11-25T22:04:55"/>
    <n v="3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7"/>
    <s v="food trucks"/>
    <x v="1533"/>
    <d v="2014-08-20T16:22:32"/>
    <n v="3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x v="6"/>
    <s v="photobooks"/>
    <x v="1534"/>
    <d v="2016-06-29T23:29:55"/>
    <n v="21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x v="6"/>
    <s v="photobooks"/>
    <x v="1535"/>
    <d v="2015-11-01T03:00:00"/>
    <n v="3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x v="5"/>
    <s v="rock"/>
    <x v="1536"/>
    <d v="2014-10-07T00:06:13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x v="6"/>
    <s v="photobooks"/>
    <x v="1537"/>
    <d v="2014-06-20T21:59:00"/>
    <n v="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2"/>
    <s v="art books"/>
    <x v="1538"/>
    <d v="2017-04-01T03:59:00"/>
    <n v="4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x v="6"/>
    <s v="photobooks"/>
    <x v="1539"/>
    <d v="2015-11-13T15:00:00"/>
    <n v="29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6"/>
    <s v="photobooks"/>
    <x v="1540"/>
    <d v="2015-02-11T13:13:42"/>
    <n v="35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x v="5"/>
    <s v="rock"/>
    <x v="1541"/>
    <d v="2014-07-10T23:01:40"/>
    <n v="3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x v="4"/>
    <s v="tabletop games"/>
    <x v="1542"/>
    <d v="2015-10-15T09:59:58"/>
    <n v="3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x v="4"/>
    <s v="tabletop games"/>
    <x v="1543"/>
    <d v="2016-08-06T07:52:18"/>
    <n v="15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x v="5"/>
    <s v="indie rock"/>
    <x v="1544"/>
    <d v="2014-05-07T00:06:29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1"/>
    <s v="spaces"/>
    <x v="1545"/>
    <d v="2015-11-15T23:09:06"/>
    <n v="3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x v="1"/>
    <s v="plays"/>
    <x v="1546"/>
    <d v="2016-12-14T15:59:00"/>
    <n v="2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1"/>
    <s v="plays"/>
    <x v="1547"/>
    <d v="2016-03-05T05:54:29"/>
    <n v="1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x v="0"/>
    <s v="documentary"/>
    <x v="1548"/>
    <d v="2010-05-02T19:22:00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s v="animation"/>
    <x v="1549"/>
    <d v="2013-10-22T03:59:00"/>
    <n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s v="translations"/>
    <x v="1550"/>
    <d v="2015-05-10T19:28:25"/>
    <n v="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1"/>
    <s v="plays"/>
    <x v="1551"/>
    <d v="2016-10-01T04:00:00"/>
    <n v="3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5"/>
    <s v="jazz"/>
    <x v="1552"/>
    <d v="2013-04-08T19:17:37"/>
    <n v="3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x v="6"/>
    <s v="photobooks"/>
    <x v="1553"/>
    <d v="2015-05-17T18:00:00"/>
    <n v="3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6"/>
    <s v="photobooks"/>
    <x v="1554"/>
    <d v="2014-08-08T21:20:12"/>
    <n v="3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x v="5"/>
    <s v="rock"/>
    <x v="1555"/>
    <d v="2014-01-06T12:55:40"/>
    <n v="45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x v="0"/>
    <s v="television"/>
    <x v="1556"/>
    <d v="2016-05-27T23:15:16"/>
    <n v="2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x v="0"/>
    <s v="television"/>
    <x v="1557"/>
    <d v="2015-07-23T03:00:00"/>
    <n v="31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x v="0"/>
    <s v="documentary"/>
    <x v="1558"/>
    <d v="2015-08-01T15:01:48"/>
    <n v="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x v="0"/>
    <s v="documentary"/>
    <x v="1559"/>
    <d v="2015-05-08T22:00:00"/>
    <n v="31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s v="animation"/>
    <x v="1560"/>
    <d v="2014-06-01T04:00:00"/>
    <n v="32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x v="2"/>
    <s v="nonfiction"/>
    <x v="1561"/>
    <d v="2015-05-09T05:00:00"/>
    <n v="3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2"/>
    <s v="art books"/>
    <x v="1562"/>
    <d v="2014-02-17T00:00:00"/>
    <n v="16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x v="6"/>
    <s v="photobooks"/>
    <x v="1563"/>
    <d v="2015-04-03T20:02:33"/>
    <n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x v="4"/>
    <s v="tabletop games"/>
    <x v="1564"/>
    <d v="2014-04-25T21:08:47"/>
    <n v="3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x v="4"/>
    <s v="tabletop games"/>
    <x v="1565"/>
    <d v="2014-08-16T08:17:57"/>
    <n v="2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x v="4"/>
    <s v="tabletop games"/>
    <x v="1566"/>
    <d v="2012-02-27T16:17:03"/>
    <n v="3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x v="7"/>
    <s v="small batch"/>
    <x v="1567"/>
    <d v="2017-01-03T04:17:00"/>
    <n v="34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7"/>
    <s v="food trucks"/>
    <x v="1568"/>
    <d v="2015-05-16T03:00:00"/>
    <n v="3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x v="1"/>
    <s v="spaces"/>
    <x v="1569"/>
    <d v="2017-01-27T20:05:30"/>
    <n v="2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x v="1"/>
    <s v="spaces"/>
    <x v="1570"/>
    <d v="2014-07-18T13:09:12"/>
    <n v="6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x v="1"/>
    <s v="plays"/>
    <x v="1571"/>
    <d v="2014-10-14T06:59:00"/>
    <n v="33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1"/>
    <s v="plays"/>
    <x v="1572"/>
    <d v="2016-10-08T09:20:39"/>
    <n v="3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x v="0"/>
    <s v="television"/>
    <x v="1573"/>
    <d v="2015-12-15T23:09:34"/>
    <n v="3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x v="1"/>
    <s v="plays"/>
    <x v="1574"/>
    <d v="2016-12-07T08:26:16"/>
    <n v="3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x v="1"/>
    <s v="spaces"/>
    <x v="1575"/>
    <d v="2016-01-20T20:50:48"/>
    <n v="3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x v="2"/>
    <s v="nonfiction"/>
    <x v="1576"/>
    <d v="2014-08-01T13:43:27"/>
    <n v="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x v="4"/>
    <s v="tabletop games"/>
    <x v="1577"/>
    <d v="2013-09-03T04:00:00"/>
    <n v="36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x v="0"/>
    <s v="television"/>
    <x v="1578"/>
    <d v="2014-06-14T01:44:10"/>
    <n v="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x v="0"/>
    <s v="television"/>
    <x v="1579"/>
    <d v="2015-06-08T16:00:00"/>
    <n v="1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s v="science fiction"/>
    <x v="1580"/>
    <d v="2015-04-03T13:59:01"/>
    <n v="3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s v="drama"/>
    <x v="1581"/>
    <d v="2015-03-19T19:02:50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s v="drama"/>
    <x v="1582"/>
    <d v="2015-10-06T15:10:22"/>
    <n v="35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s v="drama"/>
    <x v="1583"/>
    <d v="2015-06-01T16:28:25"/>
    <n v="6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x v="0"/>
    <s v="documentary"/>
    <x v="1584"/>
    <d v="2011-03-16T11:38:02"/>
    <n v="3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x v="0"/>
    <s v="documentary"/>
    <x v="1585"/>
    <d v="2013-04-14T21:03:52"/>
    <n v="3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x v="0"/>
    <s v="documentary"/>
    <x v="1586"/>
    <d v="2013-06-29T20:13:07"/>
    <n v="6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s v="animation"/>
    <x v="1587"/>
    <d v="2016-11-20T18:48:47"/>
    <n v="4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3"/>
    <s v="web"/>
    <x v="1588"/>
    <d v="2016-01-06T20:38:37"/>
    <n v="3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x v="3"/>
    <s v="wearables"/>
    <x v="1589"/>
    <d v="2015-03-12T21:58:32"/>
    <n v="3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x v="5"/>
    <s v="rock"/>
    <x v="1590"/>
    <d v="2011-09-05T17:06:00"/>
    <n v="55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x v="5"/>
    <s v="rock"/>
    <x v="1591"/>
    <d v="2011-09-07T16:35:39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5"/>
    <s v="jazz"/>
    <x v="1592"/>
    <d v="2011-03-10T19:48:47"/>
    <n v="4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5"/>
    <s v="indie rock"/>
    <x v="1593"/>
    <d v="2014-08-21T00:45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5"/>
    <s v="indie rock"/>
    <x v="1594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5"/>
    <s v="indie rock"/>
    <x v="1595"/>
    <d v="2015-08-28T04:00:00"/>
    <n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3"/>
    <s v="wearables"/>
    <x v="1596"/>
    <d v="2014-08-15T20:20:34"/>
    <n v="3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4"/>
    <s v="video games"/>
    <x v="1597"/>
    <d v="2013-12-09T05:59:00"/>
    <n v="4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4"/>
    <s v="mobile games"/>
    <x v="1598"/>
    <d v="2015-01-01T08:20:26"/>
    <n v="3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7"/>
    <s v="food trucks"/>
    <x v="1599"/>
    <d v="2015-06-18T17:08:25"/>
    <n v="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5"/>
    <s v="world music"/>
    <x v="1600"/>
    <d v="2013-07-12T21:51:00"/>
    <n v="58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x v="5"/>
    <s v="rock"/>
    <x v="1601"/>
    <d v="2013-05-06T19:12:16"/>
    <n v="3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x v="5"/>
    <s v="rock"/>
    <x v="1602"/>
    <d v="2016-04-29T12:11:00"/>
    <n v="56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x v="6"/>
    <s v="photobooks"/>
    <x v="1603"/>
    <d v="2014-07-16T15:17:46"/>
    <n v="3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x v="5"/>
    <s v="rock"/>
    <x v="1604"/>
    <d v="2011-03-24T01:40:38"/>
    <n v="9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x v="5"/>
    <s v="rock"/>
    <x v="1605"/>
    <d v="2011-12-13T02:13:16"/>
    <n v="4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x v="5"/>
    <s v="rock"/>
    <x v="1606"/>
    <d v="2013-12-01T21:21:07"/>
    <n v="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x v="5"/>
    <s v="pop"/>
    <x v="1607"/>
    <d v="2011-12-31T05:45:36"/>
    <n v="6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x v="5"/>
    <s v="pop"/>
    <x v="1608"/>
    <d v="2011-11-28T04:35:39"/>
    <n v="3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5"/>
    <s v="faith"/>
    <x v="1609"/>
    <d v="2017-03-17T18:34:01"/>
    <n v="28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6"/>
    <s v="photobooks"/>
    <x v="1610"/>
    <d v="2015-01-12T06:00:03"/>
    <n v="6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x v="5"/>
    <s v="rock"/>
    <x v="1611"/>
    <d v="2011-03-03T07:49:21"/>
    <n v="5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4"/>
    <s v="mobile games"/>
    <x v="1612"/>
    <d v="2015-07-08T16:45:00"/>
    <n v="29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4"/>
    <s v="mobile games"/>
    <x v="1613"/>
    <d v="2014-06-13T00:12:35"/>
    <n v="3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x v="3"/>
    <s v="hardware"/>
    <x v="1614"/>
    <d v="2013-07-01T18:00:00"/>
    <n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x v="3"/>
    <s v="hardware"/>
    <x v="1615"/>
    <d v="2013-12-26T00:32:17"/>
    <n v="3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x v="5"/>
    <s v="indie rock"/>
    <x v="1616"/>
    <d v="2013-02-24T09:09:15"/>
    <n v="3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x v="5"/>
    <s v="indie rock"/>
    <x v="1617"/>
    <d v="2014-01-01T23:08:56"/>
    <n v="4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x v="4"/>
    <s v="tabletop games"/>
    <x v="1618"/>
    <d v="2015-11-18T16:09:07"/>
    <n v="3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x v="7"/>
    <s v="small batch"/>
    <x v="1619"/>
    <d v="2014-08-18T00:08:10"/>
    <n v="3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3"/>
    <s v="web"/>
    <x v="1620"/>
    <d v="2015-05-02T22:02:16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7"/>
    <s v="food trucks"/>
    <x v="1621"/>
    <d v="2016-11-26T18:41:13"/>
    <n v="45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7"/>
    <s v="food trucks"/>
    <x v="1622"/>
    <d v="2015-03-17T18:00:00"/>
    <n v="4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x v="5"/>
    <s v="indie rock"/>
    <x v="1623"/>
    <d v="2013-01-13T22:48:33"/>
    <n v="3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x v="5"/>
    <s v="classical music"/>
    <x v="1624"/>
    <d v="2012-06-28T20:16:11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7"/>
    <s v="food trucks"/>
    <x v="1625"/>
    <d v="2014-08-23T14:12:29"/>
    <n v="4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x v="3"/>
    <s v="space exploration"/>
    <x v="1626"/>
    <d v="2015-08-12T02:00:00"/>
    <n v="44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x v="3"/>
    <s v="space exploration"/>
    <x v="1627"/>
    <d v="2017-03-15T00:00:00"/>
    <n v="4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x v="3"/>
    <s v="space exploration"/>
    <x v="1628"/>
    <d v="2012-09-13T10:07:02"/>
    <n v="2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7"/>
    <s v="food trucks"/>
    <x v="1629"/>
    <d v="2014-07-10T21:29:10"/>
    <n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7"/>
    <s v="food trucks"/>
    <x v="1630"/>
    <d v="2014-06-27T21:33:28"/>
    <n v="3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x v="1"/>
    <s v="spaces"/>
    <x v="1631"/>
    <d v="2013-05-27T06:59:00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x v="3"/>
    <s v="hardware"/>
    <x v="1632"/>
    <d v="2014-04-23T15:59:33"/>
    <n v="3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"/>
    <s v="children's books"/>
    <x v="1633"/>
    <d v="2014-10-20T02:07:00"/>
    <n v="2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"/>
    <s v="children's books"/>
    <x v="1634"/>
    <d v="2012-07-14T23:42:48"/>
    <n v="6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"/>
    <s v="children's books"/>
    <x v="1635"/>
    <d v="2013-10-05T20:51:34"/>
    <n v="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x v="1"/>
    <s v="plays"/>
    <x v="1636"/>
    <d v="2014-07-08T22:34:00"/>
    <n v="3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1"/>
    <s v="plays"/>
    <x v="1637"/>
    <d v="2015-05-29T16:36:34"/>
    <n v="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1"/>
    <s v="plays"/>
    <x v="1638"/>
    <d v="2014-09-06T00:10:11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x v="1"/>
    <s v="musical"/>
    <x v="1639"/>
    <d v="2014-05-25T13:32:38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x v="1"/>
    <s v="musical"/>
    <x v="1640"/>
    <d v="2014-08-28T01:00:00"/>
    <n v="3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x v="1"/>
    <s v="plays"/>
    <x v="1641"/>
    <d v="2014-11-27T03:00:00"/>
    <n v="29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x v="1"/>
    <s v="spaces"/>
    <x v="1642"/>
    <d v="2014-12-14T18:09:51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1"/>
    <s v="spaces"/>
    <x v="1643"/>
    <d v="2015-09-09T22:31:19"/>
    <n v="3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x v="1"/>
    <s v="plays"/>
    <x v="1644"/>
    <d v="2013-12-13T04:59:00"/>
    <n v="3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1"/>
    <s v="musical"/>
    <x v="1645"/>
    <d v="2015-05-01T08:59:32"/>
    <n v="3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x v="1"/>
    <s v="plays"/>
    <x v="1646"/>
    <d v="2015-10-09T00:00:00"/>
    <n v="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x v="1"/>
    <s v="plays"/>
    <x v="1647"/>
    <d v="2015-06-16T11:00:00"/>
    <n v="3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x v="1"/>
    <s v="plays"/>
    <x v="1648"/>
    <d v="2015-03-08T16:08:25"/>
    <n v="3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x v="1"/>
    <s v="plays"/>
    <x v="1649"/>
    <d v="2016-07-28T15:58:38"/>
    <n v="3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x v="1"/>
    <s v="plays"/>
    <x v="1650"/>
    <d v="2015-04-25T15:49:54"/>
    <n v="6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x v="1"/>
    <s v="plays"/>
    <x v="1651"/>
    <d v="2015-03-20T16:56:00"/>
    <n v="3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x v="1"/>
    <s v="plays"/>
    <x v="1652"/>
    <d v="2015-03-31T04:16:54"/>
    <n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x v="1"/>
    <s v="musical"/>
    <x v="1653"/>
    <d v="2014-08-01T01:00:00"/>
    <n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1"/>
    <s v="musical"/>
    <x v="1654"/>
    <d v="2016-07-31T07:00:00"/>
    <n v="5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1"/>
    <s v="plays"/>
    <x v="1655"/>
    <d v="2015-01-04T23:26:00"/>
    <n v="3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1"/>
    <s v="plays"/>
    <x v="1656"/>
    <d v="2014-11-26T20:29:37"/>
    <n v="3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1"/>
    <s v="plays"/>
    <x v="1657"/>
    <d v="2015-09-06T03:38:27"/>
    <n v="25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1"/>
    <s v="plays"/>
    <x v="1658"/>
    <d v="2016-05-07T14:29:18"/>
    <n v="6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1"/>
    <s v="plays"/>
    <x v="1659"/>
    <d v="2015-07-18T03:00:00"/>
    <n v="59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x v="5"/>
    <s v="pop"/>
    <x v="1660"/>
    <d v="2016-01-17T21:00:00"/>
    <n v="4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1"/>
    <s v="spaces"/>
    <x v="1661"/>
    <d v="2016-05-04T23:00:50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x v="1"/>
    <s v="spaces"/>
    <x v="1662"/>
    <d v="2014-09-10T04:52:00"/>
    <n v="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3"/>
    <s v="wearables"/>
    <x v="1663"/>
    <d v="2015-04-10T04:59:00"/>
    <n v="2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x v="5"/>
    <s v="indie rock"/>
    <x v="1664"/>
    <d v="2012-11-09T19:07:07"/>
    <n v="3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x v="1"/>
    <s v="plays"/>
    <x v="1665"/>
    <d v="2014-08-19T16:00:00"/>
    <n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5"/>
    <s v="world music"/>
    <x v="1666"/>
    <d v="2013-12-15T03:14:59"/>
    <n v="4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x v="5"/>
    <s v="electronic music"/>
    <x v="1667"/>
    <d v="2014-10-23T00:49:07"/>
    <n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x v="0"/>
    <s v="shorts"/>
    <x v="1668"/>
    <d v="2011-04-24T23:34:47"/>
    <n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s v="science fiction"/>
    <x v="1669"/>
    <d v="2015-04-13T17:17:52"/>
    <n v="6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x v="0"/>
    <s v="documentary"/>
    <x v="1670"/>
    <d v="2012-03-10T15:07:29"/>
    <n v="3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x v="0"/>
    <s v="documentary"/>
    <x v="1671"/>
    <d v="2016-03-16T18:16:33"/>
    <n v="3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x v="0"/>
    <s v="documentary"/>
    <x v="1672"/>
    <d v="2012-07-18T21:53:18"/>
    <n v="3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x v="0"/>
    <s v="documentary"/>
    <x v="1673"/>
    <d v="2015-04-29T19:02:06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s v="animation"/>
    <x v="1674"/>
    <d v="2012-07-11T03:51:05"/>
    <n v="6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3"/>
    <s v="web"/>
    <x v="1675"/>
    <d v="2016-02-10T16:42:44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3"/>
    <s v="web"/>
    <x v="1676"/>
    <d v="2016-06-12T08:29:03"/>
    <n v="3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3"/>
    <s v="web"/>
    <x v="1677"/>
    <d v="2015-07-08T14:44:59"/>
    <n v="1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3"/>
    <s v="web"/>
    <x v="1678"/>
    <d v="2014-12-03T05:34:20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3"/>
    <s v="web"/>
    <x v="1679"/>
    <d v="2016-07-31T16:00:00"/>
    <n v="37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x v="2"/>
    <s v="nonfiction"/>
    <x v="1680"/>
    <d v="2011-08-21T20:05:57"/>
    <n v="4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x v="5"/>
    <s v="rock"/>
    <x v="1681"/>
    <d v="2013-11-13T05:59:00"/>
    <n v="3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3"/>
    <s v="wearables"/>
    <x v="1682"/>
    <d v="2016-02-18T20:14:20"/>
    <n v="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7"/>
    <s v="food trucks"/>
    <x v="1683"/>
    <d v="2014-12-09T02:12:08"/>
    <n v="3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x v="6"/>
    <s v="photobooks"/>
    <x v="1684"/>
    <d v="2015-06-01T22:42:00"/>
    <n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x v="5"/>
    <s v="rock"/>
    <x v="1685"/>
    <d v="2013-11-13T17:24:19"/>
    <n v="3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x v="5"/>
    <s v="rock"/>
    <x v="1686"/>
    <d v="2015-03-16T16:35:52"/>
    <n v="3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x v="5"/>
    <s v="rock"/>
    <x v="1687"/>
    <d v="2014-11-27T00:54:23"/>
    <n v="46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s v="translations"/>
    <x v="1688"/>
    <d v="2016-11-15T18:13:22"/>
    <n v="1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x v="6"/>
    <s v="photobooks"/>
    <x v="1689"/>
    <d v="2015-09-04T16:11:02"/>
    <n v="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6"/>
    <s v="places"/>
    <x v="1690"/>
    <d v="2014-12-13T22:49:25"/>
    <n v="3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x v="5"/>
    <s v="rock"/>
    <x v="1691"/>
    <d v="2012-09-11T16:47:33"/>
    <n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x v="5"/>
    <s v="pop"/>
    <x v="1692"/>
    <d v="2012-12-13T22:17:32"/>
    <n v="3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x v="5"/>
    <s v="indie rock"/>
    <x v="1693"/>
    <d v="2011-12-06T05:59:00"/>
    <n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x v="3"/>
    <s v="hardware"/>
    <x v="1694"/>
    <d v="2014-04-20T02:36:01"/>
    <n v="6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6"/>
    <s v="people"/>
    <x v="1695"/>
    <d v="2014-07-09T17:24:25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x v="4"/>
    <s v="tabletop games"/>
    <x v="1696"/>
    <d v="2016-04-23T00:00:00"/>
    <n v="31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x v="4"/>
    <s v="tabletop games"/>
    <x v="1697"/>
    <d v="2015-01-31T19:58:33"/>
    <n v="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1698"/>
    <d v="2017-03-26T20:14:45"/>
    <n v="3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3"/>
    <s v="web"/>
    <x v="1699"/>
    <d v="2015-08-03T15:35:24"/>
    <n v="6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x v="7"/>
    <s v="small batch"/>
    <x v="1700"/>
    <d v="2015-07-23T04:59:00"/>
    <n v="2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x v="5"/>
    <s v="indie rock"/>
    <x v="1701"/>
    <d v="2011-10-01T03:00:00"/>
    <n v="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x v="5"/>
    <s v="indie rock"/>
    <x v="1702"/>
    <d v="2010-09-04T01:03:00"/>
    <n v="71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x v="5"/>
    <s v="classical music"/>
    <x v="1703"/>
    <d v="2014-12-21T04:30:00"/>
    <n v="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x v="5"/>
    <s v="classical music"/>
    <x v="1704"/>
    <d v="2013-03-01T18:01:08"/>
    <n v="3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x v="3"/>
    <s v="space exploration"/>
    <x v="1705"/>
    <d v="2012-09-21T19:38:14"/>
    <n v="3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x v="3"/>
    <s v="hardware"/>
    <x v="1706"/>
    <d v="2015-05-01T05:46:37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1"/>
    <s v="plays"/>
    <x v="1707"/>
    <d v="2015-06-08T00:23:53"/>
    <n v="6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1"/>
    <s v="plays"/>
    <x v="1708"/>
    <d v="2015-10-31T15:57:33"/>
    <n v="3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x v="1"/>
    <s v="plays"/>
    <x v="1709"/>
    <d v="2016-09-23T16:44:30"/>
    <n v="6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x v="1"/>
    <s v="plays"/>
    <x v="1710"/>
    <d v="2015-05-31T06:59:00"/>
    <n v="2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1"/>
    <s v="musical"/>
    <x v="1711"/>
    <d v="2014-06-29T06:13:01"/>
    <n v="2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1"/>
    <s v="plays"/>
    <x v="1712"/>
    <d v="2016-09-12T16:59:00"/>
    <n v="1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1"/>
    <s v="musical"/>
    <x v="1713"/>
    <d v="2014-07-30T23:00:00"/>
    <n v="3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1"/>
    <s v="plays"/>
    <x v="1714"/>
    <d v="2014-07-24T02:59:00"/>
    <n v="4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x v="1"/>
    <s v="spaces"/>
    <x v="1715"/>
    <d v="2016-07-13T21:29:42"/>
    <n v="3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x v="3"/>
    <s v="hardware"/>
    <x v="1716"/>
    <d v="2011-09-09T21:02:43"/>
    <n v="3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1"/>
    <s v="plays"/>
    <x v="1717"/>
    <d v="2014-10-26T18:29:26"/>
    <n v="1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s v="animation"/>
    <x v="1718"/>
    <d v="2015-09-06T14:46:00"/>
    <n v="3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x v="0"/>
    <s v="shorts"/>
    <x v="1719"/>
    <d v="2014-08-11T05:59:00"/>
    <n v="27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s v="science fiction"/>
    <x v="1720"/>
    <d v="2015-01-08T18:18:00"/>
    <n v="4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x v="0"/>
    <s v="documentary"/>
    <x v="1721"/>
    <d v="2014-06-21T03:59:00"/>
    <n v="3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s v="animation"/>
    <x v="1722"/>
    <d v="2016-10-08T07:38:46"/>
    <n v="6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s v="animation"/>
    <x v="1723"/>
    <d v="2015-07-16T19:51:45"/>
    <n v="3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3"/>
    <s v="wearables"/>
    <x v="1724"/>
    <d v="2014-12-01T00:00:00"/>
    <n v="3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x v="2"/>
    <s v="nonfiction"/>
    <x v="1725"/>
    <d v="2011-06-30T15:19:23"/>
    <n v="3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x v="2"/>
    <s v="nonfiction"/>
    <x v="1726"/>
    <d v="2015-01-15T10:54:00"/>
    <n v="3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2"/>
    <s v="fiction"/>
    <x v="1727"/>
    <d v="2014-10-19T13:01:24"/>
    <n v="3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2"/>
    <s v="fiction"/>
    <x v="1728"/>
    <d v="2015-10-11T05:00:00"/>
    <n v="38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x v="5"/>
    <s v="rock"/>
    <x v="1729"/>
    <d v="2013-04-09T06:30:00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5"/>
    <s v="jazz"/>
    <x v="1730"/>
    <d v="2010-07-08T22:40:00"/>
    <n v="29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5"/>
    <s v="jazz"/>
    <x v="1731"/>
    <d v="2012-09-02T11:30:48"/>
    <n v="3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x v="5"/>
    <s v="electronic music"/>
    <x v="1732"/>
    <d v="2016-03-31T08:46:56"/>
    <n v="34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8"/>
    <s v="audio"/>
    <x v="1733"/>
    <d v="2015-03-05T20:27:00"/>
    <n v="5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x v="5"/>
    <s v="rock"/>
    <x v="1734"/>
    <d v="2013-07-28T17:50:36"/>
    <n v="2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s v="translations"/>
    <x v="1735"/>
    <d v="2014-12-04T01:31:39"/>
    <n v="3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2"/>
    <s v="fiction"/>
    <x v="1736"/>
    <d v="2016-07-22T04:37:55"/>
    <n v="2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x v="6"/>
    <s v="photobooks"/>
    <x v="1737"/>
    <d v="2015-01-22T18:46:10"/>
    <n v="45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x v="5"/>
    <s v="rock"/>
    <x v="1738"/>
    <d v="2013-11-01T19:00:00"/>
    <n v="33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5"/>
    <s v="faith"/>
    <x v="1739"/>
    <d v="2016-05-01T20:48:26"/>
    <n v="4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x v="6"/>
    <s v="photobooks"/>
    <x v="1740"/>
    <d v="2016-12-22T02:00:00"/>
    <n v="3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x v="3"/>
    <s v="hardware"/>
    <x v="1741"/>
    <d v="2013-03-23T22:42:41"/>
    <n v="3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x v="5"/>
    <s v="indie rock"/>
    <x v="1742"/>
    <d v="2014-09-23T20:46:16"/>
    <n v="3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x v="4"/>
    <s v="tabletop games"/>
    <x v="1743"/>
    <d v="2016-12-14T21:01:18"/>
    <n v="3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x v="5"/>
    <s v="rock"/>
    <x v="1744"/>
    <d v="2012-02-23T17:33:46"/>
    <n v="3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7"/>
    <s v="restaurants"/>
    <x v="1745"/>
    <d v="2015-03-14T00:20:16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7"/>
    <s v="food trucks"/>
    <x v="1746"/>
    <d v="2017-02-08T21:40:35"/>
    <n v="3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"/>
    <s v="children's books"/>
    <x v="1747"/>
    <d v="2012-03-29T13:45:23"/>
    <n v="3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x v="1"/>
    <s v="spaces"/>
    <x v="1748"/>
    <d v="2012-12-26T20:04:12"/>
    <n v="3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x v="1"/>
    <s v="spaces"/>
    <x v="1749"/>
    <d v="2015-08-14T20:18:53"/>
    <n v="6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x v="1"/>
    <s v="plays"/>
    <x v="1750"/>
    <d v="2012-04-01T20:00:58"/>
    <n v="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x v="1"/>
    <s v="plays"/>
    <x v="1751"/>
    <d v="2016-05-06T14:35:58"/>
    <n v="3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x v="1"/>
    <s v="plays"/>
    <x v="1752"/>
    <d v="2012-01-31T17:00:00"/>
    <n v="56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x v="1"/>
    <s v="plays"/>
    <x v="1753"/>
    <d v="2015-12-17T04:59:00"/>
    <n v="3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x v="1"/>
    <s v="plays"/>
    <x v="1754"/>
    <d v="2015-01-08T21:17:41"/>
    <n v="3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x v="1"/>
    <s v="musical"/>
    <x v="1755"/>
    <d v="2014-07-30T18:38:0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1"/>
    <s v="musical"/>
    <x v="1756"/>
    <d v="2014-12-16T22:32:09"/>
    <n v="2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1"/>
    <s v="plays"/>
    <x v="1757"/>
    <d v="2014-10-04T06:59:00"/>
    <n v="3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1"/>
    <s v="plays"/>
    <x v="1758"/>
    <d v="2016-07-17T00:43:00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1"/>
    <s v="plays"/>
    <x v="1759"/>
    <d v="2014-08-31T19:51:49"/>
    <n v="4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1"/>
    <s v="plays"/>
    <x v="1760"/>
    <d v="2015-07-19T18:44:23"/>
    <n v="3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1"/>
    <s v="plays"/>
    <x v="1761"/>
    <d v="2016-03-24T22:59:23"/>
    <n v="45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x v="5"/>
    <s v="rock"/>
    <x v="1762"/>
    <d v="2015-05-07T18:12:22"/>
    <n v="3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x v="5"/>
    <s v="rock"/>
    <x v="1763"/>
    <d v="2014-12-17T07:59:00"/>
    <n v="4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7"/>
    <s v="food trucks"/>
    <x v="1764"/>
    <d v="2015-06-30T15:45:00"/>
    <n v="31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x v="5"/>
    <s v="rock"/>
    <x v="1765"/>
    <d v="2011-01-01T04:59:00"/>
    <n v="5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2"/>
    <s v="fiction"/>
    <x v="1766"/>
    <d v="2015-06-20T19:06:13"/>
    <n v="45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x v="0"/>
    <s v="documentary"/>
    <x v="1767"/>
    <d v="2012-01-15T13:14:29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s v="animation"/>
    <x v="1768"/>
    <d v="2015-10-22T18:59:00"/>
    <n v="1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s v="animation"/>
    <x v="1769"/>
    <d v="2010-05-08T22:16:00"/>
    <n v="5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s v="animation"/>
    <x v="1770"/>
    <d v="2015-01-17T12:38:23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5"/>
    <s v="jazz"/>
    <x v="1771"/>
    <d v="2013-10-16T09:59:00"/>
    <n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5"/>
    <s v="jazz"/>
    <x v="1772"/>
    <d v="2010-06-08T19:11:00"/>
    <n v="4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5"/>
    <s v="jazz"/>
    <x v="1773"/>
    <d v="2011-01-24T05:45:26"/>
    <n v="6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5"/>
    <s v="jazz"/>
    <x v="1774"/>
    <d v="2012-03-01T04:59:00"/>
    <n v="32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7"/>
    <s v="food trucks"/>
    <x v="1775"/>
    <d v="2015-02-24T01:42:42"/>
    <n v="3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x v="6"/>
    <s v="photobooks"/>
    <x v="1776"/>
    <d v="2017-01-31T18:08:20"/>
    <n v="3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x v="5"/>
    <s v="rock"/>
    <x v="1777"/>
    <d v="2014-02-16T18:18:12"/>
    <n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x v="5"/>
    <s v="rock"/>
    <x v="1778"/>
    <d v="2014-06-25T02:00:00"/>
    <n v="29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x v="6"/>
    <s v="photobooks"/>
    <x v="1779"/>
    <d v="2014-06-10T08:33:00"/>
    <n v="28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5"/>
    <s v="faith"/>
    <x v="1780"/>
    <d v="2014-06-27T22:04:24"/>
    <n v="2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6"/>
    <s v="photobooks"/>
    <x v="1781"/>
    <d v="2016-07-03T07:38:56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4"/>
    <s v="mobile games"/>
    <x v="1782"/>
    <d v="2014-05-04T17:11:40"/>
    <n v="3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4"/>
    <s v="mobile games"/>
    <x v="1783"/>
    <d v="2014-11-20T19:48:21"/>
    <n v="4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6"/>
    <s v="people"/>
    <x v="1784"/>
    <d v="2014-08-26T22:20:12"/>
    <n v="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x v="5"/>
    <s v="classical music"/>
    <x v="1785"/>
    <d v="2015-04-20T04:50:00"/>
    <n v="3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x v="5"/>
    <s v="classical music"/>
    <x v="1786"/>
    <d v="2015-10-08T03:59:00"/>
    <n v="5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7"/>
    <s v="food trucks"/>
    <x v="1787"/>
    <d v="2015-09-17T02:31:52"/>
    <n v="3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x v="1"/>
    <s v="plays"/>
    <x v="1788"/>
    <d v="2015-10-06T22:17:05"/>
    <n v="3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x v="5"/>
    <s v="indie rock"/>
    <x v="1789"/>
    <d v="2011-12-13T03:39:56"/>
    <n v="4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x v="5"/>
    <s v="indie rock"/>
    <x v="1790"/>
    <d v="2014-03-04T21:00:00"/>
    <n v="22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s v="drama"/>
    <x v="1791"/>
    <d v="2016-04-16T20:08:40"/>
    <n v="6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s v="translations"/>
    <x v="1792"/>
    <d v="2016-10-09T10:56:59"/>
    <n v="3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1"/>
    <s v="plays"/>
    <x v="1793"/>
    <d v="2015-12-15T20:25:16"/>
    <n v="6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x v="0"/>
    <s v="television"/>
    <x v="1794"/>
    <d v="2014-07-13T13:59:00"/>
    <n v="25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x v="0"/>
    <s v="television"/>
    <x v="1795"/>
    <d v="2015-04-04T06:22:05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x v="0"/>
    <s v="shorts"/>
    <x v="1796"/>
    <d v="2015-12-27T14:20:45"/>
    <n v="7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x v="0"/>
    <s v="shorts"/>
    <x v="1797"/>
    <d v="2013-06-02T18:03:12"/>
    <n v="25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x v="0"/>
    <s v="shorts"/>
    <x v="1798"/>
    <d v="2010-12-23T03:08:53"/>
    <n v="3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s v="drama"/>
    <x v="1799"/>
    <d v="2015-05-08T18:12:56"/>
    <n v="6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s v="drama"/>
    <x v="1800"/>
    <d v="2014-09-15T02:00:03"/>
    <n v="3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s v="drama"/>
    <x v="1801"/>
    <d v="2015-10-08T20:59:00"/>
    <n v="3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x v="0"/>
    <s v="documentary"/>
    <x v="1802"/>
    <d v="2015-04-29T18:14:2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x v="0"/>
    <s v="documentary"/>
    <x v="1803"/>
    <d v="2011-09-16T21:20:31"/>
    <n v="45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x v="0"/>
    <s v="documentary"/>
    <x v="1804"/>
    <d v="2013-11-05T18:39:50"/>
    <n v="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s v="animation"/>
    <x v="1805"/>
    <d v="2015-10-21T17:26:21"/>
    <n v="6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s v="animation"/>
    <x v="1806"/>
    <d v="2014-09-05T23:45:24"/>
    <n v="6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3"/>
    <s v="web"/>
    <x v="1807"/>
    <d v="2016-07-01T18:35:38"/>
    <n v="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3"/>
    <s v="wearables"/>
    <x v="1808"/>
    <d v="2015-01-01T06:59:00"/>
    <n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x v="2"/>
    <s v="nonfiction"/>
    <x v="1809"/>
    <d v="2014-08-11T12:03:49"/>
    <n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x v="5"/>
    <s v="rock"/>
    <x v="1810"/>
    <d v="2012-09-17T04:05:00"/>
    <n v="46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x v="5"/>
    <s v="rock"/>
    <x v="1811"/>
    <d v="2014-04-19T21:04:35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5"/>
    <s v="jazz"/>
    <x v="1812"/>
    <d v="2013-11-29T14:28:15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5"/>
    <s v="indie rock"/>
    <x v="1813"/>
    <d v="2010-08-01T04:00:00"/>
    <n v="8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5"/>
    <s v="jazz"/>
    <x v="1814"/>
    <d v="2013-11-27T22:08:31"/>
    <n v="3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4"/>
    <s v="video games"/>
    <x v="1815"/>
    <d v="2013-10-09T08:18:07"/>
    <n v="3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7"/>
    <s v="food trucks"/>
    <x v="1816"/>
    <d v="2014-05-02T22:52:53"/>
    <n v="38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7"/>
    <s v="food trucks"/>
    <x v="1817"/>
    <d v="2014-10-15T15:51:36"/>
    <n v="3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x v="6"/>
    <s v="photobooks"/>
    <x v="1818"/>
    <d v="2016-07-15T14:34:06"/>
    <n v="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x v="6"/>
    <s v="photobooks"/>
    <x v="1819"/>
    <d v="2017-02-25T20:18:25"/>
    <n v="3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x v="5"/>
    <s v="rock"/>
    <x v="1820"/>
    <d v="2011-09-25T19:32:47"/>
    <n v="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x v="2"/>
    <s v="nonfiction"/>
    <x v="1821"/>
    <d v="2014-06-21T17:12:52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x v="5"/>
    <s v="rock"/>
    <x v="1822"/>
    <d v="2015-02-13T23:58:02"/>
    <n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s v="translations"/>
    <x v="1823"/>
    <d v="2016-06-03T07:38:40"/>
    <n v="45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s v="translations"/>
    <x v="1824"/>
    <d v="2015-11-11T22:30:44"/>
    <n v="3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x v="2"/>
    <s v="radio &amp; podcasts"/>
    <x v="1825"/>
    <d v="2011-09-10T01:00:22"/>
    <n v="3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6"/>
    <s v="nature"/>
    <x v="1826"/>
    <d v="2015-09-02T06:47:27"/>
    <n v="3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2"/>
    <s v="art books"/>
    <x v="1827"/>
    <d v="2014-03-14T16:49:11"/>
    <n v="6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2"/>
    <s v="art books"/>
    <x v="1828"/>
    <d v="2016-04-08T18:31:22"/>
    <n v="3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x v="5"/>
    <s v="rock"/>
    <x v="1829"/>
    <d v="2011-08-01T07:00:00"/>
    <n v="9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x v="5"/>
    <s v="rock"/>
    <x v="1830"/>
    <d v="2014-02-20T20:48:53"/>
    <n v="45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x v="5"/>
    <s v="pop"/>
    <x v="1831"/>
    <d v="2012-12-18T14:20:00"/>
    <n v="38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x v="5"/>
    <s v="pop"/>
    <x v="1832"/>
    <d v="2016-04-16T05:59:00"/>
    <n v="6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5"/>
    <s v="faith"/>
    <x v="1833"/>
    <d v="2017-04-14T04:07:40"/>
    <n v="6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5"/>
    <s v="faith"/>
    <x v="1834"/>
    <d v="2014-10-30T22:22:42"/>
    <n v="3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x v="6"/>
    <s v="photobooks"/>
    <x v="1835"/>
    <d v="2016-08-27T03:59:00"/>
    <n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x v="5"/>
    <s v="indie rock"/>
    <x v="1836"/>
    <d v="2014-09-27T03:08:27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x v="3"/>
    <s v="hardware"/>
    <x v="1837"/>
    <d v="2011-07-04T19:52:20"/>
    <n v="9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6"/>
    <s v="people"/>
    <x v="1838"/>
    <d v="2015-08-20T18:19:02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x v="3"/>
    <s v="hardware"/>
    <x v="1839"/>
    <d v="2014-12-03T04:00:00"/>
    <n v="3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x v="5"/>
    <s v="indie rock"/>
    <x v="1840"/>
    <d v="2012-07-15T20:03:07"/>
    <n v="3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x v="5"/>
    <s v="indie rock"/>
    <x v="1841"/>
    <d v="2011-10-07T16:58:52"/>
    <n v="6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x v="5"/>
    <s v="indie rock"/>
    <x v="1842"/>
    <d v="2012-03-08T02:43:55"/>
    <n v="3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4"/>
    <s v="video games"/>
    <x v="1843"/>
    <d v="2013-04-27T21:16:31"/>
    <n v="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x v="5"/>
    <s v="electronic music"/>
    <x v="1844"/>
    <d v="2013-11-04T01:00:00"/>
    <n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x v="4"/>
    <s v="tabletop games"/>
    <x v="1845"/>
    <d v="2016-05-23T03:00:00"/>
    <n v="17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x v="5"/>
    <s v="rock"/>
    <x v="1846"/>
    <d v="2011-03-12T04:00:00"/>
    <n v="2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x v="5"/>
    <s v="indie rock"/>
    <x v="1847"/>
    <d v="2011-01-01T04:59:00"/>
    <n v="4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x v="5"/>
    <s v="indie rock"/>
    <x v="1848"/>
    <d v="2013-03-09T23:42:17"/>
    <n v="3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7"/>
    <s v="food trucks"/>
    <x v="1849"/>
    <d v="2015-02-21T16:29:56"/>
    <n v="3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x v="5"/>
    <s v="indie rock"/>
    <x v="1850"/>
    <d v="2013-03-29T22:54:52"/>
    <n v="35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x v="5"/>
    <s v="classical music"/>
    <x v="1851"/>
    <d v="2012-03-25T00:56:15"/>
    <n v="4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x v="5"/>
    <s v="classical music"/>
    <x v="1852"/>
    <d v="2016-09-30T04:27:00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7"/>
    <s v="food trucks"/>
    <x v="1853"/>
    <d v="2015-10-09T17:00:00"/>
    <n v="4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7"/>
    <s v="food trucks"/>
    <x v="1854"/>
    <d v="2015-03-31T13:14:00"/>
    <n v="5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7"/>
    <s v="food trucks"/>
    <x v="1855"/>
    <d v="2014-11-22T05:59:00"/>
    <n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x v="1"/>
    <s v="spaces"/>
    <x v="1856"/>
    <d v="2016-04-17T23:44:54"/>
    <n v="5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x v="1"/>
    <s v="plays"/>
    <x v="1857"/>
    <d v="2014-10-29T18:54:03"/>
    <n v="2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x v="1"/>
    <s v="plays"/>
    <x v="1858"/>
    <d v="2015-03-27T15:24:52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1"/>
    <s v="plays"/>
    <x v="1859"/>
    <d v="2016-11-30T17:00:00"/>
    <n v="3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1"/>
    <s v="plays"/>
    <x v="1860"/>
    <d v="2015-08-01T01:00:00"/>
    <n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x v="1"/>
    <s v="plays"/>
    <x v="1861"/>
    <d v="2014-07-18T16:04:1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x v="1"/>
    <s v="plays"/>
    <x v="1862"/>
    <d v="2015-07-26T18:19:19"/>
    <n v="4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x v="1"/>
    <s v="plays"/>
    <x v="1863"/>
    <d v="2015-06-12T21:00:00"/>
    <n v="31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x v="1"/>
    <s v="plays"/>
    <x v="1864"/>
    <d v="2014-07-19T20:38:50"/>
    <n v="3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x v="1"/>
    <s v="plays"/>
    <x v="1865"/>
    <d v="2015-04-01T04:59:00"/>
    <n v="33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x v="1"/>
    <s v="plays"/>
    <x v="1866"/>
    <d v="2015-11-21T03:00:00"/>
    <n v="3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x v="1"/>
    <s v="plays"/>
    <x v="1867"/>
    <d v="2015-02-05T06:59:00"/>
    <n v="2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x v="1"/>
    <s v="plays"/>
    <x v="1868"/>
    <d v="2015-07-11T03:59:00"/>
    <n v="2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x v="1"/>
    <s v="musical"/>
    <x v="1869"/>
    <d v="2015-02-10T07:59:00"/>
    <n v="29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x v="1"/>
    <s v="musical"/>
    <x v="1870"/>
    <d v="2016-05-27T00:54:35"/>
    <n v="3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1"/>
    <s v="musical"/>
    <x v="1871"/>
    <d v="2015-04-20T21:09:25"/>
    <n v="3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1"/>
    <s v="plays"/>
    <x v="1872"/>
    <d v="2014-08-12T15:51:50"/>
    <n v="3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1"/>
    <s v="plays"/>
    <x v="1873"/>
    <d v="2015-11-05T16:11:45"/>
    <n v="6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1"/>
    <s v="plays"/>
    <x v="1874"/>
    <d v="2015-09-07T18:09:57"/>
    <n v="3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1"/>
    <s v="plays"/>
    <x v="1875"/>
    <d v="2015-02-28T08:00:00"/>
    <n v="3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1"/>
    <s v="plays"/>
    <x v="1876"/>
    <d v="2015-03-29T20:00:00"/>
    <n v="2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1"/>
    <s v="plays"/>
    <x v="1877"/>
    <d v="2014-07-01T22:30:00"/>
    <n v="1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"/>
    <s v="children's books"/>
    <x v="1878"/>
    <d v="2016-10-19T07:53:27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x v="2"/>
    <s v="nonfiction"/>
    <x v="1879"/>
    <d v="2014-12-18T12:08:53"/>
    <n v="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x v="1"/>
    <s v="plays"/>
    <x v="1880"/>
    <d v="2015-10-25T23:59:00"/>
    <n v="2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1"/>
    <s v="spaces"/>
    <x v="1881"/>
    <d v="2014-10-19T05:00:00"/>
    <n v="55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3"/>
    <s v="wearables"/>
    <x v="1882"/>
    <d v="2014-07-11T16:00:00"/>
    <n v="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x v="1"/>
    <s v="plays"/>
    <x v="1883"/>
    <d v="2016-04-01T01:27:39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x v="1"/>
    <s v="plays"/>
    <x v="1884"/>
    <d v="2014-11-13T23:37:28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1"/>
    <s v="plays"/>
    <x v="1885"/>
    <d v="2014-10-22T15:36:50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x v="5"/>
    <s v="rock"/>
    <x v="1886"/>
    <d v="2011-12-16T05:48:41"/>
    <n v="6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s v="science fiction"/>
    <x v="1887"/>
    <d v="2016-09-03T05:55:00"/>
    <n v="5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x v="0"/>
    <s v="documentary"/>
    <x v="1888"/>
    <d v="2009-08-10T19:26:00"/>
    <n v="8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x v="5"/>
    <s v="rock"/>
    <x v="1889"/>
    <d v="2011-07-23T03:59:00"/>
    <n v="17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x v="5"/>
    <s v="rock"/>
    <x v="1890"/>
    <d v="2012-03-25T23:55:30"/>
    <n v="2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x v="5"/>
    <s v="rock"/>
    <x v="1891"/>
    <d v="2013-07-01T03:59:00"/>
    <n v="3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5"/>
    <s v="jazz"/>
    <x v="1892"/>
    <d v="2013-11-14T17:07:02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x v="5"/>
    <s v="rock"/>
    <x v="1893"/>
    <d v="2011-04-03T01:03:10"/>
    <n v="49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5"/>
    <s v="faith"/>
    <x v="1894"/>
    <d v="2015-08-23T07:21:12"/>
    <n v="6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5"/>
    <s v="faith"/>
    <x v="1895"/>
    <d v="2014-08-24T23:14:09"/>
    <n v="3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x v="6"/>
    <s v="photobooks"/>
    <x v="1896"/>
    <d v="2015-03-08T13:31:17"/>
    <n v="45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x v="6"/>
    <s v="photobooks"/>
    <x v="1897"/>
    <d v="2016-08-29T04:01:09"/>
    <n v="4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6"/>
    <s v="photobooks"/>
    <x v="1898"/>
    <d v="2014-07-06T17:13:56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6"/>
    <s v="photobooks"/>
    <x v="1899"/>
    <d v="2016-09-15T14:49:05"/>
    <n v="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6"/>
    <s v="photobooks"/>
    <x v="1900"/>
    <d v="2014-10-31T22:45:42"/>
    <n v="3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6"/>
    <s v="people"/>
    <x v="1901"/>
    <d v="2015-03-01T15:21:16"/>
    <n v="3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x v="5"/>
    <s v="rock"/>
    <x v="1902"/>
    <d v="2016-06-25T03:59:00"/>
    <n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3"/>
    <s v="web"/>
    <x v="1903"/>
    <d v="2014-10-06T05:00:00"/>
    <n v="2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3"/>
    <s v="web"/>
    <x v="1904"/>
    <d v="2015-04-24T01:39:31"/>
    <n v="3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x v="5"/>
    <s v="classical music"/>
    <x v="1905"/>
    <d v="2012-04-04T17:33:23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x v="1"/>
    <s v="spaces"/>
    <x v="1906"/>
    <d v="2013-07-13T18:00:00"/>
    <n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"/>
    <s v="children's books"/>
    <x v="1907"/>
    <d v="2014-08-25T23:28:26"/>
    <n v="3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1"/>
    <s v="plays"/>
    <x v="1908"/>
    <d v="2014-12-03T15:20:36"/>
    <n v="6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1"/>
    <s v="plays"/>
    <x v="1909"/>
    <d v="2014-08-25T21:00:00"/>
    <n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1"/>
    <s v="plays"/>
    <x v="1910"/>
    <d v="2014-08-09T05:37:12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x v="1"/>
    <s v="plays"/>
    <x v="1911"/>
    <d v="2012-06-01T22:52:24"/>
    <n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1"/>
    <s v="musical"/>
    <x v="1912"/>
    <d v="2015-04-23T05:40:07"/>
    <n v="6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x v="1"/>
    <s v="plays"/>
    <x v="1913"/>
    <d v="2015-06-20T17:55:14"/>
    <n v="3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x v="1"/>
    <s v="plays"/>
    <x v="1914"/>
    <d v="2015-07-27T22:59:00"/>
    <n v="19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x v="1"/>
    <s v="plays"/>
    <x v="1915"/>
    <d v="2016-04-30T03:59:00"/>
    <n v="24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x v="1"/>
    <s v="plays"/>
    <x v="1916"/>
    <d v="2014-09-07T14:23:42"/>
    <n v="6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x v="1"/>
    <s v="plays"/>
    <x v="1917"/>
    <d v="2015-08-12T00:00:00"/>
    <n v="3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1"/>
    <s v="plays"/>
    <x v="1918"/>
    <d v="2015-01-10T03:23:00"/>
    <n v="3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1"/>
    <s v="musical"/>
    <x v="1919"/>
    <d v="2015-10-08T16:42:15"/>
    <n v="3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1"/>
    <s v="plays"/>
    <x v="1920"/>
    <d v="2014-11-25T01:00:00"/>
    <n v="28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1"/>
    <s v="plays"/>
    <x v="1921"/>
    <d v="2016-04-25T00:20:00"/>
    <n v="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x v="4"/>
    <s v="tabletop games"/>
    <x v="1922"/>
    <d v="2016-10-25T17:00:00"/>
    <n v="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x v="0"/>
    <s v="documentary"/>
    <x v="1923"/>
    <d v="2016-12-21T07:59:00"/>
    <n v="2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x v="5"/>
    <s v="electronic music"/>
    <x v="1924"/>
    <d v="2016-06-23T16:00:25"/>
    <n v="3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x v="0"/>
    <s v="television"/>
    <x v="1925"/>
    <d v="2015-11-08T16:51:41"/>
    <n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x v="5"/>
    <s v="indie rock"/>
    <x v="1926"/>
    <d v="2012-01-24T19:26:13"/>
    <n v="2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7"/>
    <s v="food trucks"/>
    <x v="1927"/>
    <d v="2014-08-09T17:22:00"/>
    <n v="3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5"/>
    <s v="faith"/>
    <x v="1928"/>
    <d v="2017-04-11T20:44:05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5"/>
    <s v="faith"/>
    <x v="1929"/>
    <d v="2015-01-15T15:56:45"/>
    <n v="3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x v="0"/>
    <s v="television"/>
    <x v="1930"/>
    <d v="2016-08-22T03:00:00"/>
    <n v="32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x v="0"/>
    <s v="television"/>
    <x v="1931"/>
    <d v="2016-04-27T14:58:27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x v="0"/>
    <s v="television"/>
    <x v="1932"/>
    <d v="2014-12-19T20:40:07"/>
    <n v="6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x v="0"/>
    <s v="shorts"/>
    <x v="1933"/>
    <d v="2013-06-06T19:32:37"/>
    <n v="22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x v="0"/>
    <s v="shorts"/>
    <x v="1934"/>
    <d v="2017-02-01T08:00:00"/>
    <n v="4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x v="0"/>
    <s v="shorts"/>
    <x v="1935"/>
    <d v="2012-11-04T19:04:46"/>
    <n v="2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x v="0"/>
    <s v="shorts"/>
    <x v="1936"/>
    <d v="2012-04-02T18:38:21"/>
    <n v="1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x v="0"/>
    <s v="shorts"/>
    <x v="1937"/>
    <d v="2014-04-13T02:00:00"/>
    <n v="24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x v="0"/>
    <s v="shorts"/>
    <x v="1938"/>
    <d v="2011-08-06T15:00:00"/>
    <n v="8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x v="0"/>
    <s v="shorts"/>
    <x v="1939"/>
    <d v="2011-07-29T01:17:16"/>
    <n v="3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s v="science fiction"/>
    <x v="1940"/>
    <d v="2015-09-04T17:00:00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s v="science fiction"/>
    <x v="1941"/>
    <d v="2014-10-22T01:50:28"/>
    <n v="3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s v="drama"/>
    <x v="1942"/>
    <d v="2015-08-15T21:54:51"/>
    <n v="6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s v="drama"/>
    <x v="1943"/>
    <d v="2017-01-16T01:49:22"/>
    <n v="3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s v="drama"/>
    <x v="1944"/>
    <d v="2017-03-03T20:00:00"/>
    <n v="3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s v="drama"/>
    <x v="1945"/>
    <d v="2015-07-21T06:59:00"/>
    <n v="24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s v="drama"/>
    <x v="1946"/>
    <d v="2015-10-02T10:35:38"/>
    <n v="4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s v="drama"/>
    <x v="1947"/>
    <d v="2015-09-19T03:50:17"/>
    <n v="3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s v="drama"/>
    <x v="1948"/>
    <d v="2015-05-15T15:04:49"/>
    <n v="6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x v="0"/>
    <s v="documentary"/>
    <x v="1949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x v="0"/>
    <s v="documentary"/>
    <x v="1950"/>
    <d v="2010-12-18T09:43:25"/>
    <n v="5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x v="0"/>
    <s v="documentary"/>
    <x v="1951"/>
    <d v="2010-10-16T03:39:00"/>
    <n v="3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x v="0"/>
    <s v="documentary"/>
    <x v="1952"/>
    <d v="2010-06-01T03:59:00"/>
    <n v="6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x v="0"/>
    <s v="documentary"/>
    <x v="1953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x v="0"/>
    <s v="documentary"/>
    <x v="1954"/>
    <d v="2010-05-10T20:16:00"/>
    <n v="41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x v="0"/>
    <s v="documentary"/>
    <x v="1955"/>
    <d v="2011-11-07T04:39:38"/>
    <n v="4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x v="0"/>
    <s v="documentary"/>
    <x v="1956"/>
    <d v="2011-07-03T11:57:46"/>
    <n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x v="0"/>
    <s v="documentary"/>
    <x v="1957"/>
    <d v="2013-05-01T00:01:00"/>
    <n v="1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x v="0"/>
    <s v="documentary"/>
    <x v="1958"/>
    <d v="2010-07-19T16:00:00"/>
    <n v="35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x v="0"/>
    <s v="documentary"/>
    <x v="1959"/>
    <d v="2013-03-26T23:55:51"/>
    <n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x v="0"/>
    <s v="documentary"/>
    <x v="1960"/>
    <d v="2010-02-02T07:59:00"/>
    <n v="8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x v="0"/>
    <s v="documentary"/>
    <x v="1961"/>
    <d v="2016-07-28T01:49:40"/>
    <n v="3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x v="0"/>
    <s v="documentary"/>
    <x v="1962"/>
    <d v="2011-08-10T07:08:00"/>
    <n v="47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s v="animation"/>
    <x v="1963"/>
    <d v="2009-11-27T04:59:00"/>
    <n v="7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s v="animation"/>
    <x v="1964"/>
    <d v="2016-03-24T22:39:13"/>
    <n v="3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s v="animation"/>
    <x v="1965"/>
    <d v="2014-01-16T04:00:00"/>
    <n v="5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s v="animation"/>
    <x v="1966"/>
    <d v="2015-06-28T15:09:30"/>
    <n v="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s v="animation"/>
    <x v="1967"/>
    <d v="2013-04-06T06:16:22"/>
    <n v="3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s v="animation"/>
    <x v="1968"/>
    <d v="2015-05-27T18:41:20"/>
    <n v="6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x v="1"/>
    <s v="plays"/>
    <x v="1969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x v="1"/>
    <s v="plays"/>
    <x v="1970"/>
    <d v="2016-11-01T04:59:00"/>
    <n v="2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x v="1"/>
    <s v="plays"/>
    <x v="1971"/>
    <d v="2015-09-21T03:11:16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x v="1"/>
    <s v="plays"/>
    <x v="1972"/>
    <d v="2016-05-13T19:04:23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3"/>
    <s v="web"/>
    <x v="1973"/>
    <d v="2017-01-31T05:00:00"/>
    <n v="1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3"/>
    <s v="web"/>
    <x v="1974"/>
    <d v="2016-07-14T16:25:33"/>
    <n v="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3"/>
    <s v="web"/>
    <x v="1975"/>
    <d v="2016-05-20T14:08:22"/>
    <n v="6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3"/>
    <s v="web"/>
    <x v="1976"/>
    <d v="2016-02-08T13:01:00"/>
    <n v="3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3"/>
    <s v="web"/>
    <x v="1977"/>
    <d v="2015-05-09T19:09:22"/>
    <n v="6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3"/>
    <s v="web"/>
    <x v="1978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3"/>
    <s v="web"/>
    <x v="1979"/>
    <d v="2015-05-24T15:00:00"/>
    <n v="46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3"/>
    <s v="web"/>
    <x v="1980"/>
    <d v="2017-02-25T09:01:47"/>
    <n v="3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3"/>
    <s v="web"/>
    <x v="1981"/>
    <d v="2015-05-14T23:44:01"/>
    <n v="3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3"/>
    <s v="web"/>
    <x v="1982"/>
    <d v="2014-07-13T16:37:37"/>
    <n v="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3"/>
    <s v="web"/>
    <x v="1983"/>
    <d v="2015-02-26T22:17:09"/>
    <n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x v="3"/>
    <s v="wearables"/>
    <x v="1984"/>
    <d v="2016-04-17T18:18:39"/>
    <n v="6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3"/>
    <s v="wearables"/>
    <x v="1985"/>
    <d v="2016-02-03T12:33:09"/>
    <n v="1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x v="2"/>
    <s v="nonfiction"/>
    <x v="1986"/>
    <d v="2015-07-30T03:59:00"/>
    <n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x v="2"/>
    <s v="nonfiction"/>
    <x v="1987"/>
    <d v="2012-01-22T06:00:00"/>
    <n v="51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x v="2"/>
    <s v="nonfiction"/>
    <x v="1988"/>
    <d v="2014-02-14T20:00:00"/>
    <n v="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x v="2"/>
    <s v="nonfiction"/>
    <x v="1989"/>
    <d v="2012-12-13T22:58:23"/>
    <n v="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x v="2"/>
    <s v="nonfiction"/>
    <x v="1990"/>
    <d v="2016-10-16T11:00:00"/>
    <n v="2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x v="2"/>
    <s v="nonfiction"/>
    <x v="1991"/>
    <d v="2014-07-09T07:55:39"/>
    <n v="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2"/>
    <s v="fiction"/>
    <x v="1992"/>
    <d v="2014-02-02T18:02:06"/>
    <n v="3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2"/>
    <s v="fiction"/>
    <x v="1993"/>
    <d v="2015-09-10T04:09:21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2"/>
    <s v="fiction"/>
    <x v="1994"/>
    <d v="2015-05-21T03:26:50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x v="5"/>
    <s v="rock"/>
    <x v="1995"/>
    <d v="2012-05-11T15:47:00"/>
    <n v="5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x v="5"/>
    <s v="rock"/>
    <x v="1996"/>
    <d v="2012-04-27T16:00:46"/>
    <n v="3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x v="5"/>
    <s v="rock"/>
    <x v="1997"/>
    <d v="2013-10-07T01:21:58"/>
    <n v="3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x v="5"/>
    <s v="rock"/>
    <x v="1998"/>
    <d v="2012-09-22T18:19:16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x v="5"/>
    <s v="metal"/>
    <x v="1999"/>
    <d v="2014-11-10T21:07:43"/>
    <n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x v="5"/>
    <s v="metal"/>
    <x v="2000"/>
    <d v="2016-09-05T03:59:00"/>
    <n v="4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5"/>
    <s v="jazz"/>
    <x v="2001"/>
    <d v="2009-12-01T04:59:00"/>
    <n v="6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5"/>
    <s v="jazz"/>
    <x v="2002"/>
    <d v="2015-09-21T17:22:11"/>
    <n v="2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5"/>
    <s v="jazz"/>
    <x v="2003"/>
    <d v="2010-12-23T05:35:24"/>
    <n v="3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5"/>
    <s v="indie rock"/>
    <x v="2004"/>
    <d v="2016-03-02T22:27:15"/>
    <n v="6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5"/>
    <s v="jazz"/>
    <x v="2005"/>
    <d v="2016-03-30T19:23:22"/>
    <n v="3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5"/>
    <s v="jazz"/>
    <x v="2006"/>
    <d v="2012-09-23T02:25:00"/>
    <n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5"/>
    <s v="jazz"/>
    <x v="2007"/>
    <d v="2014-07-14T02:30:00"/>
    <n v="3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5"/>
    <s v="jazz"/>
    <x v="2008"/>
    <d v="2014-05-04T06:00:00"/>
    <n v="3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3"/>
    <s v="wearables"/>
    <x v="2009"/>
    <d v="2016-01-17T18:01:01"/>
    <n v="3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3"/>
    <s v="wearables"/>
    <x v="2010"/>
    <d v="2017-01-23T04:59:00"/>
    <n v="3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3"/>
    <s v="wearables"/>
    <x v="2011"/>
    <d v="2016-10-01T08:33:45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3"/>
    <s v="wearables"/>
    <x v="2012"/>
    <d v="2016-07-12T18:51:00"/>
    <n v="25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3"/>
    <s v="wearables"/>
    <x v="2013"/>
    <d v="2014-11-28T03:28:17"/>
    <n v="3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3"/>
    <s v="wearables"/>
    <x v="2014"/>
    <d v="2017-01-30T17:16:53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3"/>
    <s v="wearables"/>
    <x v="2015"/>
    <d v="2017-01-24T10:34:12"/>
    <n v="4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x v="5"/>
    <s v="electronic music"/>
    <x v="2016"/>
    <d v="2016-08-05T03:59:00"/>
    <n v="3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8"/>
    <s v="audio"/>
    <x v="2017"/>
    <d v="2015-04-15T21:54:53"/>
    <n v="3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4"/>
    <s v="video games"/>
    <x v="2018"/>
    <d v="2015-05-13T20:04:28"/>
    <n v="3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4"/>
    <s v="video games"/>
    <x v="2019"/>
    <d v="2014-04-19T12:34:08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4"/>
    <s v="mobile games"/>
    <x v="2020"/>
    <d v="2014-11-26T00:55:00"/>
    <n v="6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4"/>
    <s v="mobile games"/>
    <x v="2021"/>
    <d v="2015-08-06T11:05:21"/>
    <n v="3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7"/>
    <s v="food trucks"/>
    <x v="2022"/>
    <d v="2015-09-06T02:36:46"/>
    <n v="3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x v="6"/>
    <s v="photobooks"/>
    <x v="2023"/>
    <d v="2014-05-30T22:09:16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5"/>
    <s v="world music"/>
    <x v="2024"/>
    <d v="2011-09-28T17:30:08"/>
    <n v="6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5"/>
    <s v="world music"/>
    <x v="2025"/>
    <d v="2015-08-28T01:00:00"/>
    <n v="5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5"/>
    <s v="world music"/>
    <x v="2026"/>
    <d v="2013-10-06T20:21:10"/>
    <n v="4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5"/>
    <s v="world music"/>
    <x v="2027"/>
    <d v="2014-11-03T05:59:00"/>
    <n v="2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x v="5"/>
    <s v="rock"/>
    <x v="2028"/>
    <d v="2012-07-07T17:46:51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x v="5"/>
    <s v="rock"/>
    <x v="2029"/>
    <d v="2010-06-15T04:00:00"/>
    <n v="7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x v="2"/>
    <s v="nonfiction"/>
    <x v="2030"/>
    <d v="2015-12-16T06:59:00"/>
    <n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x v="2"/>
    <s v="nonfiction"/>
    <x v="2031"/>
    <d v="2015-12-26T00:18:54"/>
    <n v="3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x v="5"/>
    <s v="rock"/>
    <x v="2032"/>
    <d v="2015-11-14T01:04:10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x v="5"/>
    <s v="rock"/>
    <x v="2033"/>
    <d v="2015-06-15T04:34:54"/>
    <n v="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x v="5"/>
    <s v="rock"/>
    <x v="2034"/>
    <d v="2016-12-29T05:08:45"/>
    <n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x v="5"/>
    <s v="rock"/>
    <x v="2035"/>
    <d v="2016-10-17T16:14:00"/>
    <n v="2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s v="translations"/>
    <x v="2036"/>
    <d v="2016-09-18T20:26:25"/>
    <n v="3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s v="translations"/>
    <x v="2037"/>
    <d v="2014-12-19T19:31:28"/>
    <n v="31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s v="translations"/>
    <x v="2038"/>
    <d v="2017-01-03T16:02:45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s v="translations"/>
    <x v="2039"/>
    <d v="2014-08-11T04:00:00"/>
    <n v="31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x v="2"/>
    <s v="radio &amp; podcasts"/>
    <x v="2040"/>
    <d v="2013-02-16T15:52:38"/>
    <n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2"/>
    <s v="fiction"/>
    <x v="2041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2"/>
    <s v="fiction"/>
    <x v="2042"/>
    <d v="2012-09-07T07:51:00"/>
    <n v="2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2"/>
    <s v="fiction"/>
    <x v="2043"/>
    <d v="2012-11-15T15:40:52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2"/>
    <s v="fiction"/>
    <x v="2044"/>
    <d v="2015-04-03T15:38:00"/>
    <n v="3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x v="6"/>
    <s v="photobooks"/>
    <x v="2045"/>
    <d v="2016-02-15T15:00:00"/>
    <n v="2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2"/>
    <s v="art books"/>
    <x v="2046"/>
    <d v="2015-06-30T21:06:08"/>
    <n v="4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6"/>
    <s v="places"/>
    <x v="2047"/>
    <d v="2014-07-15T05:11:00"/>
    <n v="4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x v="5"/>
    <s v="rock"/>
    <x v="2048"/>
    <d v="2014-08-03T17:00:00"/>
    <n v="6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x v="5"/>
    <s v="rock"/>
    <x v="2049"/>
    <d v="2012-05-28T03:59:00"/>
    <n v="54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x v="5"/>
    <s v="pop"/>
    <x v="2050"/>
    <d v="2012-09-24T19:46:52"/>
    <n v="3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x v="5"/>
    <s v="pop"/>
    <x v="2051"/>
    <d v="2013-09-18T14:49:00"/>
    <n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x v="5"/>
    <s v="pop"/>
    <x v="2052"/>
    <d v="2012-06-09T09:49:37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x v="5"/>
    <s v="pop"/>
    <x v="2053"/>
    <d v="2011-04-24T20:01:36"/>
    <n v="3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x v="5"/>
    <s v="pop"/>
    <x v="2054"/>
    <d v="2016-08-18T06:59:00"/>
    <n v="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5"/>
    <s v="faith"/>
    <x v="2055"/>
    <d v="2017-04-27T19:15:19"/>
    <n v="6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5"/>
    <s v="faith"/>
    <x v="2056"/>
    <d v="2017-03-26T23:59:00"/>
    <n v="32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5"/>
    <s v="faith"/>
    <x v="2057"/>
    <d v="2015-08-31T06:45:37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5"/>
    <s v="faith"/>
    <x v="2058"/>
    <d v="2016-03-28T16:18:15"/>
    <n v="3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5"/>
    <s v="faith"/>
    <x v="2059"/>
    <d v="2016-01-18T13:00:00"/>
    <n v="4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5"/>
    <s v="faith"/>
    <x v="2060"/>
    <d v="2015-06-30T21:55:53"/>
    <n v="6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5"/>
    <s v="faith"/>
    <x v="2061"/>
    <d v="2015-03-31T03:22:00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5"/>
    <s v="faith"/>
    <x v="2062"/>
    <d v="2015-12-11T11:04:23"/>
    <n v="3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5"/>
    <s v="faith"/>
    <x v="2063"/>
    <d v="2014-10-02T20:59:02"/>
    <n v="3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x v="6"/>
    <s v="photobooks"/>
    <x v="2064"/>
    <d v="2016-04-19T20:05:04"/>
    <n v="2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x v="6"/>
    <s v="photobooks"/>
    <x v="2065"/>
    <d v="2017-01-28T19:29:00"/>
    <n v="3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x v="6"/>
    <s v="photobooks"/>
    <x v="2066"/>
    <d v="2015-03-25T18:53:49"/>
    <n v="2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x v="6"/>
    <s v="photobooks"/>
    <x v="2067"/>
    <d v="2016-02-25T16:08:33"/>
    <n v="2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6"/>
    <s v="photobooks"/>
    <x v="2068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6"/>
    <s v="photobooks"/>
    <x v="2069"/>
    <d v="2014-09-27T13:27:24"/>
    <n v="6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6"/>
    <s v="photobooks"/>
    <x v="2070"/>
    <d v="2014-10-29T22:57:51"/>
    <n v="3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6"/>
    <s v="photobooks"/>
    <x v="2071"/>
    <d v="2015-01-31T03:25:00"/>
    <n v="3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6"/>
    <s v="photobooks"/>
    <x v="2072"/>
    <d v="2014-09-28T01:38:33"/>
    <n v="3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x v="5"/>
    <s v="rock"/>
    <x v="2073"/>
    <d v="2013-02-17T19:25:29"/>
    <n v="17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4"/>
    <s v="mobile games"/>
    <x v="2074"/>
    <d v="2016-03-14T14:35:29"/>
    <n v="3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4"/>
    <s v="mobile games"/>
    <x v="2075"/>
    <d v="2016-03-30T12:36:20"/>
    <n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3"/>
    <s v="gadgets"/>
    <x v="2076"/>
    <d v="2015-06-04T05:26:00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x v="5"/>
    <s v="indie rock"/>
    <x v="2077"/>
    <d v="2011-12-25T05:00:00"/>
    <n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x v="3"/>
    <s v="hardware"/>
    <x v="2078"/>
    <d v="2012-01-12T01:00:00"/>
    <n v="22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x v="3"/>
    <s v="hardware"/>
    <x v="2079"/>
    <d v="2013-04-20T03:38:21"/>
    <n v="6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6"/>
    <s v="people"/>
    <x v="2080"/>
    <d v="2016-12-11T16:20:08"/>
    <n v="3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6"/>
    <s v="people"/>
    <x v="2081"/>
    <d v="2016-01-06T22:50:13"/>
    <n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x v="3"/>
    <s v="hardware"/>
    <x v="2082"/>
    <d v="2015-02-05T19:44:01"/>
    <n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x v="3"/>
    <s v="hardware"/>
    <x v="2083"/>
    <d v="2014-09-24T01:41:37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x v="3"/>
    <s v="hardware"/>
    <x v="2084"/>
    <d v="2015-11-25T15:49:11"/>
    <n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x v="3"/>
    <s v="hardware"/>
    <x v="2085"/>
    <d v="2016-12-31T18:20:54"/>
    <n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x v="5"/>
    <s v="indie rock"/>
    <x v="2086"/>
    <d v="2010-12-09T04:59:00"/>
    <n v="6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4"/>
    <s v="video games"/>
    <x v="2087"/>
    <d v="2012-10-04T23:07:13"/>
    <n v="3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4"/>
    <s v="video games"/>
    <x v="2088"/>
    <d v="2016-02-11T16:18:30"/>
    <n v="14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4"/>
    <s v="video games"/>
    <x v="2089"/>
    <d v="2016-03-31T16:56:25"/>
    <n v="3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x v="5"/>
    <s v="rock"/>
    <x v="2090"/>
    <d v="2015-05-02T15:11:49"/>
    <n v="3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x v="5"/>
    <s v="rock"/>
    <x v="2091"/>
    <d v="2015-11-13T17:04:28"/>
    <n v="4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x v="4"/>
    <s v="tabletop games"/>
    <x v="2092"/>
    <d v="2013-03-26T08:23:59"/>
    <n v="4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x v="4"/>
    <s v="tabletop games"/>
    <x v="2093"/>
    <d v="2014-07-19T03:00:00"/>
    <n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x v="4"/>
    <s v="tabletop games"/>
    <x v="2094"/>
    <d v="2016-04-22T19:49:04"/>
    <n v="3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x v="4"/>
    <s v="tabletop games"/>
    <x v="2095"/>
    <d v="2016-10-16T20:30:00"/>
    <n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x v="5"/>
    <s v="rock"/>
    <x v="2096"/>
    <d v="2013-01-20T17:21:20"/>
    <n v="3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x v="5"/>
    <s v="indie rock"/>
    <x v="2097"/>
    <d v="2013-06-21T03:31:36"/>
    <n v="3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x v="5"/>
    <s v="indie rock"/>
    <x v="2098"/>
    <d v="2012-05-03T23:00:26"/>
    <n v="3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x v="5"/>
    <s v="indie rock"/>
    <x v="2099"/>
    <d v="2009-09-26T03:59:00"/>
    <n v="32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x v="5"/>
    <s v="indie rock"/>
    <x v="2100"/>
    <d v="2014-04-02T18:36:40"/>
    <n v="35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3"/>
    <s v="web"/>
    <x v="2101"/>
    <d v="2015-07-12T19:31:44"/>
    <n v="3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3"/>
    <s v="web"/>
    <x v="2102"/>
    <d v="2016-02-07T16:58:00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3"/>
    <s v="web"/>
    <x v="2103"/>
    <d v="2015-02-26T08:41:33"/>
    <n v="3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3"/>
    <s v="web"/>
    <x v="2104"/>
    <d v="2015-10-15T20:22:38"/>
    <n v="3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7"/>
    <s v="food trucks"/>
    <x v="2105"/>
    <d v="2016-09-03T14:02:55"/>
    <n v="2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7"/>
    <s v="food trucks"/>
    <x v="2106"/>
    <d v="2016-02-13T21:35:13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x v="7"/>
    <s v="small batch"/>
    <x v="2107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x v="7"/>
    <s v="small batch"/>
    <x v="2108"/>
    <d v="2016-11-26T15:27:51"/>
    <n v="3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x v="7"/>
    <s v="small batch"/>
    <x v="2109"/>
    <d v="2016-06-09T19:00:00"/>
    <n v="3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x v="5"/>
    <s v="indie rock"/>
    <x v="2110"/>
    <d v="2010-10-11T00:16:16"/>
    <n v="45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7"/>
    <s v="restaurants"/>
    <x v="2111"/>
    <d v="2015-10-03T21:00:00"/>
    <n v="2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7"/>
    <s v="restaurants"/>
    <x v="2112"/>
    <d v="2015-02-22T20:09:13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7"/>
    <s v="restaurants"/>
    <x v="2113"/>
    <d v="2014-11-13T17:20:28"/>
    <n v="3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x v="5"/>
    <s v="classical music"/>
    <x v="2114"/>
    <d v="2016-04-22T14:52:00"/>
    <n v="22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x v="5"/>
    <s v="classical music"/>
    <x v="2115"/>
    <d v="2012-07-08T12:29:29"/>
    <n v="3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7"/>
    <s v="food trucks"/>
    <x v="2116"/>
    <d v="2015-11-16T16:04:58"/>
    <n v="3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x v="3"/>
    <s v="space exploration"/>
    <x v="2117"/>
    <d v="2015-05-14T12:55:22"/>
    <n v="3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x v="3"/>
    <s v="space exploration"/>
    <x v="2118"/>
    <d v="2014-02-27T23:00:00"/>
    <n v="3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x v="3"/>
    <s v="makerspaces"/>
    <x v="2119"/>
    <d v="2013-10-25T23:00:10"/>
    <n v="3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7"/>
    <s v="food trucks"/>
    <x v="2120"/>
    <d v="2014-08-13T03:19:26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x v="3"/>
    <s v="hardware"/>
    <x v="2121"/>
    <d v="2017-01-29T20:34:13"/>
    <n v="6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x v="3"/>
    <s v="hardware"/>
    <x v="2122"/>
    <d v="2016-11-06T03:26:44"/>
    <n v="6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"/>
    <s v="children's books"/>
    <x v="2123"/>
    <d v="2016-09-02T17:03:22"/>
    <n v="3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"/>
    <s v="children's books"/>
    <x v="2124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"/>
    <s v="children's books"/>
    <x v="2125"/>
    <d v="2013-01-03T01:31:33"/>
    <n v="3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"/>
    <s v="children's books"/>
    <x v="2126"/>
    <d v="2011-08-11T16:01:5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"/>
    <s v="children's books"/>
    <x v="2127"/>
    <d v="2011-12-16T00:19:14"/>
    <n v="3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x v="1"/>
    <s v="plays"/>
    <x v="2128"/>
    <d v="2016-08-05T21:00:00"/>
    <n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x v="1"/>
    <s v="plays"/>
    <x v="2129"/>
    <d v="2015-07-31T16:00:00"/>
    <n v="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x v="1"/>
    <s v="plays"/>
    <x v="2130"/>
    <d v="2016-06-17T16:00:00"/>
    <n v="31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x v="1"/>
    <s v="plays"/>
    <x v="2131"/>
    <d v="2015-06-29T20:57:18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x v="1"/>
    <s v="plays"/>
    <x v="2132"/>
    <d v="2015-04-06T04:00:00"/>
    <n v="46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x v="1"/>
    <s v="plays"/>
    <x v="2133"/>
    <d v="2015-06-14T12:36:49"/>
    <n v="3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1"/>
    <s v="plays"/>
    <x v="2134"/>
    <d v="2014-06-21T01:05:03"/>
    <n v="3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1"/>
    <s v="plays"/>
    <x v="2135"/>
    <d v="2016-10-14T22:00:00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1"/>
    <s v="plays"/>
    <x v="2136"/>
    <d v="2014-05-17T04:32:45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1"/>
    <s v="plays"/>
    <x v="2137"/>
    <d v="2017-01-17T20:16:26"/>
    <n v="3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1"/>
    <s v="plays"/>
    <x v="2138"/>
    <d v="2015-01-09T02:00:00"/>
    <n v="6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1"/>
    <s v="plays"/>
    <x v="2139"/>
    <d v="2015-09-09T04:00:18"/>
    <n v="6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1"/>
    <s v="plays"/>
    <x v="2140"/>
    <d v="2015-10-29T15:06:47"/>
    <n v="2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x v="1"/>
    <s v="plays"/>
    <x v="2141"/>
    <d v="2015-03-26T04:00:00"/>
    <n v="2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x v="1"/>
    <s v="plays"/>
    <x v="2142"/>
    <d v="2014-08-06T21:32:00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x v="1"/>
    <s v="plays"/>
    <x v="2143"/>
    <d v="2015-03-09T03:44:52"/>
    <n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x v="1"/>
    <s v="plays"/>
    <x v="2144"/>
    <d v="2016-01-01T04:00:00"/>
    <n v="2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x v="1"/>
    <s v="plays"/>
    <x v="2145"/>
    <d v="2014-09-26T01:35:00"/>
    <n v="28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x v="1"/>
    <s v="plays"/>
    <x v="2146"/>
    <d v="2015-01-06T06:00:00"/>
    <n v="17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x v="1"/>
    <s v="spaces"/>
    <x v="2147"/>
    <d v="2016-02-11T16:29:03"/>
    <n v="3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x v="1"/>
    <s v="spaces"/>
    <x v="2148"/>
    <d v="2012-10-06T23:51:15"/>
    <n v="3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x v="1"/>
    <s v="spaces"/>
    <x v="2149"/>
    <d v="2016-08-15T06:20:25"/>
    <n v="3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x v="1"/>
    <s v="spaces"/>
    <x v="2150"/>
    <d v="2014-12-31T21:22:00"/>
    <n v="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1"/>
    <s v="spaces"/>
    <x v="2151"/>
    <d v="2016-08-14T22:45:43"/>
    <n v="3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x v="1"/>
    <s v="plays"/>
    <x v="2152"/>
    <d v="2012-12-20T11:58:45"/>
    <n v="3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x v="1"/>
    <s v="plays"/>
    <x v="2153"/>
    <d v="2013-07-22T20:09:12"/>
    <n v="3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x v="1"/>
    <s v="plays"/>
    <x v="2154"/>
    <d v="2011-02-17T21:17:07"/>
    <n v="6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1"/>
    <s v="musical"/>
    <x v="2155"/>
    <d v="2015-02-20T23:14:16"/>
    <n v="4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1"/>
    <s v="musical"/>
    <x v="2156"/>
    <d v="2014-09-06T21:00:00"/>
    <n v="3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1"/>
    <s v="musical"/>
    <x v="2157"/>
    <d v="2015-12-14T05:59:00"/>
    <n v="5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1"/>
    <s v="musical"/>
    <x v="2158"/>
    <d v="2015-09-19T06:37:31"/>
    <n v="3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x v="1"/>
    <s v="plays"/>
    <x v="2159"/>
    <d v="2014-07-28T14:31:17"/>
    <n v="2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x v="1"/>
    <s v="plays"/>
    <x v="2160"/>
    <d v="2017-03-02T19:19:15"/>
    <n v="3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x v="1"/>
    <s v="plays"/>
    <x v="2161"/>
    <d v="2015-11-30T17:08:38"/>
    <n v="3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x v="1"/>
    <s v="plays"/>
    <x v="2162"/>
    <d v="2014-11-18T17:23:26"/>
    <n v="3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x v="1"/>
    <s v="plays"/>
    <x v="2163"/>
    <d v="2015-09-02T00:28:25"/>
    <n v="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x v="1"/>
    <s v="plays"/>
    <x v="2164"/>
    <d v="2015-10-06T16:44:46"/>
    <n v="3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x v="1"/>
    <s v="plays"/>
    <x v="2165"/>
    <d v="2014-08-03T23:00:00"/>
    <n v="27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x v="1"/>
    <s v="plays"/>
    <x v="2166"/>
    <d v="2014-07-23T11:00:00"/>
    <n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x v="1"/>
    <s v="plays"/>
    <x v="2167"/>
    <d v="2016-07-01T23:00:00"/>
    <n v="5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x v="1"/>
    <s v="plays"/>
    <x v="2168"/>
    <d v="2014-09-01T15:59:00"/>
    <n v="17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x v="1"/>
    <s v="plays"/>
    <x v="2169"/>
    <d v="2017-01-15T00:59:40"/>
    <n v="6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x v="1"/>
    <s v="plays"/>
    <x v="2170"/>
    <d v="2014-08-21T16:28:00"/>
    <n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x v="1"/>
    <s v="plays"/>
    <x v="2171"/>
    <d v="2014-07-11T16:15:00"/>
    <n v="22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x v="1"/>
    <s v="plays"/>
    <x v="2172"/>
    <d v="2016-08-23T03:07:17"/>
    <n v="3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x v="1"/>
    <s v="plays"/>
    <x v="2173"/>
    <d v="2014-05-24T21:00:00"/>
    <n v="3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x v="1"/>
    <s v="plays"/>
    <x v="2174"/>
    <d v="2014-11-01T17:18:00"/>
    <n v="29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x v="1"/>
    <s v="plays"/>
    <x v="2175"/>
    <d v="2015-10-01T15:00:23"/>
    <n v="35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x v="1"/>
    <s v="plays"/>
    <x v="2176"/>
    <d v="2015-02-11T17:00:00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x v="1"/>
    <s v="plays"/>
    <x v="2177"/>
    <d v="2015-01-08T16:31:36"/>
    <n v="3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x v="1"/>
    <s v="plays"/>
    <x v="2178"/>
    <d v="2014-10-20T08:00:34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x v="1"/>
    <s v="plays"/>
    <x v="2179"/>
    <d v="2014-06-09T17:26:51"/>
    <n v="1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1"/>
    <s v="musical"/>
    <x v="2180"/>
    <d v="2016-11-19T01:00:00"/>
    <n v="44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1"/>
    <s v="musical"/>
    <x v="2181"/>
    <d v="2016-03-08T04:59:00"/>
    <n v="28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x v="1"/>
    <s v="plays"/>
    <x v="2182"/>
    <d v="2015-07-18T06:59:00"/>
    <n v="3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x v="1"/>
    <s v="plays"/>
    <x v="2183"/>
    <d v="2017-02-01T22:59:00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x v="1"/>
    <s v="plays"/>
    <x v="2184"/>
    <d v="2014-05-19T21:00:00"/>
    <n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x v="1"/>
    <s v="plays"/>
    <x v="2185"/>
    <d v="2014-06-27T05:14:15"/>
    <n v="3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x v="1"/>
    <s v="plays"/>
    <x v="2186"/>
    <d v="2016-03-02T19:21:27"/>
    <n v="3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x v="1"/>
    <s v="plays"/>
    <x v="2187"/>
    <d v="2014-11-05T23:28:04"/>
    <n v="2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1"/>
    <s v="plays"/>
    <x v="2188"/>
    <d v="2015-03-23T03:55:12"/>
    <n v="4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1"/>
    <s v="plays"/>
    <x v="2189"/>
    <d v="2014-09-06T05:09:04"/>
    <n v="3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x v="1"/>
    <s v="musical"/>
    <x v="2190"/>
    <d v="2016-02-16T05:59:00"/>
    <n v="21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x v="1"/>
    <s v="musical"/>
    <x v="2191"/>
    <d v="2015-06-03T00:00:00"/>
    <n v="3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x v="1"/>
    <s v="musical"/>
    <x v="2192"/>
    <d v="2014-05-05T12:36:26"/>
    <n v="2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x v="1"/>
    <s v="musical"/>
    <x v="2193"/>
    <d v="2015-04-01T17:00:26"/>
    <n v="3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x v="1"/>
    <s v="musical"/>
    <x v="2194"/>
    <d v="2016-11-29T06:00:00"/>
    <n v="21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x v="1"/>
    <s v="musical"/>
    <x v="2195"/>
    <d v="2016-11-15T02:08:00"/>
    <n v="3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1"/>
    <s v="musical"/>
    <x v="2196"/>
    <d v="2015-06-07T13:55:54"/>
    <n v="3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1"/>
    <s v="musical"/>
    <x v="2197"/>
    <d v="2015-01-02T16:13:36"/>
    <n v="3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x v="1"/>
    <s v="plays"/>
    <x v="2198"/>
    <d v="2016-01-19T22:59:00"/>
    <n v="5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x v="1"/>
    <s v="plays"/>
    <x v="2199"/>
    <d v="2015-06-17T01:40:14"/>
    <n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x v="1"/>
    <s v="plays"/>
    <x v="2200"/>
    <d v="2014-12-31T13:39:4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1"/>
    <s v="plays"/>
    <x v="2201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1"/>
    <s v="plays"/>
    <x v="2202"/>
    <d v="2014-06-01T01:44:24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1"/>
    <s v="plays"/>
    <x v="2203"/>
    <d v="2015-03-08T16:50:03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1"/>
    <s v="plays"/>
    <x v="2204"/>
    <d v="2014-08-01T17:12:00"/>
    <n v="2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1"/>
    <s v="plays"/>
    <x v="2205"/>
    <d v="2015-11-17T22:24:14"/>
    <n v="3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1"/>
    <s v="musical"/>
    <x v="2206"/>
    <d v="2014-09-08T15:50:05"/>
    <n v="2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1"/>
    <s v="plays"/>
    <x v="2207"/>
    <d v="2016-01-18T00:00:00"/>
    <n v="2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1"/>
    <s v="plays"/>
    <x v="2208"/>
    <d v="2014-12-27T02:02:28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1"/>
    <s v="plays"/>
    <x v="2209"/>
    <d v="2015-10-16T04:59:00"/>
    <n v="2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1"/>
    <s v="plays"/>
    <x v="2210"/>
    <d v="2015-10-01T13:00:00"/>
    <n v="4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1"/>
    <s v="plays"/>
    <x v="2211"/>
    <d v="2014-10-07T04:30:00"/>
    <n v="4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1"/>
    <s v="plays"/>
    <x v="2212"/>
    <d v="2015-01-02T11:49:11"/>
    <n v="4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1"/>
    <s v="plays"/>
    <x v="2213"/>
    <d v="2015-11-02T16:50:00"/>
    <n v="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1"/>
    <s v="plays"/>
    <x v="2214"/>
    <d v="2015-08-27T15:54:35"/>
    <n v="3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1"/>
    <s v="plays"/>
    <x v="2215"/>
    <d v="2014-05-08T21:23:30"/>
    <n v="2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1"/>
    <s v="plays"/>
    <x v="2216"/>
    <d v="2016-05-22T19:34:33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1"/>
    <s v="plays"/>
    <x v="2217"/>
    <d v="2016-05-09T04:00:00"/>
    <n v="3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1"/>
    <s v="plays"/>
    <x v="2218"/>
    <d v="2016-05-06T13:04:00"/>
    <n v="2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1"/>
    <s v="plays"/>
    <x v="2219"/>
    <d v="2015-07-26T05:42:16"/>
    <n v="6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1"/>
    <s v="plays"/>
    <x v="2220"/>
    <d v="2014-12-18T15:02:44"/>
    <n v="5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1"/>
    <s v="plays"/>
    <x v="2221"/>
    <d v="2016-09-06T11:22:34"/>
    <n v="6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1"/>
    <s v="plays"/>
    <x v="2222"/>
    <d v="2014-08-21T04:49:49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1"/>
    <s v="plays"/>
    <x v="2223"/>
    <d v="2015-01-11T01:00:00"/>
    <n v="2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1"/>
    <s v="plays"/>
    <x v="2224"/>
    <d v="2014-06-19T15:33:51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1"/>
    <s v="plays"/>
    <x v="2225"/>
    <d v="2015-09-28T02:49:10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1"/>
    <s v="plays"/>
    <x v="2226"/>
    <d v="2015-05-31T17:35:00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1"/>
    <s v="plays"/>
    <x v="2227"/>
    <d v="2015-04-02T01:00:00"/>
    <n v="43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x v="1"/>
    <s v="plays"/>
    <x v="2228"/>
    <d v="2017-02-28T05:00:00"/>
    <n v="32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s v="translations"/>
    <x v="2229"/>
    <d v="2015-09-12T20:57:42"/>
    <n v="6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x v="2"/>
    <s v="nonfiction"/>
    <x v="2230"/>
    <d v="2013-06-27T01:49:11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x v="3"/>
    <s v="hardware"/>
    <x v="2231"/>
    <d v="2012-07-09T02:07:27"/>
    <n v="3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x v="1"/>
    <s v="plays"/>
    <x v="2232"/>
    <d v="2015-03-20T20:27:00"/>
    <n v="21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x v="6"/>
    <s v="photobooks"/>
    <x v="2233"/>
    <d v="2015-04-16T11:27:36"/>
    <n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6"/>
    <s v="photobooks"/>
    <x v="2234"/>
    <d v="2015-02-20T08:34:13"/>
    <n v="3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"/>
    <s v="children's books"/>
    <x v="2235"/>
    <d v="2011-12-18T18:21:44"/>
    <n v="4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x v="0"/>
    <s v="documentary"/>
    <x v="2236"/>
    <d v="2016-04-17T18:38:02"/>
    <n v="6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x v="5"/>
    <s v="electronic music"/>
    <x v="2237"/>
    <d v="2015-02-11T15:23:40"/>
    <n v="3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3"/>
    <s v="wearables"/>
    <x v="2238"/>
    <d v="2015-04-18T16:52:02"/>
    <n v="3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x v="4"/>
    <s v="tabletop games"/>
    <x v="2239"/>
    <d v="2015-08-11T18:31:40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x v="4"/>
    <s v="tabletop games"/>
    <x v="2240"/>
    <d v="2014-01-05T15:38:09"/>
    <n v="3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x v="5"/>
    <s v="indie rock"/>
    <x v="2241"/>
    <d v="2012-08-10T22:00:00"/>
    <n v="32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x v="0"/>
    <s v="shorts"/>
    <x v="2242"/>
    <d v="2014-03-23T00:00:00"/>
    <n v="2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x v="0"/>
    <s v="shorts"/>
    <x v="2243"/>
    <d v="2010-06-09T19:00:00"/>
    <n v="9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s v="science fiction"/>
    <x v="2244"/>
    <d v="2015-08-11T13:00:52"/>
    <n v="27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x v="0"/>
    <s v="documentary"/>
    <x v="2245"/>
    <d v="2011-02-02T07:59:00"/>
    <n v="5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3"/>
    <s v="web"/>
    <x v="2246"/>
    <d v="2015-10-29T01:07:14"/>
    <n v="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x v="5"/>
    <s v="rock"/>
    <x v="2247"/>
    <d v="2014-12-22T04:59:00"/>
    <n v="3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5"/>
    <s v="jazz"/>
    <x v="2248"/>
    <d v="2016-09-16T23:10:04"/>
    <n v="3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x v="5"/>
    <s v="electronic music"/>
    <x v="2249"/>
    <d v="2013-01-07T08:00:00"/>
    <n v="3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4"/>
    <s v="video games"/>
    <x v="2250"/>
    <d v="2014-04-05T02:59:39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s v="translations"/>
    <x v="2251"/>
    <d v="2015-09-15T11:11:00"/>
    <n v="3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x v="5"/>
    <s v="rock"/>
    <x v="2252"/>
    <d v="2011-06-12T04:00:00"/>
    <n v="4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x v="5"/>
    <s v="pop"/>
    <x v="2253"/>
    <d v="2013-11-24T12:49:53"/>
    <n v="3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5"/>
    <s v="faith"/>
    <x v="2254"/>
    <d v="2015-05-08T00:52:36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x v="5"/>
    <s v="rock"/>
    <x v="2255"/>
    <d v="2014-07-24T18:23:11"/>
    <n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x v="5"/>
    <s v="rock"/>
    <x v="2256"/>
    <d v="2014-06-23T16:01:00"/>
    <n v="2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x v="5"/>
    <s v="classical music"/>
    <x v="2257"/>
    <d v="2015-08-15T03:59:00"/>
    <n v="2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x v="1"/>
    <s v="plays"/>
    <x v="2258"/>
    <d v="2015-08-22T20:18:55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1"/>
    <s v="plays"/>
    <x v="2259"/>
    <d v="2016-01-29T23:17:00"/>
    <n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x v="1"/>
    <s v="spaces"/>
    <x v="2260"/>
    <d v="2016-11-22T05:59:00"/>
    <n v="36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x v="1"/>
    <s v="plays"/>
    <x v="2261"/>
    <d v="2014-08-13T04:59:00"/>
    <n v="23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x v="1"/>
    <s v="plays"/>
    <x v="2262"/>
    <d v="2016-11-04T13:06:24"/>
    <n v="3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x v="1"/>
    <s v="plays"/>
    <x v="2263"/>
    <d v="2016-04-01T03:59:00"/>
    <n v="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x v="1"/>
    <s v="plays"/>
    <x v="2264"/>
    <d v="2017-03-04T10:12:32"/>
    <n v="3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x v="1"/>
    <s v="plays"/>
    <x v="2265"/>
    <d v="2014-08-30T04:48:13"/>
    <n v="3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x v="1"/>
    <s v="plays"/>
    <x v="2266"/>
    <d v="2016-09-03T20:57:09"/>
    <n v="6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x v="1"/>
    <s v="plays"/>
    <x v="2267"/>
    <d v="2014-11-30T19:04:22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x v="1"/>
    <s v="musical"/>
    <x v="2268"/>
    <d v="2014-06-11T19:33:18"/>
    <n v="3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x v="1"/>
    <s v="musical"/>
    <x v="2269"/>
    <d v="2014-09-08T21:11:25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1"/>
    <s v="plays"/>
    <x v="2270"/>
    <d v="2016-09-02T20:24:33"/>
    <n v="4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s v="animation"/>
    <x v="2271"/>
    <d v="2014-12-25T05:00:00"/>
    <n v="5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x v="2"/>
    <s v="nonfiction"/>
    <x v="2272"/>
    <d v="2013-02-24T21:04:32"/>
    <n v="3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s v="drama"/>
    <x v="2273"/>
    <d v="2016-02-17T23:59:00"/>
    <n v="4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x v="5"/>
    <s v="rock"/>
    <x v="2274"/>
    <d v="2016-07-05T20:58:54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s v="translations"/>
    <x v="2275"/>
    <d v="2015-08-16T16:13:11"/>
    <n v="4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8"/>
    <s v="audio"/>
    <x v="2276"/>
    <d v="2016-06-06T20:09:00"/>
    <n v="4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6"/>
    <s v="nature"/>
    <x v="2277"/>
    <d v="2014-10-01T03:59:00"/>
    <n v="2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x v="1"/>
    <s v="plays"/>
    <x v="2278"/>
    <d v="2014-07-01T23:50:31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x v="1"/>
    <s v="plays"/>
    <x v="2279"/>
    <d v="2016-05-04T23:00:00"/>
    <n v="2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2"/>
    <s v="fiction"/>
    <x v="2280"/>
    <d v="2013-08-15T10:43:28"/>
    <n v="3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6"/>
    <s v="photobooks"/>
    <x v="2281"/>
    <d v="2014-10-23T23:30:4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x v="5"/>
    <s v="rock"/>
    <x v="2282"/>
    <d v="2013-09-10T03:59:00"/>
    <n v="3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3"/>
    <s v="web"/>
    <x v="2283"/>
    <d v="2015-10-29T02:53:43"/>
    <n v="3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x v="1"/>
    <s v="spaces"/>
    <x v="2284"/>
    <d v="2015-07-20T22:00:00"/>
    <n v="4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x v="1"/>
    <s v="plays"/>
    <x v="2285"/>
    <d v="2013-05-06T16:51:11"/>
    <n v="2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4"/>
    <s v="mobile games"/>
    <x v="2286"/>
    <d v="2015-12-19T16:07:09"/>
    <n v="3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1"/>
    <s v="spaces"/>
    <x v="2287"/>
    <d v="2015-06-12T03:45:06"/>
    <n v="6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2288"/>
    <d v="2017-04-08T12:54:05"/>
    <n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1"/>
    <s v="spaces"/>
    <x v="2289"/>
    <d v="2015-05-05T18:48:00"/>
    <n v="29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x v="0"/>
    <s v="television"/>
    <x v="2290"/>
    <d v="2014-08-21T07:01:55"/>
    <n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x v="0"/>
    <s v="shorts"/>
    <x v="2291"/>
    <d v="2011-10-09T19:41:01"/>
    <n v="3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s v="science fiction"/>
    <x v="2292"/>
    <d v="2015-05-15T22:17:22"/>
    <n v="2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s v="drama"/>
    <x v="2293"/>
    <d v="2015-02-27T19:49:0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x v="0"/>
    <s v="documentary"/>
    <x v="2294"/>
    <d v="2012-04-05T06:59:00"/>
    <n v="35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x v="0"/>
    <s v="documentary"/>
    <x v="2295"/>
    <d v="2012-04-28T00:57:54"/>
    <n v="6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x v="0"/>
    <s v="documentary"/>
    <x v="2296"/>
    <d v="2015-03-22T08:00:00"/>
    <n v="27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x v="0"/>
    <s v="documentary"/>
    <x v="2297"/>
    <d v="2016-01-23T17:16:32"/>
    <n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x v="1"/>
    <s v="plays"/>
    <x v="2298"/>
    <d v="2016-12-17T06:59:00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x v="2"/>
    <s v="nonfiction"/>
    <x v="2299"/>
    <d v="2012-09-19T04:27:41"/>
    <n v="6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2"/>
    <s v="fiction"/>
    <x v="2300"/>
    <d v="2015-02-16T18:48:03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2"/>
    <s v="fiction"/>
    <x v="2301"/>
    <d v="2013-12-26T23:54:54"/>
    <n v="3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x v="5"/>
    <s v="rock"/>
    <x v="2302"/>
    <d v="2017-03-01T02:00:00"/>
    <n v="36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x v="5"/>
    <s v="rock"/>
    <x v="2303"/>
    <d v="2014-01-19T20:00:30"/>
    <n v="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x v="5"/>
    <s v="rock"/>
    <x v="2304"/>
    <d v="2014-11-01T22:01:4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x v="5"/>
    <s v="metal"/>
    <x v="2305"/>
    <d v="2015-03-16T02:34:24"/>
    <n v="28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x v="5"/>
    <s v="metal"/>
    <x v="2306"/>
    <d v="2016-04-25T04:59:00"/>
    <n v="33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x v="5"/>
    <s v="metal"/>
    <x v="2307"/>
    <d v="2015-06-04T00:00:00"/>
    <n v="3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3"/>
    <s v="wearables"/>
    <x v="2308"/>
    <d v="2016-03-12T19:52:44"/>
    <n v="3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3"/>
    <s v="wearables"/>
    <x v="2309"/>
    <d v="2014-07-27T15:27:00"/>
    <n v="3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3"/>
    <s v="wearables"/>
    <x v="2310"/>
    <d v="2014-12-12T07:11:00"/>
    <n v="8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8"/>
    <s v="audio"/>
    <x v="2311"/>
    <d v="2016-05-02T01:00:00"/>
    <n v="6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4"/>
    <s v="video games"/>
    <x v="2312"/>
    <d v="2016-02-14T02:39:31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4"/>
    <s v="mobile games"/>
    <x v="2313"/>
    <d v="2015-02-17T00:08:47"/>
    <n v="3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x v="6"/>
    <s v="photobooks"/>
    <x v="2314"/>
    <d v="2016-04-01T04:00:00"/>
    <n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x v="5"/>
    <s v="rock"/>
    <x v="2315"/>
    <d v="2014-08-31T17:31:31"/>
    <n v="3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x v="1"/>
    <s v="plays"/>
    <x v="2316"/>
    <d v="2016-08-10T04:00:00"/>
    <n v="3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x v="5"/>
    <s v="rock"/>
    <x v="2317"/>
    <d v="2017-01-15T01:35:1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x v="5"/>
    <s v="rock"/>
    <x v="2318"/>
    <d v="2015-06-03T04:30:00"/>
    <n v="3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x v="5"/>
    <s v="rock"/>
    <x v="2319"/>
    <d v="2013-07-26T01:30:35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s v="translations"/>
    <x v="2320"/>
    <d v="2015-01-01T04:12:15"/>
    <n v="6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x v="2"/>
    <s v="radio &amp; podcasts"/>
    <x v="2321"/>
    <d v="2013-04-10T15:54:31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2"/>
    <s v="fiction"/>
    <x v="2322"/>
    <d v="2011-06-18T21:14:06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x v="6"/>
    <s v="photobooks"/>
    <x v="2323"/>
    <d v="2016-05-23T22:00:00"/>
    <n v="2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2"/>
    <s v="art books"/>
    <x v="2324"/>
    <d v="2009-12-02T00:50:00"/>
    <n v="7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2"/>
    <s v="art books"/>
    <x v="2325"/>
    <d v="2011-06-08T17:31:01"/>
    <n v="3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x v="5"/>
    <s v="rock"/>
    <x v="2326"/>
    <d v="2014-06-17T17:41:22"/>
    <n v="33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x v="5"/>
    <s v="rock"/>
    <x v="2327"/>
    <d v="2012-03-02T06:59:00"/>
    <n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x v="5"/>
    <s v="rock"/>
    <x v="2328"/>
    <d v="2011-09-24T08:10:54"/>
    <n v="6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5"/>
    <s v="faith"/>
    <x v="2329"/>
    <d v="2017-04-09T11:49:54"/>
    <n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5"/>
    <s v="faith"/>
    <x v="2330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5"/>
    <s v="faith"/>
    <x v="2331"/>
    <d v="2014-11-09T19:47:51"/>
    <n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5"/>
    <s v="faith"/>
    <x v="2332"/>
    <d v="2016-01-16T05:00:00"/>
    <n v="6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5"/>
    <s v="faith"/>
    <x v="2333"/>
    <d v="2015-07-20T22:46:32"/>
    <n v="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6"/>
    <s v="photobooks"/>
    <x v="2334"/>
    <d v="2014-11-11T21:13:28"/>
    <n v="2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x v="3"/>
    <s v="hardware"/>
    <x v="2335"/>
    <d v="2013-07-13T21:35:25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x v="3"/>
    <s v="hardware"/>
    <x v="2336"/>
    <d v="2012-08-13T03:00:00"/>
    <n v="3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x v="3"/>
    <s v="hardware"/>
    <x v="2337"/>
    <d v="2016-05-15T17:35:01"/>
    <n v="33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x v="5"/>
    <s v="indie rock"/>
    <x v="2338"/>
    <d v="2011-12-14T04:59:00"/>
    <n v="31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x v="5"/>
    <s v="indie rock"/>
    <x v="2339"/>
    <d v="2015-07-05T17:00:17"/>
    <n v="3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x v="5"/>
    <s v="rock"/>
    <x v="2340"/>
    <d v="2015-06-22T05:00:00"/>
    <n v="36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x v="5"/>
    <s v="rock"/>
    <x v="2341"/>
    <d v="2016-05-05T13:01:47"/>
    <n v="3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x v="5"/>
    <s v="electronic music"/>
    <x v="2342"/>
    <d v="2012-11-01T20:22:48"/>
    <n v="3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x v="5"/>
    <s v="electronic music"/>
    <x v="2343"/>
    <d v="2012-04-14T17:36:00"/>
    <n v="57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x v="4"/>
    <s v="tabletop games"/>
    <x v="2344"/>
    <d v="2017-03-10T14:55:16"/>
    <n v="3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x v="4"/>
    <s v="tabletop games"/>
    <x v="2345"/>
    <d v="2014-02-21T18:00:00"/>
    <n v="3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x v="7"/>
    <s v="small batch"/>
    <x v="2346"/>
    <d v="2014-11-05T17:34:00"/>
    <n v="3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3"/>
    <s v="web"/>
    <x v="2347"/>
    <d v="2015-07-02T21:59:44"/>
    <n v="3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x v="5"/>
    <s v="indie rock"/>
    <x v="2348"/>
    <d v="2012-04-30T15:30:08"/>
    <n v="3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x v="5"/>
    <s v="indie rock"/>
    <x v="2349"/>
    <d v="2011-08-05T21:05:38"/>
    <n v="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x v="5"/>
    <s v="indie rock"/>
    <x v="2350"/>
    <d v="2012-12-31T18:00:00"/>
    <n v="4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x v="5"/>
    <s v="classical music"/>
    <x v="2351"/>
    <d v="2014-12-08T04:59:00"/>
    <n v="28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x v="5"/>
    <s v="classical music"/>
    <x v="2352"/>
    <d v="2013-10-18T03:59:00"/>
    <n v="19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x v="5"/>
    <s v="classical music"/>
    <x v="2353"/>
    <d v="2015-08-20T11:00:00"/>
    <n v="1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x v="5"/>
    <s v="classical music"/>
    <x v="2354"/>
    <d v="2012-08-16T20:22:46"/>
    <n v="3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"/>
    <s v="children's books"/>
    <x v="2355"/>
    <d v="2012-05-30T19:00:00"/>
    <n v="2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"/>
    <s v="children's books"/>
    <x v="2356"/>
    <d v="2012-10-28T13:53:48"/>
    <n v="1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"/>
    <s v="children's books"/>
    <x v="2357"/>
    <d v="2015-08-16T23:00:50"/>
    <n v="6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"/>
    <s v="children's books"/>
    <x v="2358"/>
    <d v="2013-03-08T03:02:08"/>
    <n v="3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1"/>
    <s v="plays"/>
    <x v="2359"/>
    <d v="2016-06-19T19:12:56"/>
    <n v="6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x v="1"/>
    <s v="musical"/>
    <x v="2360"/>
    <d v="2015-01-30T16:53:34"/>
    <n v="3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x v="1"/>
    <s v="spaces"/>
    <x v="2361"/>
    <d v="2015-09-23T13:25:56"/>
    <n v="45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x v="1"/>
    <s v="spaces"/>
    <x v="2362"/>
    <d v="2015-02-10T16:52:10"/>
    <n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x v="1"/>
    <s v="spaces"/>
    <x v="2363"/>
    <d v="2014-08-22T03:44:15"/>
    <n v="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1"/>
    <s v="spaces"/>
    <x v="2364"/>
    <d v="2014-06-01T03:59:00"/>
    <n v="3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1"/>
    <s v="spaces"/>
    <x v="2365"/>
    <d v="2015-02-03T02:00:00"/>
    <n v="3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x v="1"/>
    <s v="plays"/>
    <x v="2366"/>
    <d v="2014-07-19T05:00:00"/>
    <n v="1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x v="1"/>
    <s v="plays"/>
    <x v="2367"/>
    <d v="2014-07-07T02:00:00"/>
    <n v="2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1"/>
    <s v="musical"/>
    <x v="2368"/>
    <d v="2016-12-09T04:37:55"/>
    <n v="3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x v="1"/>
    <s v="plays"/>
    <x v="2369"/>
    <d v="2014-08-08T19:05:51"/>
    <n v="3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x v="1"/>
    <s v="plays"/>
    <x v="2370"/>
    <d v="2015-07-05T16:43:23"/>
    <n v="3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x v="1"/>
    <s v="plays"/>
    <x v="2371"/>
    <d v="2017-02-01T23:31:00"/>
    <n v="33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x v="1"/>
    <s v="plays"/>
    <x v="2372"/>
    <d v="2016-09-14T19:00:00"/>
    <n v="16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x v="1"/>
    <s v="plays"/>
    <x v="2373"/>
    <d v="2015-07-31T20:32:28"/>
    <n v="3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x v="1"/>
    <s v="plays"/>
    <x v="2374"/>
    <d v="2016-05-06T07:17:21"/>
    <n v="3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x v="1"/>
    <s v="plays"/>
    <x v="2375"/>
    <d v="2017-02-25T01:22:14"/>
    <n v="4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x v="1"/>
    <s v="plays"/>
    <x v="2376"/>
    <d v="2015-03-11T03:26:23"/>
    <n v="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x v="1"/>
    <s v="plays"/>
    <x v="2377"/>
    <d v="2014-11-21T17:00:00"/>
    <n v="2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x v="1"/>
    <s v="plays"/>
    <x v="2378"/>
    <d v="2015-04-23T18:30:00"/>
    <n v="2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x v="1"/>
    <s v="plays"/>
    <x v="2379"/>
    <d v="2014-05-23T20:01:47"/>
    <n v="3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x v="1"/>
    <s v="plays"/>
    <x v="2380"/>
    <d v="2016-03-16T03:59:00"/>
    <n v="15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x v="1"/>
    <s v="plays"/>
    <x v="2381"/>
    <d v="2014-07-04T11:00:00"/>
    <n v="3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x v="1"/>
    <s v="plays"/>
    <x v="2382"/>
    <d v="2016-09-25T23:00:00"/>
    <n v="5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x v="1"/>
    <s v="plays"/>
    <x v="2383"/>
    <d v="2015-05-26T15:32:27"/>
    <n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x v="1"/>
    <s v="plays"/>
    <x v="2384"/>
    <d v="2016-05-17T21:27:59"/>
    <n v="6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x v="1"/>
    <s v="plays"/>
    <x v="2385"/>
    <d v="2014-08-16T16:00:57"/>
    <n v="2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x v="1"/>
    <s v="plays"/>
    <x v="2386"/>
    <d v="2014-11-05T12:52:00"/>
    <n v="34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x v="1"/>
    <s v="plays"/>
    <x v="2387"/>
    <d v="2015-01-11T20:53:30"/>
    <n v="2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x v="1"/>
    <s v="plays"/>
    <x v="2388"/>
    <d v="2015-05-09T20:47:29"/>
    <n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1"/>
    <s v="plays"/>
    <x v="2389"/>
    <d v="2016-07-17T10:47:48"/>
    <n v="2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x v="1"/>
    <s v="musical"/>
    <x v="2390"/>
    <d v="2015-08-26T02:35:53"/>
    <n v="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x v="1"/>
    <s v="musical"/>
    <x v="2391"/>
    <d v="2014-06-12T17:28:10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1"/>
    <s v="plays"/>
    <x v="2392"/>
    <d v="2016-04-08T18:35:00"/>
    <n v="29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1"/>
    <s v="plays"/>
    <x v="2393"/>
    <d v="2015-12-04T16:43:59"/>
    <n v="6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1"/>
    <s v="plays"/>
    <x v="2394"/>
    <d v="2014-08-12T22:50:11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x v="0"/>
    <s v="television"/>
    <x v="2395"/>
    <d v="2016-07-29T05:35:00"/>
    <n v="17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x v="4"/>
    <s v="tabletop games"/>
    <x v="2396"/>
    <d v="2016-05-07T22:50:51"/>
    <n v="3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x v="1"/>
    <s v="spaces"/>
    <x v="2397"/>
    <d v="2014-06-20T22:01:0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5"/>
    <s v="jazz"/>
    <x v="2398"/>
    <d v="2014-12-01T22:59:21"/>
    <n v="3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1"/>
    <s v="musical"/>
    <x v="2399"/>
    <d v="2016-02-02T14:58:48"/>
    <n v="3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x v="1"/>
    <s v="plays"/>
    <x v="2400"/>
    <d v="2015-07-30T12:30:22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3"/>
    <s v="web"/>
    <x v="2401"/>
    <d v="2014-10-19T16:26:12"/>
    <n v="3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x v="5"/>
    <s v="pop"/>
    <x v="2402"/>
    <d v="2014-05-23T16:25:55"/>
    <n v="4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x v="1"/>
    <s v="plays"/>
    <x v="2403"/>
    <d v="2015-10-26T00:13:17"/>
    <n v="3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5"/>
    <s v="indie rock"/>
    <x v="2404"/>
    <d v="2012-10-30T07:42:18"/>
    <n v="33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2"/>
    <s v="fiction"/>
    <x v="2405"/>
    <d v="2015-05-10T23:01:00"/>
    <n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5"/>
    <s v="indie rock"/>
    <x v="2406"/>
    <d v="2012-01-14T06:01:26"/>
    <n v="4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x v="6"/>
    <s v="photobooks"/>
    <x v="2407"/>
    <d v="2016-10-23T08:20:01"/>
    <n v="6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x v="1"/>
    <s v="spaces"/>
    <x v="2408"/>
    <d v="2015-06-14T00:20:55"/>
    <n v="3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1"/>
    <s v="musical"/>
    <x v="2409"/>
    <d v="2016-08-16T18:07:49"/>
    <n v="6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x v="1"/>
    <s v="plays"/>
    <x v="2410"/>
    <d v="2014-09-21T02:00:00"/>
    <n v="1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1"/>
    <s v="plays"/>
    <x v="2411"/>
    <d v="2016-04-01T03:59:00"/>
    <n v="15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x v="5"/>
    <s v="rock"/>
    <x v="2412"/>
    <d v="2016-12-03T17:03:26"/>
    <n v="3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x v="5"/>
    <s v="classical music"/>
    <x v="2413"/>
    <d v="2012-03-21T20:48:00"/>
    <n v="2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x v="2"/>
    <s v="nonfiction"/>
    <x v="2414"/>
    <d v="2013-11-21T04:59:00"/>
    <n v="2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4"/>
    <s v="video games"/>
    <x v="2415"/>
    <d v="2011-07-16T17:32:54"/>
    <n v="3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1"/>
    <s v="musical"/>
    <x v="2416"/>
    <d v="2015-06-15T19:10:18"/>
    <n v="3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x v="0"/>
    <s v="television"/>
    <x v="2417"/>
    <d v="2016-04-15T21:00:00"/>
    <n v="7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x v="0"/>
    <s v="television"/>
    <x v="2418"/>
    <d v="2016-06-23T20:27:00"/>
    <n v="36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x v="0"/>
    <s v="shorts"/>
    <x v="2419"/>
    <d v="2013-04-23T05:01:12"/>
    <n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x v="0"/>
    <s v="shorts"/>
    <x v="2420"/>
    <d v="2014-06-22T15:48:51"/>
    <n v="2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x v="0"/>
    <s v="shorts"/>
    <x v="2421"/>
    <d v="2013-01-24T18:38:30"/>
    <n v="2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x v="0"/>
    <s v="shorts"/>
    <x v="2422"/>
    <d v="2015-05-31T07:59:47"/>
    <n v="3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x v="0"/>
    <s v="shorts"/>
    <x v="2423"/>
    <d v="2011-04-08T10:55:55"/>
    <n v="4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s v="drama"/>
    <x v="2424"/>
    <d v="2015-10-10T21:00:00"/>
    <n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x v="0"/>
    <s v="documentary"/>
    <x v="2425"/>
    <d v="2010-03-16T07:06:00"/>
    <n v="4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x v="0"/>
    <s v="documentary"/>
    <x v="2426"/>
    <d v="2012-05-16T19:00:00"/>
    <n v="32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x v="0"/>
    <s v="documentary"/>
    <x v="2427"/>
    <d v="2014-10-01T03:59:00"/>
    <n v="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x v="0"/>
    <s v="documentary"/>
    <x v="2428"/>
    <d v="2016-04-08T18:52:01"/>
    <n v="3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x v="1"/>
    <s v="plays"/>
    <x v="2429"/>
    <d v="2016-06-01T17:12:49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x v="2"/>
    <s v="nonfiction"/>
    <x v="2430"/>
    <d v="2013-01-14T21:20:00"/>
    <n v="41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2"/>
    <s v="fiction"/>
    <x v="2431"/>
    <d v="2016-12-04T06:00:00"/>
    <n v="18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x v="5"/>
    <s v="rock"/>
    <x v="2432"/>
    <d v="2014-09-30T14:09:47"/>
    <n v="3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x v="5"/>
    <s v="metal"/>
    <x v="2433"/>
    <d v="2016-10-24T21:00:00"/>
    <n v="1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5"/>
    <s v="jazz"/>
    <x v="2434"/>
    <d v="2015-02-28T15:10:00"/>
    <n v="3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5"/>
    <s v="jazz"/>
    <x v="2435"/>
    <d v="2012-11-11T05:00:40"/>
    <n v="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5"/>
    <s v="jazz"/>
    <x v="2436"/>
    <d v="2012-12-11T03:37:27"/>
    <n v="6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5"/>
    <s v="jazz"/>
    <x v="2437"/>
    <d v="2016-01-29T08:00:29"/>
    <n v="3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5"/>
    <s v="jazz"/>
    <x v="2438"/>
    <d v="2013-11-03T20:09:17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8"/>
    <s v="audio"/>
    <x v="2439"/>
    <d v="2016-03-07T23:49:05"/>
    <n v="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x v="6"/>
    <s v="photobooks"/>
    <x v="2440"/>
    <d v="2015-12-31T03:00:00"/>
    <n v="36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x v="5"/>
    <s v="rock"/>
    <x v="2441"/>
    <d v="2013-05-06T07:00:55"/>
    <n v="3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x v="5"/>
    <s v="rock"/>
    <x v="2442"/>
    <d v="2013-10-24T23:42:49"/>
    <n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x v="5"/>
    <s v="rock"/>
    <x v="2443"/>
    <d v="2010-11-30T15:43:35"/>
    <n v="47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x v="1"/>
    <s v="plays"/>
    <x v="2444"/>
    <d v="2015-04-23T06:59:00"/>
    <n v="31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x v="1"/>
    <s v="plays"/>
    <x v="2445"/>
    <d v="2015-07-14T19:32:39"/>
    <n v="3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x v="1"/>
    <s v="plays"/>
    <x v="2446"/>
    <d v="2016-07-31T11:00:00"/>
    <n v="16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x v="5"/>
    <s v="rock"/>
    <x v="2447"/>
    <d v="2015-07-05T17:38:42"/>
    <n v="3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x v="5"/>
    <s v="rock"/>
    <x v="2448"/>
    <d v="2017-01-14T21:48:01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x v="6"/>
    <s v="photobooks"/>
    <x v="2449"/>
    <d v="2017-02-05T16:25:39"/>
    <n v="3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x v="6"/>
    <s v="photobooks"/>
    <x v="2450"/>
    <d v="2017-03-14T13:24:46"/>
    <n v="28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6"/>
    <s v="nature"/>
    <x v="2451"/>
    <d v="2015-05-27T19:47:19"/>
    <n v="3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x v="5"/>
    <s v="pop"/>
    <x v="2452"/>
    <d v="2011-02-22T03:00:00"/>
    <n v="3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5"/>
    <s v="faith"/>
    <x v="2453"/>
    <d v="2017-04-07T18:45:38"/>
    <n v="24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6"/>
    <s v="photobooks"/>
    <x v="2454"/>
    <d v="2015-06-27T21:59:00"/>
    <n v="2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6"/>
    <s v="photobooks"/>
    <x v="2455"/>
    <d v="2015-03-01T21:47:19"/>
    <n v="3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4"/>
    <s v="mobile games"/>
    <x v="2456"/>
    <d v="2016-01-31T04:17:00"/>
    <n v="29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x v="5"/>
    <s v="indie rock"/>
    <x v="2457"/>
    <d v="2012-05-16T04:59:00"/>
    <n v="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x v="5"/>
    <s v="indie rock"/>
    <x v="2458"/>
    <d v="2012-03-05T03:00:00"/>
    <n v="34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x v="5"/>
    <s v="electronic music"/>
    <x v="2459"/>
    <d v="2013-07-27T01:27:16"/>
    <n v="3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x v="4"/>
    <s v="tabletop games"/>
    <x v="2460"/>
    <d v="2013-04-02T15:52:45"/>
    <n v="3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x v="5"/>
    <s v="indie rock"/>
    <x v="2461"/>
    <d v="2012-03-10T04:02:09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7"/>
    <s v="food trucks"/>
    <x v="2462"/>
    <d v="2016-05-27T22:04:00"/>
    <n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x v="5"/>
    <s v="indie rock"/>
    <x v="2463"/>
    <d v="2011-09-15T22:00:03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x v="5"/>
    <s v="indie rock"/>
    <x v="2464"/>
    <d v="2013-05-09T16:33:59"/>
    <n v="3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x v="5"/>
    <s v="classical music"/>
    <x v="2465"/>
    <d v="2013-09-26T10:46:58"/>
    <n v="6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x v="5"/>
    <s v="classical music"/>
    <x v="2466"/>
    <d v="2013-10-05T05:00:00"/>
    <n v="2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x v="3"/>
    <s v="makerspaces"/>
    <x v="2467"/>
    <d v="2015-05-04T21:29:34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7"/>
    <s v="food trucks"/>
    <x v="2468"/>
    <d v="2015-03-25T07:01:00"/>
    <n v="3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x v="1"/>
    <s v="plays"/>
    <x v="2469"/>
    <d v="2014-08-25T04:59:00"/>
    <n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1"/>
    <s v="plays"/>
    <x v="2470"/>
    <d v="2016-09-07T01:21:53"/>
    <n v="14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x v="1"/>
    <s v="musical"/>
    <x v="2471"/>
    <d v="2016-08-29T17:00:00"/>
    <n v="58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x v="1"/>
    <s v="plays"/>
    <x v="2472"/>
    <d v="2016-08-17T03:59:00"/>
    <n v="14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1"/>
    <s v="spaces"/>
    <x v="2473"/>
    <d v="2017-02-08T09:59:05"/>
    <n v="3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x v="1"/>
    <s v="plays"/>
    <x v="2474"/>
    <d v="2011-01-25T04:00:00"/>
    <n v="9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x v="1"/>
    <s v="plays"/>
    <x v="2475"/>
    <d v="2014-09-10T20:09:34"/>
    <n v="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1"/>
    <s v="musical"/>
    <x v="2476"/>
    <d v="2015-02-12T14:15:42"/>
    <n v="3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x v="1"/>
    <s v="plays"/>
    <x v="2477"/>
    <d v="2016-04-13T21:02:45"/>
    <n v="2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x v="1"/>
    <s v="plays"/>
    <x v="2478"/>
    <d v="2015-06-15T16:14:40"/>
    <n v="2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x v="1"/>
    <s v="plays"/>
    <x v="2479"/>
    <d v="2015-11-29T23:00:00"/>
    <n v="35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x v="1"/>
    <s v="plays"/>
    <x v="2480"/>
    <d v="2015-10-28T17:33:36"/>
    <n v="3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x v="1"/>
    <s v="plays"/>
    <x v="2481"/>
    <d v="2016-08-01T22:59:00"/>
    <n v="2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x v="1"/>
    <s v="plays"/>
    <x v="2482"/>
    <d v="2016-04-19T23:27:30"/>
    <n v="59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1"/>
    <s v="musical"/>
    <x v="2483"/>
    <d v="2016-04-20T21:11:16"/>
    <n v="3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x v="1"/>
    <s v="plays"/>
    <x v="2484"/>
    <d v="2014-07-21T03:59:00"/>
    <n v="2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x v="1"/>
    <s v="plays"/>
    <x v="2485"/>
    <d v="2016-10-20T02:48:16"/>
    <n v="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x v="1"/>
    <s v="plays"/>
    <x v="2486"/>
    <d v="2016-06-06T02:00:00"/>
    <n v="37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x v="1"/>
    <s v="plays"/>
    <x v="2487"/>
    <d v="2015-03-31T12:52:00"/>
    <n v="5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x v="1"/>
    <s v="musical"/>
    <x v="2488"/>
    <d v="2014-12-01T20:25:15"/>
    <n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x v="1"/>
    <s v="plays"/>
    <x v="2489"/>
    <d v="2016-01-04T04:20:07"/>
    <n v="3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1"/>
    <s v="plays"/>
    <x v="2490"/>
    <d v="2014-09-11T12:39:21"/>
    <n v="3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1"/>
    <s v="plays"/>
    <x v="2491"/>
    <d v="2016-04-15T16:28:00"/>
    <n v="5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1"/>
    <s v="plays"/>
    <x v="2492"/>
    <d v="2015-11-25T23:00:00"/>
    <n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1"/>
    <s v="plays"/>
    <x v="2493"/>
    <d v="2015-05-09T04:00:00"/>
    <n v="5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1"/>
    <s v="plays"/>
    <x v="2494"/>
    <d v="2016-01-14T18:16:5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1"/>
    <s v="plays"/>
    <x v="2495"/>
    <d v="2015-03-24T03:59:00"/>
    <n v="2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1"/>
    <s v="plays"/>
    <x v="2496"/>
    <d v="2017-02-28T08:51:00"/>
    <n v="4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1"/>
    <s v="plays"/>
    <x v="2497"/>
    <d v="2017-01-13T23:05:00"/>
    <n v="3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s v="drama"/>
    <x v="2498"/>
    <d v="2015-06-22T17:48:15"/>
    <n v="3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x v="1"/>
    <s v="plays"/>
    <x v="2499"/>
    <d v="2015-06-24T02:00:00"/>
    <n v="2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x v="0"/>
    <s v="documentary"/>
    <x v="2500"/>
    <d v="2012-09-01T02:00:00"/>
    <n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x v="2"/>
    <s v="nonfiction"/>
    <x v="2501"/>
    <d v="2013-07-05T00:56:00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x v="5"/>
    <s v="pop"/>
    <x v="2502"/>
    <d v="2014-03-11T06:59:00"/>
    <n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503"/>
    <d v="2017-04-07T17:35:34"/>
    <n v="31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x v="1"/>
    <s v="spaces"/>
    <x v="2504"/>
    <d v="2014-06-11T04:00:00"/>
    <n v="16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x v="1"/>
    <s v="plays"/>
    <x v="2505"/>
    <d v="2014-12-21T17:11:30"/>
    <n v="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x v="5"/>
    <s v="indie rock"/>
    <x v="2506"/>
    <d v="2012-07-10T23:48:00"/>
    <n v="33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x v="1"/>
    <s v="plays"/>
    <x v="2507"/>
    <d v="2016-06-12T17:00:00"/>
    <n v="23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x v="1"/>
    <s v="plays"/>
    <x v="2508"/>
    <d v="2014-07-03T16:03:01"/>
    <n v="3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2"/>
    <s v="art books"/>
    <x v="2509"/>
    <d v="2013-08-28T23:54:51"/>
    <n v="3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s v="animation"/>
    <x v="2510"/>
    <d v="2014-03-14T04:40:31"/>
    <n v="3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s v="animation"/>
    <x v="2511"/>
    <d v="2017-02-17T07:53:49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x v="1"/>
    <s v="plays"/>
    <x v="2512"/>
    <d v="2015-08-03T18:00:00"/>
    <n v="4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5"/>
    <s v="jazz"/>
    <x v="2513"/>
    <d v="2010-10-22T05:00:00"/>
    <n v="3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x v="5"/>
    <s v="rock"/>
    <x v="2514"/>
    <d v="2014-02-26T20:13:40"/>
    <n v="3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x v="4"/>
    <s v="tabletop games"/>
    <x v="2515"/>
    <d v="2014-11-18T00:00:00"/>
    <n v="35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x v="1"/>
    <s v="plays"/>
    <x v="2516"/>
    <d v="2015-07-16T17:24:36"/>
    <n v="3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x v="1"/>
    <s v="plays"/>
    <x v="2517"/>
    <d v="2016-06-22T03:55:00"/>
    <n v="22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x v="1"/>
    <s v="plays"/>
    <x v="2518"/>
    <d v="2016-04-28T05:59:00"/>
    <n v="28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1"/>
    <s v="musical"/>
    <x v="2519"/>
    <d v="2015-04-19T15:08:52"/>
    <n v="6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x v="1"/>
    <s v="plays"/>
    <x v="2520"/>
    <d v="2015-07-02T23:50:06"/>
    <n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"/>
    <s v="children's books"/>
    <x v="2521"/>
    <d v="2014-06-17T21:17:22"/>
    <n v="6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5"/>
    <s v="faith"/>
    <x v="2522"/>
    <d v="2016-04-21T04:00:00"/>
    <n v="2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1"/>
    <s v="plays"/>
    <x v="2523"/>
    <d v="2015-06-27T21:44:14"/>
    <n v="3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x v="0"/>
    <s v="shorts"/>
    <x v="2524"/>
    <d v="2011-08-13T23:00:00"/>
    <n v="29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6"/>
    <s v="places"/>
    <x v="2525"/>
    <d v="2014-12-13T11:19:29"/>
    <n v="4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7"/>
    <s v="food trucks"/>
    <x v="2526"/>
    <d v="2015-01-19T02:39:50"/>
    <n v="4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"/>
    <s v="children's books"/>
    <x v="2527"/>
    <d v="2012-03-18T23:53:15"/>
    <n v="59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x v="0"/>
    <s v="shorts"/>
    <x v="2528"/>
    <d v="2012-12-07T23:30:00"/>
    <n v="3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4"/>
    <s v="video games"/>
    <x v="2529"/>
    <d v="2013-05-30T16:53:45"/>
    <n v="1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x v="5"/>
    <s v="indie rock"/>
    <x v="2530"/>
    <d v="2011-07-05T00:31:06"/>
    <n v="4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6"/>
    <s v="people"/>
    <x v="2531"/>
    <d v="2016-12-07T01:09:02"/>
    <n v="6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x v="5"/>
    <s v="indie rock"/>
    <x v="2532"/>
    <d v="2014-11-03T08:52:50"/>
    <n v="33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x v="1"/>
    <s v="plays"/>
    <x v="2533"/>
    <d v="2014-08-31T15:47:58"/>
    <n v="3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x v="1"/>
    <s v="plays"/>
    <x v="2534"/>
    <d v="2014-09-16T21:00:00"/>
    <n v="3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x v="1"/>
    <s v="plays"/>
    <x v="2535"/>
    <d v="2015-05-27T02:45:00"/>
    <n v="36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5"/>
    <s v="jazz"/>
    <x v="2536"/>
    <d v="2013-02-04T11:55:27"/>
    <n v="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x v="1"/>
    <s v="musical"/>
    <x v="2537"/>
    <d v="2015-02-21T11:00:00"/>
    <n v="31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x v="1"/>
    <s v="plays"/>
    <x v="2538"/>
    <d v="2015-08-20T20:02:56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x v="0"/>
    <s v="television"/>
    <x v="2539"/>
    <d v="2014-06-25T01:37:59"/>
    <n v="35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x v="0"/>
    <s v="television"/>
    <x v="2540"/>
    <d v="2014-07-22T16:09:28"/>
    <n v="3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x v="0"/>
    <s v="television"/>
    <x v="2541"/>
    <d v="2014-04-04T22:00:00"/>
    <n v="1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x v="0"/>
    <s v="shorts"/>
    <x v="2542"/>
    <d v="2013-03-03T19:11:18"/>
    <n v="2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x v="0"/>
    <s v="shorts"/>
    <x v="2543"/>
    <d v="2011-05-17T09:39:24"/>
    <n v="61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x v="0"/>
    <s v="shorts"/>
    <x v="2544"/>
    <d v="2012-01-13T06:34:48"/>
    <n v="6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s v="science fiction"/>
    <x v="2545"/>
    <d v="2015-04-18T10:16:00"/>
    <n v="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s v="science fiction"/>
    <x v="2546"/>
    <d v="2014-07-01T19:00:00"/>
    <n v="33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s v="science fiction"/>
    <x v="2547"/>
    <d v="2015-05-16T10:16:00"/>
    <n v="4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s v="science fiction"/>
    <x v="2548"/>
    <d v="2014-11-16T22:26:18"/>
    <n v="2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s v="drama"/>
    <x v="2549"/>
    <d v="2016-02-13T22:24:57"/>
    <n v="3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x v="0"/>
    <s v="documentary"/>
    <x v="2550"/>
    <d v="2010-04-28T18:49:00"/>
    <n v="61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x v="0"/>
    <s v="documentary"/>
    <x v="2551"/>
    <d v="2012-06-02T01:42:26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x v="0"/>
    <s v="documentary"/>
    <x v="2552"/>
    <d v="2015-03-14T02:05:08"/>
    <n v="3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x v="0"/>
    <s v="documentary"/>
    <x v="2553"/>
    <d v="2016-01-25T23:52:00"/>
    <n v="24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s v="animation"/>
    <x v="2554"/>
    <d v="2012-03-26T08:01:39"/>
    <n v="6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s v="animation"/>
    <x v="2555"/>
    <d v="2016-07-05T20:54:43"/>
    <n v="3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s v="animation"/>
    <x v="2556"/>
    <d v="2015-10-11T15:07:02"/>
    <n v="6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x v="1"/>
    <s v="plays"/>
    <x v="2557"/>
    <d v="2016-03-20T23:58:45"/>
    <n v="19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3"/>
    <s v="web"/>
    <x v="2558"/>
    <d v="2016-09-22T21:47:47"/>
    <n v="3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x v="3"/>
    <s v="wearables"/>
    <x v="2559"/>
    <d v="2016-12-01T17:34:10"/>
    <n v="3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x v="3"/>
    <s v="wearables"/>
    <x v="2560"/>
    <d v="2015-08-23T14:14:55"/>
    <n v="3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x v="2"/>
    <s v="nonfiction"/>
    <x v="2561"/>
    <d v="2015-06-21T03:31:22"/>
    <n v="14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x v="2"/>
    <s v="nonfiction"/>
    <x v="2562"/>
    <d v="2011-08-04T15:07:55"/>
    <n v="4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2"/>
    <s v="fiction"/>
    <x v="2563"/>
    <d v="2013-07-31T23:32:57"/>
    <n v="3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x v="5"/>
    <s v="rock"/>
    <x v="2564"/>
    <d v="2012-04-29T04:00:00"/>
    <n v="3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x v="5"/>
    <s v="rock"/>
    <x v="2565"/>
    <d v="2011-07-16T23:00:00"/>
    <n v="5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x v="5"/>
    <s v="rock"/>
    <x v="2566"/>
    <d v="2012-10-05T22:44:10"/>
    <n v="3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x v="5"/>
    <s v="metal"/>
    <x v="2567"/>
    <d v="2016-12-08T08:00:00"/>
    <n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x v="5"/>
    <s v="metal"/>
    <x v="2568"/>
    <d v="2014-11-01T04:59:00"/>
    <n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5"/>
    <s v="jazz"/>
    <x v="2569"/>
    <d v="2013-05-04T14:00:34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5"/>
    <s v="indie rock"/>
    <x v="2570"/>
    <d v="2013-11-21T17:46:19"/>
    <n v="3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5"/>
    <s v="indie rock"/>
    <x v="2571"/>
    <d v="2012-11-28T17:31:48"/>
    <n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5"/>
    <s v="jazz"/>
    <x v="2572"/>
    <d v="2013-02-13T22:37:49"/>
    <n v="3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3"/>
    <s v="wearables"/>
    <x v="2573"/>
    <d v="2016-11-29T17:01:45"/>
    <n v="3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x v="5"/>
    <s v="electronic music"/>
    <x v="2574"/>
    <d v="2015-10-17T04:00:00"/>
    <n v="2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8"/>
    <s v="audio"/>
    <x v="2575"/>
    <d v="2015-12-26T20:26:00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4"/>
    <s v="video games"/>
    <x v="2576"/>
    <d v="2014-02-19T09:08:42"/>
    <n v="28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4"/>
    <s v="mobile games"/>
    <x v="2577"/>
    <d v="2015-09-25T14:58:50"/>
    <n v="6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4"/>
    <s v="mobile games"/>
    <x v="2578"/>
    <d v="2014-07-31T09:46:21"/>
    <n v="3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5"/>
    <s v="world music"/>
    <x v="2579"/>
    <d v="2013-10-22T21:44:38"/>
    <n v="6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x v="5"/>
    <s v="rock"/>
    <x v="2580"/>
    <d v="2013-12-01T21:17:32"/>
    <n v="3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x v="5"/>
    <s v="rock"/>
    <x v="2581"/>
    <d v="2009-09-01T04:00:00"/>
    <n v="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x v="1"/>
    <s v="plays"/>
    <x v="2582"/>
    <d v="2015-04-07T07:00:00"/>
    <n v="37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x v="1"/>
    <s v="plays"/>
    <x v="2583"/>
    <d v="2016-06-01T18:57:00"/>
    <n v="39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x v="2"/>
    <s v="nonfiction"/>
    <x v="2584"/>
    <d v="2011-06-25T13:42:03"/>
    <n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s v="translations"/>
    <x v="2585"/>
    <d v="2014-08-12T12:52:58"/>
    <n v="2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s v="translations"/>
    <x v="2586"/>
    <d v="2015-02-06T01:25:00"/>
    <n v="28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s v="translations"/>
    <x v="2587"/>
    <d v="2016-02-25T10:57:14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s v="translations"/>
    <x v="2588"/>
    <d v="2014-07-13T04:59:00"/>
    <n v="37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x v="2"/>
    <s v="radio &amp; podcasts"/>
    <x v="2589"/>
    <d v="2013-09-13T17:28:12"/>
    <n v="3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2"/>
    <s v="fiction"/>
    <x v="2590"/>
    <d v="2014-09-03T23:36:18"/>
    <n v="45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x v="6"/>
    <s v="photobooks"/>
    <x v="2591"/>
    <d v="2017-02-20T12:01:30"/>
    <n v="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x v="6"/>
    <s v="photobooks"/>
    <x v="2592"/>
    <d v="2017-02-01T00:00:00"/>
    <n v="3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6"/>
    <s v="nature"/>
    <x v="2593"/>
    <d v="2015-03-02T21:16:00"/>
    <n v="3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x v="5"/>
    <s v="pop"/>
    <x v="2594"/>
    <d v="2012-04-21T03:59:00"/>
    <n v="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5"/>
    <s v="faith"/>
    <x v="2595"/>
    <d v="2017-04-09T20:00:00"/>
    <n v="3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5"/>
    <s v="faith"/>
    <x v="2596"/>
    <d v="2014-10-05T19:13:32"/>
    <n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5"/>
    <s v="faith"/>
    <x v="2597"/>
    <d v="2015-04-05T11:00:00"/>
    <n v="5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5"/>
    <s v="faith"/>
    <x v="2598"/>
    <d v="2015-10-25T02:06:23"/>
    <n v="3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5"/>
    <s v="faith"/>
    <x v="2599"/>
    <d v="2015-11-08T21:40:33"/>
    <n v="3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5"/>
    <s v="faith"/>
    <x v="2600"/>
    <d v="2015-07-16T19:37:02"/>
    <n v="3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6"/>
    <s v="photobooks"/>
    <x v="2601"/>
    <d v="2015-01-29T17:46:05"/>
    <n v="6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6"/>
    <s v="photobooks"/>
    <x v="2602"/>
    <d v="2014-11-27T22:24:00"/>
    <n v="3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6"/>
    <s v="photobooks"/>
    <x v="2603"/>
    <d v="2015-07-01T21:45:37"/>
    <n v="1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x v="5"/>
    <s v="rock"/>
    <x v="2604"/>
    <d v="2014-01-08T02:08:00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x v="5"/>
    <s v="rock"/>
    <x v="2605"/>
    <d v="2011-07-31T06:59:00"/>
    <n v="64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x v="5"/>
    <s v="rock"/>
    <x v="2606"/>
    <d v="2014-09-12T18:26:53"/>
    <n v="3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x v="5"/>
    <s v="rock"/>
    <x v="2607"/>
    <d v="2011-09-22T18:28:49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x v="5"/>
    <s v="indie rock"/>
    <x v="2608"/>
    <d v="2015-12-03T21:30:00"/>
    <n v="18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3"/>
    <s v="gadgets"/>
    <x v="2609"/>
    <d v="2017-01-27T18:29:51"/>
    <n v="6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x v="5"/>
    <s v="indie rock"/>
    <x v="2610"/>
    <d v="2014-01-15T19:33:00"/>
    <n v="2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6"/>
    <s v="people"/>
    <x v="2611"/>
    <d v="2016-02-13T04:42:12"/>
    <n v="15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x v="3"/>
    <s v="hardware"/>
    <x v="2612"/>
    <d v="2010-03-15T21:55:00"/>
    <n v="3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x v="3"/>
    <s v="hardware"/>
    <x v="2613"/>
    <d v="2013-11-15T23:15:03"/>
    <n v="1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x v="5"/>
    <s v="indie rock"/>
    <x v="2614"/>
    <d v="2014-05-04T06:59:00"/>
    <n v="3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x v="5"/>
    <s v="indie rock"/>
    <x v="2615"/>
    <d v="2010-09-11T03:59:00"/>
    <n v="37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x v="5"/>
    <s v="indie rock"/>
    <x v="2616"/>
    <d v="2011-12-01T15:02:15"/>
    <n v="6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x v="5"/>
    <s v="indie rock"/>
    <x v="2617"/>
    <d v="2015-07-02T03:40:00"/>
    <n v="14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x v="4"/>
    <s v="tabletop games"/>
    <x v="2618"/>
    <d v="2014-10-02T21:37:05"/>
    <n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x v="5"/>
    <s v="rock"/>
    <x v="2619"/>
    <d v="2012-05-09T02:00:04"/>
    <n v="6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x v="5"/>
    <s v="rock"/>
    <x v="2620"/>
    <d v="2012-06-29T04:27:23"/>
    <n v="3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x v="5"/>
    <s v="indie rock"/>
    <x v="2621"/>
    <d v="2014-04-18T23:00:00"/>
    <n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x v="5"/>
    <s v="indie rock"/>
    <x v="2622"/>
    <d v="2013-12-15T01:58:05"/>
    <n v="3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3"/>
    <s v="web"/>
    <x v="2623"/>
    <d v="2015-03-31T23:39:00"/>
    <n v="34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3"/>
    <s v="web"/>
    <x v="2624"/>
    <d v="2015-12-10T22:12:46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3"/>
    <s v="web"/>
    <x v="2625"/>
    <d v="2015-08-04T04:30:03"/>
    <n v="2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7"/>
    <s v="food trucks"/>
    <x v="2626"/>
    <d v="2014-05-31T23:30:00"/>
    <n v="3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7"/>
    <s v="food trucks"/>
    <x v="2627"/>
    <d v="2015-02-18T17:43:09"/>
    <n v="6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7"/>
    <s v="food trucks"/>
    <x v="2628"/>
    <d v="2016-02-12T03:08:24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x v="7"/>
    <s v="small batch"/>
    <x v="2629"/>
    <d v="2016-05-25T18:06:31"/>
    <n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x v="7"/>
    <s v="small batch"/>
    <x v="2630"/>
    <d v="2017-02-02T16:36:49"/>
    <n v="3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x v="5"/>
    <s v="indie rock"/>
    <x v="2631"/>
    <d v="2012-07-19T04:28:16"/>
    <n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x v="5"/>
    <s v="indie rock"/>
    <x v="2632"/>
    <d v="2011-11-16T16:11:48"/>
    <n v="3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x v="5"/>
    <s v="classical music"/>
    <x v="2633"/>
    <d v="2017-03-05T19:26:21"/>
    <n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x v="5"/>
    <s v="classical music"/>
    <x v="2634"/>
    <d v="2015-06-01T03:59:00"/>
    <n v="3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x v="5"/>
    <s v="classical music"/>
    <x v="2635"/>
    <d v="2015-03-06T22:49:34"/>
    <n v="3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7"/>
    <s v="food trucks"/>
    <x v="2636"/>
    <d v="2015-12-25T07:55:36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7"/>
    <s v="food trucks"/>
    <x v="2637"/>
    <d v="2016-01-26T14:08:17"/>
    <n v="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7"/>
    <s v="food trucks"/>
    <x v="2638"/>
    <d v="2015-09-23T20:10:01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x v="3"/>
    <s v="space exploration"/>
    <x v="2639"/>
    <d v="2015-06-08T03:51:14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"/>
    <s v="children's books"/>
    <x v="2640"/>
    <d v="2014-08-29T18:45:11"/>
    <n v="3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"/>
    <s v="children's books"/>
    <x v="2641"/>
    <d v="2015-07-17T16:03:24"/>
    <n v="3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x v="1"/>
    <s v="plays"/>
    <x v="2642"/>
    <d v="2015-03-12T04:00:00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x v="1"/>
    <s v="plays"/>
    <x v="2643"/>
    <d v="2015-02-11T22:31:43"/>
    <n v="3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x v="1"/>
    <s v="plays"/>
    <x v="2644"/>
    <d v="2015-08-06T15:31:47"/>
    <n v="3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x v="1"/>
    <s v="plays"/>
    <x v="2645"/>
    <d v="2015-08-05T11:00:00"/>
    <n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x v="1"/>
    <s v="plays"/>
    <x v="2646"/>
    <d v="2015-08-02T16:00:00"/>
    <n v="3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x v="1"/>
    <s v="plays"/>
    <x v="2647"/>
    <d v="2015-12-04T19:01:26"/>
    <n v="3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x v="1"/>
    <s v="plays"/>
    <x v="2648"/>
    <d v="2014-05-12T03:59:00"/>
    <n v="13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x v="1"/>
    <s v="plays"/>
    <x v="2649"/>
    <d v="2015-07-16T19:47:50"/>
    <n v="3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1"/>
    <s v="plays"/>
    <x v="2650"/>
    <d v="2015-08-08T21:34:00"/>
    <n v="5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1"/>
    <s v="plays"/>
    <x v="2651"/>
    <d v="2015-06-20T02:47:18"/>
    <n v="6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1"/>
    <s v="plays"/>
    <x v="2652"/>
    <d v="2015-07-03T14:46:35"/>
    <n v="6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1"/>
    <s v="plays"/>
    <x v="2653"/>
    <d v="2015-01-11T10:15:24"/>
    <n v="3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1"/>
    <s v="plays"/>
    <x v="2654"/>
    <d v="2014-08-29T20:43:05"/>
    <n v="3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1"/>
    <s v="plays"/>
    <x v="2655"/>
    <d v="2016-12-12T06:00:00"/>
    <n v="15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x v="1"/>
    <s v="musical"/>
    <x v="2656"/>
    <d v="2015-02-23T18:22:59"/>
    <n v="14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1"/>
    <s v="spaces"/>
    <x v="2657"/>
    <d v="2015-04-13T03:06:20"/>
    <n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x v="1"/>
    <s v="plays"/>
    <x v="2658"/>
    <d v="2015-03-23T02:14:00"/>
    <n v="6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x v="1"/>
    <s v="plays"/>
    <x v="2659"/>
    <d v="2015-08-24T02:00:00"/>
    <n v="21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x v="1"/>
    <s v="spaces"/>
    <x v="2660"/>
    <d v="2016-10-09T18:25:10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x v="1"/>
    <s v="spaces"/>
    <x v="2661"/>
    <d v="2016-03-01T05:59:00"/>
    <n v="3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x v="1"/>
    <s v="spaces"/>
    <x v="2662"/>
    <d v="2016-01-21T05:05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x v="1"/>
    <s v="spaces"/>
    <x v="2663"/>
    <d v="2016-08-18T02:38:45"/>
    <n v="3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x v="1"/>
    <s v="spaces"/>
    <x v="2664"/>
    <d v="2015-06-26T23:00:00"/>
    <n v="4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1"/>
    <s v="spaces"/>
    <x v="2665"/>
    <d v="2016-10-22T22:08:58"/>
    <n v="35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x v="1"/>
    <s v="plays"/>
    <x v="2666"/>
    <d v="2011-05-01T04:59:00"/>
    <n v="31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x v="1"/>
    <s v="plays"/>
    <x v="2667"/>
    <d v="2014-08-02T04:13:01"/>
    <n v="14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x v="1"/>
    <s v="plays"/>
    <x v="2668"/>
    <d v="2014-08-25T20:45:08"/>
    <n v="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x v="1"/>
    <s v="plays"/>
    <x v="2669"/>
    <d v="2012-06-01T03:59:00"/>
    <n v="4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x v="1"/>
    <s v="plays"/>
    <x v="2670"/>
    <d v="2017-02-16T23:00:00"/>
    <n v="28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x v="1"/>
    <s v="plays"/>
    <x v="2671"/>
    <d v="2016-01-29T05:59:00"/>
    <n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x v="1"/>
    <s v="plays"/>
    <x v="2672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x v="1"/>
    <s v="plays"/>
    <x v="2673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x v="1"/>
    <s v="plays"/>
    <x v="2674"/>
    <d v="2016-08-01T06:59:00"/>
    <n v="45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x v="1"/>
    <s v="plays"/>
    <x v="2675"/>
    <d v="2016-12-06T23:22:34"/>
    <n v="25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x v="1"/>
    <s v="plays"/>
    <x v="2676"/>
    <d v="2015-10-29T04:01:00"/>
    <n v="36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x v="1"/>
    <s v="plays"/>
    <x v="2677"/>
    <d v="2016-03-15T21:00:00"/>
    <n v="22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x v="1"/>
    <s v="plays"/>
    <x v="2678"/>
    <d v="2014-05-18T14:39:33"/>
    <n v="12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x v="1"/>
    <s v="plays"/>
    <x v="2679"/>
    <d v="2014-11-29T23:52:58"/>
    <n v="3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x v="1"/>
    <s v="plays"/>
    <x v="2680"/>
    <d v="2014-12-14T18:18:08"/>
    <n v="4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x v="1"/>
    <s v="plays"/>
    <x v="2681"/>
    <d v="2016-06-06T07:00:00"/>
    <n v="27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x v="1"/>
    <s v="plays"/>
    <x v="2682"/>
    <d v="2014-09-27T23:01:02"/>
    <n v="3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x v="1"/>
    <s v="plays"/>
    <x v="2683"/>
    <d v="2016-12-01T07:59:00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x v="1"/>
    <s v="plays"/>
    <x v="2684"/>
    <d v="2015-12-14T00:00:00"/>
    <n v="2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x v="1"/>
    <s v="plays"/>
    <x v="2685"/>
    <d v="2015-08-19T17:03:40"/>
    <n v="3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x v="1"/>
    <s v="plays"/>
    <x v="2686"/>
    <d v="2014-08-01T06:59:00"/>
    <n v="3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x v="1"/>
    <s v="plays"/>
    <x v="2687"/>
    <d v="2015-03-20T15:07:12"/>
    <n v="3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x v="1"/>
    <s v="plays"/>
    <x v="2688"/>
    <d v="2014-07-06T18:31:06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x v="1"/>
    <s v="plays"/>
    <x v="2689"/>
    <d v="2015-06-03T06:59:00"/>
    <n v="3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x v="1"/>
    <s v="plays"/>
    <x v="2690"/>
    <d v="2015-04-17T16:00:00"/>
    <n v="2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x v="1"/>
    <s v="plays"/>
    <x v="2691"/>
    <d v="2016-09-11T20:19:26"/>
    <n v="4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x v="1"/>
    <s v="plays"/>
    <x v="2692"/>
    <d v="2014-08-23T17:37:20"/>
    <n v="4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x v="1"/>
    <s v="plays"/>
    <x v="2693"/>
    <d v="2014-11-21T04:55:00"/>
    <n v="14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x v="1"/>
    <s v="plays"/>
    <x v="2694"/>
    <d v="2015-05-31T18:32:51"/>
    <n v="3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x v="1"/>
    <s v="plays"/>
    <x v="2695"/>
    <d v="2014-11-08T10:00:46"/>
    <n v="3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x v="1"/>
    <s v="plays"/>
    <x v="2696"/>
    <d v="2016-04-18T09:13:25"/>
    <n v="6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x v="1"/>
    <s v="plays"/>
    <x v="2697"/>
    <d v="2015-07-13T07:35:44"/>
    <n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x v="1"/>
    <s v="plays"/>
    <x v="2698"/>
    <d v="2015-01-05T20:26:00"/>
    <n v="3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x v="1"/>
    <s v="plays"/>
    <x v="2699"/>
    <d v="2016-04-29T06:59:00"/>
    <n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x v="1"/>
    <s v="plays"/>
    <x v="2700"/>
    <d v="2016-08-14T14:30:57"/>
    <n v="3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x v="1"/>
    <s v="plays"/>
    <x v="2701"/>
    <d v="2016-09-30T21:00:00"/>
    <n v="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x v="1"/>
    <s v="plays"/>
    <x v="2702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x v="1"/>
    <s v="plays"/>
    <x v="2703"/>
    <d v="2015-07-02T15:39:37"/>
    <n v="3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1"/>
    <s v="musical"/>
    <x v="2704"/>
    <d v="2014-11-29T21:19:50"/>
    <n v="3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1"/>
    <s v="musical"/>
    <x v="2705"/>
    <d v="2015-01-01T16:48:55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1"/>
    <s v="musical"/>
    <x v="2706"/>
    <d v="2014-10-05T05:00:00"/>
    <n v="18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x v="1"/>
    <s v="plays"/>
    <x v="2707"/>
    <d v="2015-03-19T14:39:00"/>
    <n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x v="1"/>
    <s v="plays"/>
    <x v="2708"/>
    <d v="2016-04-10T04:00:00"/>
    <n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x v="1"/>
    <s v="plays"/>
    <x v="2709"/>
    <d v="2015-07-18T23:16:59"/>
    <n v="3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x v="1"/>
    <s v="plays"/>
    <x v="2710"/>
    <d v="2014-09-26T22:43:04"/>
    <n v="3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x v="1"/>
    <s v="plays"/>
    <x v="2711"/>
    <d v="2016-10-05T10:53:54"/>
    <n v="2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x v="1"/>
    <s v="plays"/>
    <x v="2712"/>
    <d v="2014-06-16T06:59:00"/>
    <n v="34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x v="1"/>
    <s v="plays"/>
    <x v="2713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x v="1"/>
    <s v="plays"/>
    <x v="2714"/>
    <d v="2015-06-21T22:25:00"/>
    <n v="2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x v="1"/>
    <s v="plays"/>
    <x v="2715"/>
    <d v="2016-07-10T22:59:00"/>
    <n v="37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1"/>
    <s v="musical"/>
    <x v="2716"/>
    <d v="2015-10-22T03:01:46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x v="1"/>
    <s v="plays"/>
    <x v="2717"/>
    <d v="2015-03-27T00:00:00"/>
    <n v="56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x v="1"/>
    <s v="plays"/>
    <x v="2718"/>
    <d v="2015-06-18T10:41:07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1"/>
    <s v="plays"/>
    <x v="2719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1"/>
    <s v="plays"/>
    <x v="2720"/>
    <d v="2016-11-14T12:14:02"/>
    <n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1"/>
    <s v="plays"/>
    <x v="2721"/>
    <d v="2014-10-26T18:00:00"/>
    <n v="1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1"/>
    <s v="plays"/>
    <x v="2722"/>
    <d v="2015-10-04T15:45:46"/>
    <n v="6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1"/>
    <s v="plays"/>
    <x v="2723"/>
    <d v="2016-10-02T03:25:44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1"/>
    <s v="plays"/>
    <x v="2724"/>
    <d v="2016-01-03T20:17:36"/>
    <n v="3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1"/>
    <s v="plays"/>
    <x v="2725"/>
    <d v="2015-11-08T18:59:41"/>
    <n v="3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1"/>
    <s v="plays"/>
    <x v="2726"/>
    <d v="2014-11-20T16:04:00"/>
    <n v="13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1"/>
    <s v="plays"/>
    <x v="2727"/>
    <d v="2015-04-05T08:23:41"/>
    <n v="3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1"/>
    <s v="plays"/>
    <x v="2728"/>
    <d v="2014-10-20T19:23:05"/>
    <n v="6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1"/>
    <s v="plays"/>
    <x v="2729"/>
    <d v="2017-02-23T01:00:00"/>
    <n v="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1"/>
    <s v="plays"/>
    <x v="2730"/>
    <d v="2014-10-13T21:05:16"/>
    <n v="6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1"/>
    <s v="plays"/>
    <x v="2731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1"/>
    <s v="plays"/>
    <x v="2732"/>
    <d v="2016-06-14T18:54:00"/>
    <n v="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1"/>
    <s v="plays"/>
    <x v="2733"/>
    <d v="2016-10-09T10:28:26"/>
    <n v="3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1"/>
    <s v="plays"/>
    <x v="2734"/>
    <d v="2016-10-27T06:40:34"/>
    <n v="3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1"/>
    <s v="plays"/>
    <x v="2735"/>
    <d v="2017-03-03T05:00:00"/>
    <n v="3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1"/>
    <s v="plays"/>
    <x v="2736"/>
    <d v="2015-02-24T03:15:40"/>
    <n v="3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s v="science fiction"/>
    <x v="2737"/>
    <d v="2016-02-26T21:52:52"/>
    <n v="3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x v="2"/>
    <s v="nonfiction"/>
    <x v="2738"/>
    <d v="2012-09-23T03:59:00"/>
    <n v="18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5"/>
    <s v="jazz"/>
    <x v="2739"/>
    <d v="2011-09-11T04:37:03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2"/>
    <s v="fiction"/>
    <x v="2740"/>
    <d v="2013-10-02T13:27:54"/>
    <n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x v="1"/>
    <s v="plays"/>
    <x v="2741"/>
    <d v="2015-08-07T17:22:26"/>
    <n v="3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1"/>
    <s v="plays"/>
    <x v="2742"/>
    <d v="2015-01-06T02:44:19"/>
    <n v="6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1"/>
    <s v="plays"/>
    <x v="2743"/>
    <d v="2016-07-11T15:09:20"/>
    <n v="28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5"/>
    <s v="faith"/>
    <x v="2744"/>
    <d v="2016-04-03T00:10:00"/>
    <n v="38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x v="1"/>
    <s v="plays"/>
    <x v="2745"/>
    <d v="2014-06-23T18:00:00"/>
    <n v="2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1"/>
    <s v="plays"/>
    <x v="2746"/>
    <d v="2016-08-29T03:55:00"/>
    <n v="1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x v="0"/>
    <s v="documentary"/>
    <x v="2747"/>
    <d v="2014-03-06T02:02:19"/>
    <n v="3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s v="drama"/>
    <x v="2748"/>
    <d v="2014-08-16T23:42:00"/>
    <n v="32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x v="0"/>
    <s v="documentary"/>
    <x v="2749"/>
    <d v="2011-05-09T05:59:00"/>
    <n v="34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x v="5"/>
    <s v="rock"/>
    <x v="2750"/>
    <d v="2015-04-27T17:12:00"/>
    <n v="3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2"/>
    <s v="fiction"/>
    <x v="2751"/>
    <d v="2013-05-01T21:42:37"/>
    <n v="3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x v="5"/>
    <s v="rock"/>
    <x v="2752"/>
    <d v="2012-03-17T19:17:15"/>
    <n v="4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x v="4"/>
    <s v="tabletop games"/>
    <x v="2753"/>
    <d v="2016-02-01T14:48:43"/>
    <n v="3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x v="1"/>
    <s v="plays"/>
    <x v="2754"/>
    <d v="2016-12-14T17:49:21"/>
    <n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x v="1"/>
    <s v="plays"/>
    <x v="2755"/>
    <d v="2015-07-01T12:14:58"/>
    <n v="3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x v="1"/>
    <s v="plays"/>
    <x v="2756"/>
    <d v="2016-04-28T15:24:05"/>
    <n v="3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x v="1"/>
    <s v="plays"/>
    <x v="2757"/>
    <d v="2014-06-04T04:59:00"/>
    <n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x v="5"/>
    <s v="rock"/>
    <x v="2758"/>
    <d v="2013-07-03T04:59:00"/>
    <n v="1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5"/>
    <s v="jazz"/>
    <x v="2759"/>
    <d v="2013-06-30T19:58:00"/>
    <n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5"/>
    <s v="world music"/>
    <x v="2760"/>
    <d v="2012-04-16T16:00:00"/>
    <n v="3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2761"/>
    <d v="2017-03-19T11:18:59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x v="1"/>
    <s v="plays"/>
    <x v="2762"/>
    <d v="2016-04-06T21:30:00"/>
    <n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x v="1"/>
    <s v="plays"/>
    <x v="2763"/>
    <d v="2016-04-10T20:00:00"/>
    <n v="2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1"/>
    <s v="plays"/>
    <x v="2764"/>
    <d v="2015-11-05T14:16:15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s v="translations"/>
    <x v="2765"/>
    <d v="2015-03-07T19:55:01"/>
    <n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3"/>
    <s v="wearables"/>
    <x v="2766"/>
    <d v="2016-02-21T22:36:37"/>
    <n v="3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x v="6"/>
    <s v="photobooks"/>
    <x v="2767"/>
    <d v="2016-03-20T13:29:20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768"/>
    <d v="2017-04-09T20:29:29"/>
    <n v="3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x v="1"/>
    <s v="plays"/>
    <x v="2769"/>
    <d v="2015-10-11T02:00:00"/>
    <n v="2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x v="1"/>
    <s v="plays"/>
    <x v="2770"/>
    <d v="2015-12-03T17:00:00"/>
    <n v="3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x v="6"/>
    <s v="photobooks"/>
    <x v="2771"/>
    <d v="2015-07-08T18:30:00"/>
    <n v="3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x v="0"/>
    <s v="television"/>
    <x v="2772"/>
    <d v="2014-08-05T07:43:21"/>
    <n v="1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x v="6"/>
    <s v="photobooks"/>
    <x v="2773"/>
    <d v="2016-08-18T16:52:18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x v="1"/>
    <s v="plays"/>
    <x v="2774"/>
    <d v="2014-10-01T03:59:00"/>
    <n v="15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x v="1"/>
    <s v="plays"/>
    <x v="2775"/>
    <d v="2015-03-13T06:59:00"/>
    <n v="26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x v="3"/>
    <s v="hardware"/>
    <x v="2776"/>
    <d v="2015-03-02T20:00:00"/>
    <n v="39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x v="5"/>
    <s v="indie rock"/>
    <x v="2777"/>
    <d v="2013-05-07T15:33:14"/>
    <n v="3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x v="0"/>
    <s v="television"/>
    <x v="2778"/>
    <d v="2013-05-11T01:22:24"/>
    <n v="3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x v="0"/>
    <s v="shorts"/>
    <x v="2779"/>
    <d v="2010-06-03T01:41:00"/>
    <n v="1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s v="drama"/>
    <x v="2780"/>
    <d v="2014-10-18T12:07:39"/>
    <n v="3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s v="drama"/>
    <x v="2781"/>
    <d v="2016-03-06T23:55:31"/>
    <n v="6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s v="drama"/>
    <x v="2782"/>
    <d v="2017-02-17T21:00:00"/>
    <n v="4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s v="drama"/>
    <x v="2783"/>
    <d v="2015-01-29T20:21:04"/>
    <n v="6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x v="0"/>
    <s v="documentary"/>
    <x v="2784"/>
    <d v="2011-02-26T05:57:08"/>
    <n v="45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x v="0"/>
    <s v="documentary"/>
    <x v="2785"/>
    <d v="2012-07-25T17:49:38"/>
    <n v="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s v="animation"/>
    <x v="2786"/>
    <d v="2013-12-01T21:01:42"/>
    <n v="3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s v="animation"/>
    <x v="2787"/>
    <d v="2014-05-14T18:11:35"/>
    <n v="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3"/>
    <s v="web"/>
    <x v="2788"/>
    <d v="2015-07-08T15:17:02"/>
    <n v="3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3"/>
    <s v="web"/>
    <x v="2789"/>
    <d v="2016-01-01T20:20:12"/>
    <n v="3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3"/>
    <s v="web"/>
    <x v="2790"/>
    <d v="2015-11-04T18:11:28"/>
    <n v="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3"/>
    <s v="web"/>
    <x v="2791"/>
    <d v="2014-12-05T00:03:01"/>
    <n v="3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x v="3"/>
    <s v="wearables"/>
    <x v="2792"/>
    <d v="2014-09-16T21:53:33"/>
    <n v="2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3"/>
    <s v="wearables"/>
    <x v="2793"/>
    <d v="2016-10-26T19:20:04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x v="2"/>
    <s v="nonfiction"/>
    <x v="2794"/>
    <d v="2013-04-12T01:01:27"/>
    <n v="3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x v="2"/>
    <s v="nonfiction"/>
    <x v="2795"/>
    <d v="2013-12-20T10:04:52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x v="2"/>
    <s v="nonfiction"/>
    <x v="2796"/>
    <d v="2013-05-20T00:41:00"/>
    <n v="31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x v="2"/>
    <s v="nonfiction"/>
    <x v="2797"/>
    <d v="2010-10-08T20:04:28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2"/>
    <s v="fiction"/>
    <x v="2798"/>
    <d v="2013-12-16T04:58:10"/>
    <n v="3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x v="5"/>
    <s v="rock"/>
    <x v="2799"/>
    <d v="2013-11-07T21:58:03"/>
    <n v="3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x v="5"/>
    <s v="rock"/>
    <x v="2800"/>
    <d v="2014-05-01T23:57:42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x v="5"/>
    <s v="metal"/>
    <x v="2801"/>
    <d v="2013-10-14T03:59:00"/>
    <n v="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5"/>
    <s v="indie rock"/>
    <x v="2802"/>
    <d v="2012-01-15T18:11:50"/>
    <n v="45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5"/>
    <s v="jazz"/>
    <x v="2803"/>
    <d v="2010-07-27T04:59:00"/>
    <n v="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3"/>
    <s v="wearables"/>
    <x v="2804"/>
    <d v="2016-02-11T17:05:53"/>
    <n v="38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8"/>
    <s v="audio"/>
    <x v="2805"/>
    <d v="2015-09-14T19:07:57"/>
    <n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8"/>
    <s v="audio"/>
    <x v="2806"/>
    <d v="2014-08-10T22:00:00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4"/>
    <s v="video games"/>
    <x v="2807"/>
    <d v="2016-01-08T04:53:10"/>
    <n v="3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7"/>
    <s v="food trucks"/>
    <x v="2808"/>
    <d v="2016-01-08T22:54:35"/>
    <n v="6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7"/>
    <s v="food trucks"/>
    <x v="2809"/>
    <d v="2016-11-02T03:59:00"/>
    <n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x v="6"/>
    <s v="photobooks"/>
    <x v="2810"/>
    <d v="2015-11-27T01:00:00"/>
    <n v="17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5"/>
    <s v="world music"/>
    <x v="2811"/>
    <d v="2012-07-28T16:00:00"/>
    <n v="8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5"/>
    <s v="world music"/>
    <x v="2812"/>
    <d v="2012-01-05T23:06:07"/>
    <n v="3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x v="5"/>
    <s v="rock"/>
    <x v="2813"/>
    <d v="2014-06-13T06:59:00"/>
    <n v="36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x v="5"/>
    <s v="rock"/>
    <x v="2814"/>
    <d v="2014-06-09T03:59:00"/>
    <n v="3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x v="1"/>
    <s v="plays"/>
    <x v="2815"/>
    <d v="2015-07-29T17:00:00"/>
    <n v="3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x v="1"/>
    <s v="plays"/>
    <x v="2816"/>
    <d v="2016-12-01T02:23:31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3"/>
    <s v="wearables"/>
    <x v="2817"/>
    <d v="2014-07-16T02:33:45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x v="2"/>
    <s v="nonfiction"/>
    <x v="2818"/>
    <d v="2015-03-07T15:18:45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x v="2"/>
    <s v="nonfiction"/>
    <x v="2819"/>
    <d v="2012-11-30T10:00:00"/>
    <n v="3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x v="5"/>
    <s v="rock"/>
    <x v="2820"/>
    <d v="2016-03-03T03:43:06"/>
    <n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x v="5"/>
    <s v="rock"/>
    <x v="2821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x v="5"/>
    <s v="rock"/>
    <x v="2822"/>
    <d v="2015-05-01T00:16:51"/>
    <n v="6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6"/>
    <s v="nature"/>
    <x v="2823"/>
    <d v="2014-09-20T15:40:33"/>
    <n v="3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6"/>
    <s v="nature"/>
    <x v="2824"/>
    <d v="2014-11-13T01:29:5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2"/>
    <s v="art books"/>
    <x v="2825"/>
    <d v="2016-02-28T23:59:00"/>
    <n v="24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x v="5"/>
    <s v="rock"/>
    <x v="2826"/>
    <d v="2011-05-05T02:13:53"/>
    <n v="3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x v="5"/>
    <s v="pop"/>
    <x v="2827"/>
    <d v="2014-12-19T14:19:04"/>
    <n v="3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x v="5"/>
    <s v="pop"/>
    <x v="2828"/>
    <d v="2012-03-16T03:59:00"/>
    <n v="4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x v="5"/>
    <s v="pop"/>
    <x v="2829"/>
    <d v="2013-03-28T05:04:33"/>
    <n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5"/>
    <s v="faith"/>
    <x v="2830"/>
    <d v="2017-04-06T09:20:42"/>
    <n v="3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6"/>
    <s v="photobooks"/>
    <x v="2831"/>
    <d v="2014-11-29T14:59:00"/>
    <n v="42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x v="5"/>
    <s v="rock"/>
    <x v="2832"/>
    <d v="2012-03-03T07:39:27"/>
    <n v="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x v="5"/>
    <s v="rock"/>
    <x v="2833"/>
    <d v="2015-04-21T05:40:32"/>
    <n v="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4"/>
    <s v="mobile games"/>
    <x v="2834"/>
    <d v="2014-06-12T19:08:05"/>
    <n v="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x v="5"/>
    <s v="indie rock"/>
    <x v="2835"/>
    <d v="2010-06-01T04:59:00"/>
    <n v="3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x v="5"/>
    <s v="indie rock"/>
    <x v="2836"/>
    <d v="2011-04-16T03:59:00"/>
    <n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x v="5"/>
    <s v="indie rock"/>
    <x v="2837"/>
    <d v="2012-10-06T09:59:00"/>
    <n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x v="5"/>
    <s v="indie rock"/>
    <x v="2838"/>
    <d v="2014-06-21T04:59:00"/>
    <n v="3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x v="3"/>
    <s v="hardware"/>
    <x v="2839"/>
    <d v="2012-11-18T01:17:24"/>
    <n v="3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6"/>
    <s v="people"/>
    <x v="2840"/>
    <d v="2014-08-01T02:50:38"/>
    <n v="45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x v="3"/>
    <s v="hardware"/>
    <x v="2841"/>
    <d v="2014-08-27T00:31:21"/>
    <n v="3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x v="5"/>
    <s v="indie rock"/>
    <x v="2842"/>
    <d v="2013-08-02T01:49:54"/>
    <n v="3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x v="5"/>
    <s v="indie rock"/>
    <x v="2843"/>
    <d v="2011-10-02T17:36:13"/>
    <n v="6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x v="5"/>
    <s v="rock"/>
    <x v="2844"/>
    <d v="2015-06-08T03:50:00"/>
    <n v="5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x v="5"/>
    <s v="rock"/>
    <x v="2845"/>
    <d v="2016-04-08T15:00:35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x v="5"/>
    <s v="rock"/>
    <x v="2846"/>
    <d v="2016-06-06T06:01:07"/>
    <n v="2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x v="5"/>
    <s v="electronic music"/>
    <x v="2847"/>
    <d v="2014-04-10T06:59:00"/>
    <n v="2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x v="4"/>
    <s v="tabletop games"/>
    <x v="2848"/>
    <d v="2013-06-25T05:00:00"/>
    <n v="27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x v="4"/>
    <s v="tabletop games"/>
    <x v="2849"/>
    <d v="2015-12-14T00:00:00"/>
    <n v="2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x v="4"/>
    <s v="tabletop games"/>
    <x v="2850"/>
    <d v="2015-09-04T19:00:10"/>
    <n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x v="4"/>
    <s v="tabletop games"/>
    <x v="2851"/>
    <d v="2016-06-19T23:00:00"/>
    <n v="35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x v="4"/>
    <s v="tabletop games"/>
    <x v="2852"/>
    <d v="2014-03-26T23:24:10"/>
    <n v="29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x v="4"/>
    <s v="tabletop games"/>
    <x v="2853"/>
    <d v="2017-03-07T05:00:00"/>
    <n v="2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x v="4"/>
    <s v="tabletop games"/>
    <x v="2854"/>
    <d v="2017-03-12T12:10:42"/>
    <n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x v="4"/>
    <s v="tabletop games"/>
    <x v="2855"/>
    <d v="2014-02-23T12:00:57"/>
    <n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x v="5"/>
    <s v="rock"/>
    <x v="2856"/>
    <d v="2012-04-23T04:00:00"/>
    <n v="3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x v="5"/>
    <s v="indie rock"/>
    <x v="2857"/>
    <d v="2012-05-05T17:25:43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3"/>
    <s v="web"/>
    <x v="2858"/>
    <d v="2016-11-25T21:53:03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x v="7"/>
    <s v="small batch"/>
    <x v="2859"/>
    <d v="2016-11-12T04:00:00"/>
    <n v="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x v="5"/>
    <s v="indie rock"/>
    <x v="2860"/>
    <d v="2013-05-09T02:27:33"/>
    <n v="3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x v="5"/>
    <s v="indie rock"/>
    <x v="2861"/>
    <d v="2010-07-10T22:00:00"/>
    <n v="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x v="5"/>
    <s v="classical music"/>
    <x v="2862"/>
    <d v="2011-10-29T16:12:01"/>
    <n v="6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x v="3"/>
    <s v="space exploration"/>
    <x v="2863"/>
    <d v="2015-06-03T15:04:2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3"/>
    <s v="space exploration"/>
    <x v="2864"/>
    <d v="2015-08-14T06:16:59"/>
    <n v="3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"/>
    <s v="children's books"/>
    <x v="2865"/>
    <d v="2012-05-15T17:16:27"/>
    <n v="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"/>
    <s v="children's books"/>
    <x v="2866"/>
    <d v="2015-11-22T15:03:41"/>
    <n v="3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x v="1"/>
    <s v="plays"/>
    <x v="2867"/>
    <d v="2014-07-09T13:39:40"/>
    <n v="14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x v="1"/>
    <s v="plays"/>
    <x v="2868"/>
    <d v="2016-03-30T14:39:00"/>
    <n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x v="1"/>
    <s v="plays"/>
    <x v="2869"/>
    <d v="2014-06-01T03:59:00"/>
    <n v="32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x v="1"/>
    <s v="plays"/>
    <x v="2870"/>
    <d v="2016-06-02T10:25:18"/>
    <n v="2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x v="1"/>
    <s v="plays"/>
    <x v="2871"/>
    <d v="2014-11-23T22:00:00"/>
    <n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x v="1"/>
    <s v="plays"/>
    <x v="2872"/>
    <d v="2015-03-18T17:00:00"/>
    <n v="2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1"/>
    <s v="plays"/>
    <x v="2873"/>
    <d v="2015-07-17T13:18:00"/>
    <n v="3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1"/>
    <s v="plays"/>
    <x v="2874"/>
    <d v="2016-07-04T04:00:00"/>
    <n v="2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1"/>
    <s v="plays"/>
    <x v="2875"/>
    <d v="2015-01-28T19:37:11"/>
    <n v="3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1"/>
    <s v="plays"/>
    <x v="2876"/>
    <d v="2016-05-14T21:03:57"/>
    <n v="6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1"/>
    <s v="plays"/>
    <x v="2877"/>
    <d v="2015-03-25T18:01:10"/>
    <n v="3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x v="1"/>
    <s v="musical"/>
    <x v="2878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x v="1"/>
    <s v="musical"/>
    <x v="2879"/>
    <d v="2014-06-15T15:16:04"/>
    <n v="3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x v="1"/>
    <s v="musical"/>
    <x v="2880"/>
    <d v="2015-01-18T18:33:38"/>
    <n v="4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x v="1"/>
    <s v="spaces"/>
    <x v="2881"/>
    <d v="2014-05-30T16:00:00"/>
    <n v="2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1"/>
    <s v="spaces"/>
    <x v="2882"/>
    <d v="2015-07-16T07:56:00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x v="1"/>
    <s v="plays"/>
    <x v="2883"/>
    <d v="2014-06-09T19:20:15"/>
    <n v="33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x v="1"/>
    <s v="plays"/>
    <x v="2884"/>
    <d v="2014-06-13T22:00:00"/>
    <n v="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x v="1"/>
    <s v="plays"/>
    <x v="2885"/>
    <d v="2014-06-21T16:00:09"/>
    <n v="3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x v="1"/>
    <s v="plays"/>
    <x v="2886"/>
    <d v="2013-08-23T19:04:29"/>
    <n v="1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x v="1"/>
    <s v="plays"/>
    <x v="2887"/>
    <d v="2015-10-24T21:29:00"/>
    <n v="3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x v="1"/>
    <s v="plays"/>
    <x v="2888"/>
    <d v="2015-07-12T10:25:12"/>
    <n v="3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x v="1"/>
    <s v="plays"/>
    <x v="2889"/>
    <d v="2015-10-30T21:00:00"/>
    <n v="2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x v="1"/>
    <s v="plays"/>
    <x v="2890"/>
    <d v="2015-01-28T22:00:00"/>
    <n v="1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x v="1"/>
    <s v="plays"/>
    <x v="2891"/>
    <d v="2015-05-30T20:21:43"/>
    <n v="3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x v="1"/>
    <s v="plays"/>
    <x v="2892"/>
    <d v="2015-11-28T18:00:28"/>
    <n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x v="1"/>
    <s v="plays"/>
    <x v="2893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x v="1"/>
    <s v="plays"/>
    <x v="2894"/>
    <d v="2016-11-11T22:00:00"/>
    <n v="2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x v="1"/>
    <s v="plays"/>
    <x v="2895"/>
    <d v="2016-06-22T01:05:57"/>
    <n v="3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x v="1"/>
    <s v="plays"/>
    <x v="2896"/>
    <d v="2014-10-10T21:00:00"/>
    <n v="2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x v="1"/>
    <s v="plays"/>
    <x v="2897"/>
    <d v="2015-12-13T02:26:32"/>
    <n v="3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x v="1"/>
    <s v="plays"/>
    <x v="2898"/>
    <d v="2015-05-02T21:00:00"/>
    <n v="2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x v="1"/>
    <s v="plays"/>
    <x v="2899"/>
    <d v="2015-11-13T20:17:00"/>
    <n v="27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x v="1"/>
    <s v="plays"/>
    <x v="2900"/>
    <d v="2016-06-15T18:14:59"/>
    <n v="3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x v="1"/>
    <s v="plays"/>
    <x v="2901"/>
    <d v="2016-07-24T11:28:48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x v="1"/>
    <s v="plays"/>
    <x v="2902"/>
    <d v="2014-05-13T04:00:00"/>
    <n v="1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x v="1"/>
    <s v="plays"/>
    <x v="2903"/>
    <d v="2014-09-08T03:00:00"/>
    <n v="34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x v="1"/>
    <s v="plays"/>
    <x v="2904"/>
    <d v="2015-03-07T19:57:37"/>
    <n v="3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x v="1"/>
    <s v="plays"/>
    <x v="2905"/>
    <d v="2016-05-02T21:26:38"/>
    <n v="3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x v="1"/>
    <s v="plays"/>
    <x v="2906"/>
    <d v="2015-08-05T18:36:00"/>
    <n v="18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x v="1"/>
    <s v="plays"/>
    <x v="2907"/>
    <d v="2016-03-03T05:59:00"/>
    <n v="1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x v="1"/>
    <s v="plays"/>
    <x v="2908"/>
    <d v="2015-04-08T08:53:21"/>
    <n v="3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x v="1"/>
    <s v="plays"/>
    <x v="2909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x v="1"/>
    <s v="plays"/>
    <x v="2910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x v="1"/>
    <s v="plays"/>
    <x v="2911"/>
    <d v="2015-03-19T21:47:44"/>
    <n v="3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x v="1"/>
    <s v="plays"/>
    <x v="2912"/>
    <d v="2014-07-26T07:00:00"/>
    <n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x v="1"/>
    <s v="plays"/>
    <x v="2913"/>
    <d v="2014-10-15T14:26:56"/>
    <n v="3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1"/>
    <s v="plays"/>
    <x v="2914"/>
    <d v="2015-07-05T22:59:00"/>
    <n v="26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x v="1"/>
    <s v="musical"/>
    <x v="2915"/>
    <d v="2014-07-26T04:59:00"/>
    <n v="38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x v="1"/>
    <s v="musical"/>
    <x v="2916"/>
    <d v="2015-04-09T19:00:55"/>
    <n v="1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x v="1"/>
    <s v="musical"/>
    <x v="2917"/>
    <d v="2015-07-13T20:06:00"/>
    <n v="3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x v="1"/>
    <s v="plays"/>
    <x v="2918"/>
    <d v="2015-07-20T03:59:00"/>
    <n v="35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1"/>
    <s v="plays"/>
    <x v="2919"/>
    <d v="2015-07-17T10:32:59"/>
    <n v="3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1"/>
    <s v="plays"/>
    <x v="2920"/>
    <d v="2014-06-25T21:00:00"/>
    <n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1"/>
    <s v="plays"/>
    <x v="2921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1"/>
    <s v="plays"/>
    <x v="2922"/>
    <d v="2015-08-17T16:00:00"/>
    <n v="4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1"/>
    <s v="plays"/>
    <x v="2923"/>
    <d v="2015-06-11T02:13:11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1"/>
    <s v="plays"/>
    <x v="2924"/>
    <d v="2015-05-10T22:59:00"/>
    <n v="2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1"/>
    <s v="plays"/>
    <x v="2925"/>
    <d v="2016-11-13T10:17:40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1"/>
    <s v="plays"/>
    <x v="2926"/>
    <d v="2014-08-09T06:25:04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1"/>
    <s v="plays"/>
    <x v="2927"/>
    <d v="2014-07-05T14:22:27"/>
    <n v="3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1"/>
    <s v="plays"/>
    <x v="2928"/>
    <d v="2016-02-03T18:49:00"/>
    <n v="2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1"/>
    <s v="plays"/>
    <x v="2929"/>
    <d v="2014-10-17T19:10:10"/>
    <n v="6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1"/>
    <s v="plays"/>
    <x v="2930"/>
    <d v="2015-08-22T19:34:53"/>
    <n v="6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1"/>
    <s v="plays"/>
    <x v="2931"/>
    <d v="2016-02-28T00:00:00"/>
    <n v="2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x v="3"/>
    <s v="hardware"/>
    <x v="2932"/>
    <d v="2015-08-15T07:50:59"/>
    <n v="3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x v="0"/>
    <s v="documentary"/>
    <x v="2933"/>
    <d v="2016-08-25T10:51:56"/>
    <n v="3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1"/>
    <s v="plays"/>
    <x v="2934"/>
    <d v="2014-08-30T05:30:00"/>
    <n v="4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2"/>
    <s v="fiction"/>
    <x v="2935"/>
    <d v="2013-06-16T20:47:55"/>
    <n v="3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5"/>
    <s v="faith"/>
    <x v="2936"/>
    <d v="2017-03-16T21:37:10"/>
    <n v="3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x v="1"/>
    <s v="spaces"/>
    <x v="2937"/>
    <d v="2016-05-01T11:00:06"/>
    <n v="6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x v="1"/>
    <s v="plays"/>
    <x v="2938"/>
    <d v="2016-11-17T11:36:34"/>
    <n v="3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x v="1"/>
    <s v="musical"/>
    <x v="2939"/>
    <d v="2015-02-14T19:39:40"/>
    <n v="6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x v="6"/>
    <s v="photobooks"/>
    <x v="2940"/>
    <d v="2014-12-01T03:00:00"/>
    <n v="3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x v="0"/>
    <s v="documentary"/>
    <x v="2941"/>
    <d v="2011-05-25T04:00:00"/>
    <n v="5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x v="5"/>
    <s v="rock"/>
    <x v="2942"/>
    <d v="2011-05-29T01:00:00"/>
    <n v="27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x v="5"/>
    <s v="pop"/>
    <x v="2943"/>
    <d v="2011-03-20T15:54:42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x v="5"/>
    <s v="indie rock"/>
    <x v="2944"/>
    <d v="2013-12-31T07:00:00"/>
    <n v="3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6"/>
    <s v="nature"/>
    <x v="2945"/>
    <d v="2014-11-22T13:13:54"/>
    <n v="3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x v="1"/>
    <s v="plays"/>
    <x v="2946"/>
    <d v="2016-09-07T11:20:40"/>
    <n v="3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1"/>
    <s v="plays"/>
    <x v="2947"/>
    <d v="2015-03-08T12:57:05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x v="2"/>
    <s v="nonfiction"/>
    <x v="2948"/>
    <d v="2013-05-03T13:44:05"/>
    <n v="3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x v="0"/>
    <s v="shorts"/>
    <x v="2949"/>
    <d v="2012-11-15T00:00:00"/>
    <n v="2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x v="0"/>
    <s v="shorts"/>
    <x v="2950"/>
    <d v="2016-05-14T00:00:00"/>
    <n v="1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2"/>
    <s v="fiction"/>
    <x v="2951"/>
    <d v="2016-11-26T19:20:13"/>
    <n v="3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5"/>
    <s v="jazz"/>
    <x v="2952"/>
    <d v="2013-01-16T18:33:17"/>
    <n v="6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4"/>
    <s v="video games"/>
    <x v="2953"/>
    <d v="2013-11-26T06:30:59"/>
    <n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x v="6"/>
    <s v="photobooks"/>
    <x v="2954"/>
    <d v="2016-12-04T00:00:00"/>
    <n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x v="5"/>
    <s v="rock"/>
    <x v="2955"/>
    <d v="2016-12-23T01:47:58"/>
    <n v="2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x v="5"/>
    <s v="indie rock"/>
    <x v="2956"/>
    <d v="2013-01-26T05:09:34"/>
    <n v="3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x v="4"/>
    <s v="tabletop games"/>
    <x v="2957"/>
    <d v="2015-06-11T18:01:27"/>
    <n v="3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x v="1"/>
    <s v="plays"/>
    <x v="2958"/>
    <d v="2013-11-02T20:49:27"/>
    <n v="3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x v="1"/>
    <s v="plays"/>
    <x v="2959"/>
    <d v="2014-08-17T15:35:24"/>
    <n v="6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1"/>
    <s v="plays"/>
    <x v="2960"/>
    <d v="2014-07-03T17:02:4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5"/>
    <s v="jazz"/>
    <x v="2961"/>
    <d v="2012-05-29T19:55:05"/>
    <n v="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4"/>
    <s v="video games"/>
    <x v="2962"/>
    <d v="2014-04-06T19:01:04"/>
    <n v="1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x v="5"/>
    <s v="pop"/>
    <x v="2963"/>
    <d v="2015-03-06T21:04:52"/>
    <n v="3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3"/>
    <s v="makerspaces"/>
    <x v="2964"/>
    <d v="2016-05-22T14:59:34"/>
    <n v="3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x v="1"/>
    <s v="plays"/>
    <x v="2965"/>
    <d v="2014-12-17T02:51:29"/>
    <n v="3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x v="1"/>
    <s v="plays"/>
    <x v="2966"/>
    <d v="2016-03-05T01:00:00"/>
    <n v="23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x v="1"/>
    <s v="plays"/>
    <x v="2967"/>
    <d v="2016-06-14T21:43:00"/>
    <n v="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x v="3"/>
    <s v="space exploration"/>
    <x v="2968"/>
    <d v="2016-04-30T12:00:00"/>
    <n v="37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x v="0"/>
    <s v="television"/>
    <x v="2969"/>
    <d v="2015-09-27T20:14:00"/>
    <n v="18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x v="0"/>
    <s v="television"/>
    <x v="2970"/>
    <d v="2015-09-13T18:11:52"/>
    <n v="6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x v="0"/>
    <s v="television"/>
    <x v="2971"/>
    <d v="2015-04-30T15:20:00"/>
    <n v="27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x v="0"/>
    <s v="television"/>
    <x v="2972"/>
    <d v="2014-06-19T04:00:00"/>
    <n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x v="0"/>
    <s v="television"/>
    <x v="2973"/>
    <d v="2014-10-05T13:39:14"/>
    <n v="3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x v="0"/>
    <s v="television"/>
    <x v="2974"/>
    <d v="2014-10-07T02:22:17"/>
    <n v="4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x v="0"/>
    <s v="television"/>
    <x v="2975"/>
    <d v="2015-03-01T12:00:00"/>
    <n v="31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x v="0"/>
    <s v="shorts"/>
    <x v="2976"/>
    <d v="2013-12-28T04:59:00"/>
    <n v="2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x v="0"/>
    <s v="shorts"/>
    <x v="2977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x v="0"/>
    <s v="shorts"/>
    <x v="2978"/>
    <d v="2012-07-15T14:00:04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x v="0"/>
    <s v="documentary"/>
    <x v="2979"/>
    <d v="2015-11-05T13:56:57"/>
    <n v="21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x v="0"/>
    <s v="documentary"/>
    <x v="2980"/>
    <d v="2011-11-19T21:54:10"/>
    <n v="6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s v="animation"/>
    <x v="2981"/>
    <d v="2013-10-17T13:38:05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s v="animation"/>
    <x v="2982"/>
    <d v="2015-05-06T02:04:03"/>
    <n v="3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x v="1"/>
    <s v="plays"/>
    <x v="2983"/>
    <d v="2016-05-16T10:26:05"/>
    <n v="24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x v="1"/>
    <s v="plays"/>
    <x v="2984"/>
    <d v="2017-01-06T13:05:05"/>
    <n v="3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x v="1"/>
    <s v="plays"/>
    <x v="2985"/>
    <d v="2015-11-04T19:26:31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3"/>
    <s v="web"/>
    <x v="2986"/>
    <d v="2015-05-08T08:14:03"/>
    <n v="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3"/>
    <s v="web"/>
    <x v="2987"/>
    <d v="2015-06-06T10:47:00"/>
    <n v="3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x v="3"/>
    <s v="wearables"/>
    <x v="2988"/>
    <d v="2016-08-12T00:37:54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x v="3"/>
    <s v="wearables"/>
    <x v="2989"/>
    <d v="2016-03-17T17:25:49"/>
    <n v="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3"/>
    <s v="wearables"/>
    <x v="2990"/>
    <d v="2015-01-12T20:47:52"/>
    <n v="45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x v="2"/>
    <s v="nonfiction"/>
    <x v="2991"/>
    <d v="2014-08-10T20:19:26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x v="2"/>
    <s v="nonfiction"/>
    <x v="2992"/>
    <d v="2013-01-05T17:58:41"/>
    <n v="3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x v="5"/>
    <s v="rock"/>
    <x v="2993"/>
    <d v="2011-07-01T19:05:20"/>
    <n v="3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x v="5"/>
    <s v="rock"/>
    <x v="2994"/>
    <d v="2014-06-09T05:00:00"/>
    <n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x v="5"/>
    <s v="rock"/>
    <x v="2995"/>
    <d v="2012-05-19T03:00:00"/>
    <n v="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x v="5"/>
    <s v="rock"/>
    <x v="2996"/>
    <d v="2012-01-17T21:33:05"/>
    <n v="3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x v="5"/>
    <s v="metal"/>
    <x v="2997"/>
    <d v="2016-07-31T19:45:00"/>
    <n v="6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5"/>
    <s v="jazz"/>
    <x v="2998"/>
    <d v="2012-02-12T02:49:26"/>
    <n v="3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5"/>
    <s v="jazz"/>
    <x v="2999"/>
    <d v="2013-12-19T18:56:00"/>
    <n v="3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5"/>
    <s v="indie rock"/>
    <x v="3000"/>
    <d v="2012-05-12T02:31:00"/>
    <n v="6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5"/>
    <s v="indie rock"/>
    <x v="3001"/>
    <d v="2015-04-01T20:32:43"/>
    <n v="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5"/>
    <s v="jazz"/>
    <x v="3002"/>
    <d v="2014-03-16T22:00:00"/>
    <n v="3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5"/>
    <s v="jazz"/>
    <x v="3003"/>
    <d v="2014-05-12T04:03:29"/>
    <n v="6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x v="5"/>
    <s v="electronic music"/>
    <x v="3004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x v="5"/>
    <s v="electronic music"/>
    <x v="3005"/>
    <d v="2015-06-20T22:04:21"/>
    <n v="3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x v="5"/>
    <s v="electronic music"/>
    <x v="3006"/>
    <d v="2016-09-12T11:35:49"/>
    <n v="14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8"/>
    <s v="audio"/>
    <x v="3007"/>
    <d v="2014-11-05T20:38:35"/>
    <n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4"/>
    <s v="video games"/>
    <x v="3008"/>
    <d v="2013-01-06T00:37:18"/>
    <n v="3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4"/>
    <s v="mobile games"/>
    <x v="3009"/>
    <d v="2016-07-14T07:51:34"/>
    <n v="3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x v="6"/>
    <s v="photobooks"/>
    <x v="3010"/>
    <d v="2016-12-28T16:49:00"/>
    <n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x v="6"/>
    <s v="photobooks"/>
    <x v="3011"/>
    <d v="2015-06-09T20:10:05"/>
    <n v="6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5"/>
    <s v="world music"/>
    <x v="3012"/>
    <d v="2014-08-07T07:00:00"/>
    <n v="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x v="5"/>
    <s v="rock"/>
    <x v="3013"/>
    <d v="2013-04-22T21:00:00"/>
    <n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x v="5"/>
    <s v="rock"/>
    <x v="3014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x v="5"/>
    <s v="rock"/>
    <x v="3015"/>
    <d v="2011-12-06T02:02:29"/>
    <n v="45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x v="5"/>
    <s v="rock"/>
    <x v="3016"/>
    <d v="2014-01-29T08:13:47"/>
    <n v="3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x v="1"/>
    <s v="plays"/>
    <x v="3017"/>
    <d v="2016-12-31T16:59:00"/>
    <n v="23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x v="1"/>
    <s v="plays"/>
    <x v="3018"/>
    <d v="2015-06-20T13:59:35"/>
    <n v="1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x v="1"/>
    <s v="plays"/>
    <x v="3019"/>
    <d v="2016-04-28T16:20:32"/>
    <n v="3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x v="1"/>
    <s v="plays"/>
    <x v="3020"/>
    <d v="2015-07-21T03:00:00"/>
    <n v="11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x v="2"/>
    <s v="nonfiction"/>
    <x v="3021"/>
    <d v="2013-03-01T05:59:00"/>
    <n v="3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x v="5"/>
    <s v="rock"/>
    <x v="3022"/>
    <d v="2016-08-01T18:13:30"/>
    <n v="1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s v="translations"/>
    <x v="3023"/>
    <d v="2016-02-20T10:29:30"/>
    <n v="6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2"/>
    <s v="fiction"/>
    <x v="3024"/>
    <d v="2012-07-21T14:51:00"/>
    <n v="58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2"/>
    <s v="fiction"/>
    <x v="3025"/>
    <d v="2011-08-27T18:57:11"/>
    <n v="3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2"/>
    <s v="fiction"/>
    <x v="3026"/>
    <d v="2016-08-05T00:10:33"/>
    <n v="6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6"/>
    <s v="places"/>
    <x v="3027"/>
    <d v="2016-12-25T11:00:00"/>
    <n v="22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x v="5"/>
    <s v="rock"/>
    <x v="3028"/>
    <d v="2012-01-28T04:04:19"/>
    <n v="6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x v="5"/>
    <s v="rock"/>
    <x v="3029"/>
    <d v="2012-12-15T22:11:50"/>
    <n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x v="5"/>
    <s v="rock"/>
    <x v="3030"/>
    <d v="2012-11-26T04:59:00"/>
    <n v="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x v="5"/>
    <s v="rock"/>
    <x v="3031"/>
    <d v="2011-06-02T05:59:00"/>
    <n v="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x v="5"/>
    <s v="rock"/>
    <x v="3032"/>
    <d v="2016-07-11T20:51:01"/>
    <n v="6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x v="5"/>
    <s v="pop"/>
    <x v="3033"/>
    <d v="2014-08-14T18:11:00"/>
    <n v="32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x v="5"/>
    <s v="pop"/>
    <x v="3034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x v="5"/>
    <s v="pop"/>
    <x v="3035"/>
    <d v="2011-04-26T06:59:00"/>
    <n v="34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x v="5"/>
    <s v="pop"/>
    <x v="3036"/>
    <d v="2016-05-31T21:14:36"/>
    <n v="6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x v="5"/>
    <s v="pop"/>
    <x v="3037"/>
    <d v="2016-08-01T13:03:34"/>
    <n v="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x v="5"/>
    <s v="pop"/>
    <x v="3038"/>
    <d v="2011-07-22T01:39:05"/>
    <n v="23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5"/>
    <s v="faith"/>
    <x v="3039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5"/>
    <s v="faith"/>
    <x v="3040"/>
    <d v="2015-09-09T16:00:00"/>
    <n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5"/>
    <s v="faith"/>
    <x v="3041"/>
    <d v="2016-12-09T14:51:39"/>
    <n v="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x v="6"/>
    <s v="photobooks"/>
    <x v="3042"/>
    <d v="2017-01-07T21:00:00"/>
    <n v="3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x v="5"/>
    <s v="rock"/>
    <x v="3043"/>
    <d v="2013-07-11T20:01:43"/>
    <n v="2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x v="5"/>
    <s v="rock"/>
    <x v="3044"/>
    <d v="2014-02-17T22:10:17"/>
    <n v="3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x v="5"/>
    <s v="rock"/>
    <x v="3045"/>
    <d v="2014-05-20T04:59:00"/>
    <n v="3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x v="5"/>
    <s v="rock"/>
    <x v="3046"/>
    <d v="2015-03-02T05:59:00"/>
    <n v="34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x v="5"/>
    <s v="rock"/>
    <x v="3047"/>
    <d v="2014-07-18T20:31:12"/>
    <n v="2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x v="5"/>
    <s v="indie rock"/>
    <x v="3048"/>
    <d v="2015-03-10T02:39:49"/>
    <n v="3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x v="5"/>
    <s v="indie rock"/>
    <x v="3049"/>
    <d v="2013-03-11T18:02:26"/>
    <n v="45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x v="5"/>
    <s v="indie rock"/>
    <x v="3050"/>
    <d v="2013-12-12T06:08:27"/>
    <n v="3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x v="5"/>
    <s v="indie rock"/>
    <x v="3051"/>
    <d v="2012-05-22T03:30:00"/>
    <n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6"/>
    <s v="people"/>
    <x v="3052"/>
    <d v="2016-03-14T09:24:43"/>
    <n v="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6"/>
    <s v="people"/>
    <x v="3053"/>
    <d v="2015-07-03T21:26:26"/>
    <n v="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6"/>
    <s v="people"/>
    <x v="3054"/>
    <d v="2015-12-21T14:07:17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x v="3"/>
    <s v="hardware"/>
    <x v="3055"/>
    <d v="2014-08-23T18:31:23"/>
    <n v="3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x v="5"/>
    <s v="indie rock"/>
    <x v="3056"/>
    <d v="2012-02-13T03:35:14"/>
    <n v="6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x v="5"/>
    <s v="indie rock"/>
    <x v="3057"/>
    <d v="2014-11-21T04:00:00"/>
    <n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x v="5"/>
    <s v="indie rock"/>
    <x v="3058"/>
    <d v="2014-11-12T18:03:13"/>
    <n v="2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x v="5"/>
    <s v="indie rock"/>
    <x v="3059"/>
    <d v="2014-05-28T04:59:00"/>
    <n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x v="5"/>
    <s v="indie rock"/>
    <x v="3060"/>
    <d v="2011-08-15T01:00:00"/>
    <n v="67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x v="5"/>
    <s v="indie rock"/>
    <x v="3061"/>
    <d v="2012-08-16T03:07:25"/>
    <n v="3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4"/>
    <s v="video games"/>
    <x v="3062"/>
    <d v="2016-03-10T00:35:00"/>
    <n v="3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4"/>
    <s v="video games"/>
    <x v="3063"/>
    <d v="2010-07-21T19:00:00"/>
    <n v="48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4"/>
    <s v="video games"/>
    <x v="3064"/>
    <d v="2010-07-31T00:00:00"/>
    <n v="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x v="5"/>
    <s v="rock"/>
    <x v="3065"/>
    <d v="2014-12-05T21:06:58"/>
    <n v="4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x v="4"/>
    <s v="tabletop games"/>
    <x v="3066"/>
    <d v="2017-02-21T00:07:33"/>
    <n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x v="4"/>
    <s v="tabletop games"/>
    <x v="3067"/>
    <d v="2015-07-06T03:00:00"/>
    <n v="2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x v="5"/>
    <s v="electronic music"/>
    <x v="3068"/>
    <d v="2015-09-24T20:38:02"/>
    <n v="3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x v="5"/>
    <s v="electronic music"/>
    <x v="3069"/>
    <d v="2013-11-16T05:39:33"/>
    <n v="3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x v="5"/>
    <s v="electronic music"/>
    <x v="3070"/>
    <d v="2012-08-29T00:00:00"/>
    <n v="23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x v="4"/>
    <s v="tabletop games"/>
    <x v="3071"/>
    <d v="2016-01-03T22:59:00"/>
    <n v="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x v="5"/>
    <s v="rock"/>
    <x v="3072"/>
    <d v="2012-04-18T16:44:36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3"/>
    <s v="web"/>
    <x v="3073"/>
    <d v="2015-06-06T15:12:32"/>
    <n v="6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3"/>
    <s v="web"/>
    <x v="3074"/>
    <d v="2015-06-25T18:39:56"/>
    <n v="3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x v="5"/>
    <s v="indie rock"/>
    <x v="3075"/>
    <d v="2013-04-16T19:00:00"/>
    <n v="39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x v="5"/>
    <s v="indie rock"/>
    <x v="3076"/>
    <d v="2015-09-30T19:29:00"/>
    <n v="29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x v="5"/>
    <s v="indie rock"/>
    <x v="3077"/>
    <d v="2012-10-28T05:00:00"/>
    <n v="3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x v="5"/>
    <s v="indie rock"/>
    <x v="3078"/>
    <d v="2012-11-10T18:57:49"/>
    <n v="3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x v="5"/>
    <s v="indie rock"/>
    <x v="3079"/>
    <d v="2015-10-10T22:28:04"/>
    <n v="6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x v="5"/>
    <s v="indie rock"/>
    <x v="3080"/>
    <d v="2011-10-12T23:57:59"/>
    <n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x v="5"/>
    <s v="classical music"/>
    <x v="3081"/>
    <d v="2010-01-01T06:00:00"/>
    <n v="5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x v="5"/>
    <s v="classical music"/>
    <x v="3082"/>
    <d v="2015-02-27T00:30:00"/>
    <n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x v="5"/>
    <s v="classical music"/>
    <x v="3083"/>
    <d v="2012-05-28T15:43:13"/>
    <n v="31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x v="3"/>
    <s v="space exploration"/>
    <x v="3084"/>
    <d v="2016-12-02T06:09:26"/>
    <n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x v="3"/>
    <s v="space exploration"/>
    <x v="3085"/>
    <d v="2016-06-30T10:00:00"/>
    <n v="27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"/>
    <s v="children's books"/>
    <x v="3086"/>
    <d v="2012-08-26T21:37:03"/>
    <n v="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"/>
    <s v="children's books"/>
    <x v="3087"/>
    <d v="2016-10-10T10:36:23"/>
    <n v="14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x v="1"/>
    <s v="plays"/>
    <x v="3088"/>
    <d v="2016-07-29T16:50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x v="1"/>
    <s v="plays"/>
    <x v="3089"/>
    <d v="2016-09-09T04:00:00"/>
    <n v="3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x v="1"/>
    <s v="plays"/>
    <x v="3090"/>
    <d v="2015-08-12T05:32:39"/>
    <n v="4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x v="1"/>
    <s v="plays"/>
    <x v="3091"/>
    <d v="2015-07-10T07:00:00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x v="1"/>
    <s v="plays"/>
    <x v="3092"/>
    <d v="2016-06-03T16:30:00"/>
    <n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x v="1"/>
    <s v="plays"/>
    <x v="3093"/>
    <d v="2014-08-13T22:00:00"/>
    <n v="2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1"/>
    <s v="plays"/>
    <x v="3094"/>
    <d v="2016-05-23T19:21:05"/>
    <n v="6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1"/>
    <s v="plays"/>
    <x v="3095"/>
    <d v="2015-10-16T08:41:44"/>
    <n v="6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1"/>
    <s v="plays"/>
    <x v="3096"/>
    <d v="2014-08-09T03:00:00"/>
    <n v="2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1"/>
    <s v="plays"/>
    <x v="3097"/>
    <d v="2015-09-16T05:37:27"/>
    <n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1"/>
    <s v="spaces"/>
    <x v="3098"/>
    <d v="2016-08-15T12:44:52"/>
    <n v="3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x v="1"/>
    <s v="plays"/>
    <x v="3099"/>
    <d v="2016-12-05T01:00:00"/>
    <n v="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1"/>
    <s v="spaces"/>
    <x v="3100"/>
    <d v="2016-02-12T04:33:11"/>
    <n v="3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x v="1"/>
    <s v="plays"/>
    <x v="3101"/>
    <d v="2014-10-15T12:52:02"/>
    <n v="3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x v="1"/>
    <s v="plays"/>
    <x v="3102"/>
    <d v="2014-07-02T04:00:00"/>
    <n v="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x v="1"/>
    <s v="plays"/>
    <x v="3103"/>
    <d v="2012-02-14T17:31:08"/>
    <n v="3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1"/>
    <s v="musical"/>
    <x v="3104"/>
    <d v="2014-08-31T18:24:37"/>
    <n v="2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x v="1"/>
    <s v="plays"/>
    <x v="3105"/>
    <d v="2015-07-11T14:30:00"/>
    <n v="3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x v="1"/>
    <s v="plays"/>
    <x v="3106"/>
    <d v="2016-06-03T21:00:00"/>
    <n v="2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x v="1"/>
    <s v="plays"/>
    <x v="3107"/>
    <d v="2017-02-22T13:25:52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x v="1"/>
    <s v="plays"/>
    <x v="3108"/>
    <d v="2016-08-24T21:42:08"/>
    <n v="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x v="1"/>
    <s v="plays"/>
    <x v="3109"/>
    <d v="2015-06-01T05:00:00"/>
    <n v="3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x v="1"/>
    <s v="plays"/>
    <x v="3110"/>
    <d v="2017-03-11T12:21:31"/>
    <n v="3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x v="1"/>
    <s v="plays"/>
    <x v="3111"/>
    <d v="2016-01-27T01:00:00"/>
    <n v="14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x v="1"/>
    <s v="plays"/>
    <x v="3112"/>
    <d v="2016-04-11T02:30:00"/>
    <n v="4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x v="1"/>
    <s v="plays"/>
    <x v="3113"/>
    <d v="2016-05-08T21:00:00"/>
    <n v="1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x v="1"/>
    <s v="plays"/>
    <x v="3114"/>
    <d v="2014-08-01T10:01:50"/>
    <n v="3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x v="1"/>
    <s v="plays"/>
    <x v="3115"/>
    <d v="2015-07-18T16:00:00"/>
    <n v="24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x v="1"/>
    <s v="plays"/>
    <x v="3116"/>
    <d v="2015-08-26T23:00:00"/>
    <n v="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x v="1"/>
    <s v="plays"/>
    <x v="3117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x v="1"/>
    <s v="plays"/>
    <x v="3118"/>
    <d v="2014-12-03T15:28:26"/>
    <n v="3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x v="1"/>
    <s v="plays"/>
    <x v="3119"/>
    <d v="2015-06-25T11:05:24"/>
    <n v="3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x v="1"/>
    <s v="plays"/>
    <x v="3120"/>
    <d v="2014-07-06T10:08:09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x v="1"/>
    <s v="plays"/>
    <x v="3121"/>
    <d v="2015-02-28T17:00:00"/>
    <n v="25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x v="1"/>
    <s v="plays"/>
    <x v="3122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x v="1"/>
    <s v="plays"/>
    <x v="3123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x v="1"/>
    <s v="plays"/>
    <x v="3124"/>
    <d v="2016-02-05T22:00:00"/>
    <n v="25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x v="1"/>
    <s v="plays"/>
    <x v="3125"/>
    <d v="2015-10-23T12:43:56"/>
    <n v="28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x v="1"/>
    <s v="plays"/>
    <x v="3126"/>
    <d v="2015-02-12T05:59:00"/>
    <n v="3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x v="1"/>
    <s v="plays"/>
    <x v="3127"/>
    <d v="2015-08-09T16:00:00"/>
    <n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x v="1"/>
    <s v="plays"/>
    <x v="3128"/>
    <d v="2014-11-06T05:59:00"/>
    <n v="2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x v="1"/>
    <s v="plays"/>
    <x v="3129"/>
    <d v="2016-07-20T12:02:11"/>
    <n v="3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x v="1"/>
    <s v="plays"/>
    <x v="3130"/>
    <d v="2015-03-16T21:00:00"/>
    <n v="26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x v="1"/>
    <s v="plays"/>
    <x v="3131"/>
    <d v="2015-06-24T22:34:12"/>
    <n v="3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x v="1"/>
    <s v="plays"/>
    <x v="3132"/>
    <d v="2015-07-01T06:59:00"/>
    <n v="54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x v="1"/>
    <s v="plays"/>
    <x v="3133"/>
    <d v="2015-03-04T14:22:30"/>
    <n v="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x v="1"/>
    <s v="plays"/>
    <x v="3134"/>
    <d v="2015-09-06T13:47:00"/>
    <n v="26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x v="1"/>
    <s v="plays"/>
    <x v="3135"/>
    <d v="2015-10-02T18:00:00"/>
    <n v="3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x v="1"/>
    <s v="plays"/>
    <x v="3136"/>
    <d v="2016-08-17T10:05:40"/>
    <n v="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x v="1"/>
    <s v="plays"/>
    <x v="3137"/>
    <d v="2015-01-23T12:11:23"/>
    <n v="3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x v="1"/>
    <s v="plays"/>
    <x v="3138"/>
    <d v="2014-12-31T07:00:00"/>
    <n v="28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x v="1"/>
    <s v="plays"/>
    <x v="3139"/>
    <d v="2015-02-11T04:59:00"/>
    <n v="58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x v="1"/>
    <s v="plays"/>
    <x v="3140"/>
    <d v="2015-01-16T23:58:02"/>
    <n v="3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x v="1"/>
    <s v="plays"/>
    <x v="3141"/>
    <d v="2015-06-03T15:04:10"/>
    <n v="3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x v="1"/>
    <s v="plays"/>
    <x v="3142"/>
    <d v="2016-05-21T03:59:00"/>
    <n v="51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x v="1"/>
    <s v="plays"/>
    <x v="3143"/>
    <d v="2015-08-05T08:43:27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x v="1"/>
    <s v="plays"/>
    <x v="3144"/>
    <d v="2016-06-01T21:42:00"/>
    <n v="23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x v="1"/>
    <s v="plays"/>
    <x v="3145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x v="1"/>
    <s v="plays"/>
    <x v="3146"/>
    <d v="2014-07-01T04:59:00"/>
    <n v="3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x v="1"/>
    <s v="plays"/>
    <x v="3147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x v="1"/>
    <s v="plays"/>
    <x v="3148"/>
    <d v="2016-05-10T11:10:48"/>
    <n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x v="1"/>
    <s v="plays"/>
    <x v="3149"/>
    <d v="2016-06-04T17:42:46"/>
    <n v="2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x v="1"/>
    <s v="plays"/>
    <x v="3150"/>
    <d v="2016-10-20T04:55:00"/>
    <n v="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1"/>
    <s v="plays"/>
    <x v="3151"/>
    <d v="2014-08-12T01:53:58"/>
    <n v="3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x v="1"/>
    <s v="musical"/>
    <x v="3152"/>
    <d v="2015-03-01T04:59:00"/>
    <n v="14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x v="1"/>
    <s v="musical"/>
    <x v="3153"/>
    <d v="2015-06-13T22:20:10"/>
    <n v="3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x v="1"/>
    <s v="musical"/>
    <x v="3154"/>
    <d v="2015-04-09T04:00:00"/>
    <n v="28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x v="1"/>
    <s v="musical"/>
    <x v="3155"/>
    <d v="2014-09-27T04:00:00"/>
    <n v="2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x v="1"/>
    <s v="musical"/>
    <x v="3156"/>
    <d v="2016-07-24T23:00:00"/>
    <n v="2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x v="1"/>
    <s v="musical"/>
    <x v="3157"/>
    <d v="2016-08-02T10:03:00"/>
    <n v="3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x v="1"/>
    <s v="plays"/>
    <x v="3158"/>
    <d v="2014-07-30T23:00:00"/>
    <n v="5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x v="1"/>
    <s v="plays"/>
    <x v="3159"/>
    <d v="2015-06-01T03:59:00"/>
    <n v="4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x v="1"/>
    <s v="plays"/>
    <x v="3160"/>
    <d v="2015-10-24T03:59:00"/>
    <n v="17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x v="1"/>
    <s v="plays"/>
    <x v="3161"/>
    <d v="2015-07-03T18:22:38"/>
    <n v="3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x v="1"/>
    <s v="plays"/>
    <x v="3162"/>
    <d v="2015-07-30T03:25:24"/>
    <n v="6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1"/>
    <s v="plays"/>
    <x v="3163"/>
    <d v="2014-11-12T21:47:00"/>
    <n v="4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1"/>
    <s v="plays"/>
    <x v="3164"/>
    <d v="2016-03-23T03:29:00"/>
    <n v="5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1"/>
    <s v="plays"/>
    <x v="3165"/>
    <d v="2016-06-18T19:32:19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1"/>
    <s v="musical"/>
    <x v="3166"/>
    <d v="2015-05-01T22:00:00"/>
    <n v="4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1"/>
    <s v="plays"/>
    <x v="3167"/>
    <d v="2017-02-26T13:05:58"/>
    <n v="3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1"/>
    <s v="plays"/>
    <x v="3168"/>
    <d v="2016-06-03T11:19:12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1"/>
    <s v="plays"/>
    <x v="3169"/>
    <d v="2015-05-15T19:14:28"/>
    <n v="3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1"/>
    <s v="plays"/>
    <x v="3170"/>
    <d v="2014-08-02T14:00:00"/>
    <n v="3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1"/>
    <s v="plays"/>
    <x v="3171"/>
    <d v="2015-04-19T16:19:46"/>
    <n v="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1"/>
    <s v="plays"/>
    <x v="3172"/>
    <d v="2016-04-14T04:39:40"/>
    <n v="6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1"/>
    <s v="plays"/>
    <x v="3173"/>
    <d v="2015-01-31T15:25:53"/>
    <n v="6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1"/>
    <s v="plays"/>
    <x v="3174"/>
    <d v="2016-02-20T21:05:00"/>
    <n v="2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1"/>
    <s v="plays"/>
    <x v="3175"/>
    <d v="2014-07-19T09:21:30"/>
    <n v="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1"/>
    <s v="plays"/>
    <x v="3176"/>
    <d v="2015-02-15T14:05:47"/>
    <n v="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1"/>
    <s v="plays"/>
    <x v="3177"/>
    <d v="2014-08-26T16:28:00"/>
    <n v="2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1"/>
    <s v="plays"/>
    <x v="3178"/>
    <d v="2015-02-16T07:13:43"/>
    <n v="3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1"/>
    <s v="plays"/>
    <x v="3179"/>
    <d v="2014-06-05T22:31:40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1"/>
    <s v="plays"/>
    <x v="3180"/>
    <d v="2015-04-29T14:07:06"/>
    <n v="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1"/>
    <s v="plays"/>
    <x v="3181"/>
    <d v="2014-06-30T17:28:00"/>
    <n v="4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1"/>
    <s v="plays"/>
    <x v="3182"/>
    <d v="2015-01-16T10:26:00"/>
    <n v="3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1"/>
    <s v="plays"/>
    <x v="3183"/>
    <d v="2014-10-22T04:59:00"/>
    <n v="44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1"/>
    <s v="plays"/>
    <x v="3184"/>
    <d v="2014-09-24T22:00:01"/>
    <n v="2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"/>
    <s v="children's books"/>
    <x v="3185"/>
    <d v="2012-06-30T20:00:00"/>
    <n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x v="5"/>
    <s v="indie rock"/>
    <x v="3186"/>
    <d v="2012-05-05T19:15:28"/>
    <n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x v="1"/>
    <s v="plays"/>
    <x v="3187"/>
    <d v="2016-03-30T22:48:05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1"/>
    <s v="plays"/>
    <x v="3188"/>
    <d v="2014-09-09T16:49:20"/>
    <n v="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x v="2"/>
    <s v="nonfiction"/>
    <x v="3189"/>
    <d v="2012-01-29T15:34:51"/>
    <n v="28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6"/>
    <s v="photobooks"/>
    <x v="3190"/>
    <d v="2014-12-15T13:12:57"/>
    <n v="3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x v="1"/>
    <s v="plays"/>
    <x v="3191"/>
    <d v="2013-08-18T15:00:00"/>
    <n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2"/>
    <s v="art books"/>
    <x v="3192"/>
    <d v="2010-09-02T02:00:00"/>
    <n v="24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1"/>
    <s v="plays"/>
    <x v="3193"/>
    <d v="2014-05-19T11:26:29"/>
    <n v="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x v="0"/>
    <s v="shorts"/>
    <x v="3194"/>
    <d v="2012-05-28T06:30:57"/>
    <n v="6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x v="5"/>
    <s v="rock"/>
    <x v="3195"/>
    <d v="2013-03-22T11:37:05"/>
    <n v="3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x v="5"/>
    <s v="rock"/>
    <x v="3196"/>
    <d v="2012-03-03T15:39:25"/>
    <n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x v="4"/>
    <s v="tabletop games"/>
    <x v="3197"/>
    <d v="2017-02-09T05:00:00"/>
    <n v="3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1"/>
    <s v="plays"/>
    <x v="3198"/>
    <d v="2015-06-27T18:27:06"/>
    <n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x v="1"/>
    <s v="musical"/>
    <x v="3199"/>
    <d v="2014-07-15T05:00:00"/>
    <n v="29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x v="1"/>
    <s v="plays"/>
    <x v="3200"/>
    <d v="2014-10-01T04:00:00"/>
    <n v="2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x v="1"/>
    <s v="plays"/>
    <x v="3201"/>
    <d v="2015-07-12T12:47:45"/>
    <n v="3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x v="1"/>
    <s v="plays"/>
    <x v="3202"/>
    <d v="2015-02-09T04:30:00"/>
    <n v="2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x v="1"/>
    <s v="plays"/>
    <x v="3203"/>
    <d v="2015-03-28T14:38:04"/>
    <n v="3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x v="1"/>
    <s v="plays"/>
    <x v="3204"/>
    <d v="2014-07-05T01:00:00"/>
    <n v="3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x v="1"/>
    <s v="plays"/>
    <x v="3205"/>
    <d v="2015-05-17T03:00:00"/>
    <n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s v="translations"/>
    <x v="3206"/>
    <d v="2016-04-24T21:59:00"/>
    <n v="2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2"/>
    <s v="art books"/>
    <x v="3207"/>
    <d v="2012-05-21T01:12:06"/>
    <n v="6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5"/>
    <s v="faith"/>
    <x v="3208"/>
    <d v="2014-08-31T19:39:00"/>
    <n v="4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x v="3"/>
    <s v="space exploration"/>
    <x v="3209"/>
    <d v="2013-12-23T21:54:14"/>
    <n v="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x v="1"/>
    <s v="spaces"/>
    <x v="3210"/>
    <d v="2015-09-16T17:56:11"/>
    <n v="3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x v="1"/>
    <s v="plays"/>
    <x v="3211"/>
    <d v="2016-05-10T11:17:00"/>
    <n v="1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x v="1"/>
    <s v="plays"/>
    <x v="3212"/>
    <d v="2016-06-23T18:47:00"/>
    <n v="2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1"/>
    <s v="plays"/>
    <x v="3213"/>
    <d v="2015-11-28T21:22:21"/>
    <n v="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x v="5"/>
    <s v="rock"/>
    <x v="3214"/>
    <d v="2013-01-21T07:59:00"/>
    <n v="18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x v="1"/>
    <s v="plays"/>
    <x v="3215"/>
    <d v="2015-10-06T22:59:00"/>
    <n v="27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x v="5"/>
    <s v="pop"/>
    <x v="3216"/>
    <d v="2012-06-04T15:45:30"/>
    <n v="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x v="1"/>
    <s v="plays"/>
    <x v="3217"/>
    <d v="2014-10-26T00:43:00"/>
    <n v="4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1"/>
    <s v="plays"/>
    <x v="3218"/>
    <d v="2017-03-06T06:58:27"/>
    <n v="3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3"/>
    <s v="wearables"/>
    <x v="3219"/>
    <d v="2014-08-15T14:17:33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x v="1"/>
    <s v="plays"/>
    <x v="3220"/>
    <d v="2016-02-02T16:38:00"/>
    <n v="3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x v="1"/>
    <s v="plays"/>
    <x v="3221"/>
    <d v="2016-05-28T21:44:00"/>
    <n v="5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x v="1"/>
    <s v="plays"/>
    <x v="3222"/>
    <d v="2017-01-18T12:01:58"/>
    <n v="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1"/>
    <s v="plays"/>
    <x v="3223"/>
    <d v="2016-03-02T16:08:13"/>
    <n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x v="5"/>
    <s v="rock"/>
    <x v="3224"/>
    <d v="2010-04-18T06:59:00"/>
    <n v="36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x v="2"/>
    <s v="radio &amp; podcasts"/>
    <x v="3225"/>
    <d v="2014-05-10T03:59:00"/>
    <n v="1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6"/>
    <s v="people"/>
    <x v="3226"/>
    <d v="2016-08-02T23:00:00"/>
    <n v="29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x v="1"/>
    <s v="plays"/>
    <x v="3227"/>
    <d v="2016-12-01T17:39:42"/>
    <n v="3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x v="1"/>
    <s v="plays"/>
    <x v="3228"/>
    <d v="2016-09-04T01:36:22"/>
    <n v="2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1"/>
    <s v="plays"/>
    <x v="3229"/>
    <d v="2014-06-17T04:36:18"/>
    <n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1"/>
    <s v="plays"/>
    <x v="3230"/>
    <d v="2015-01-16T12:09:11"/>
    <n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x v="3"/>
    <s v="hardware"/>
    <x v="3231"/>
    <d v="2011-09-19T14:30:22"/>
    <n v="44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x v="5"/>
    <s v="classical music"/>
    <x v="3232"/>
    <d v="2013-05-31T17:00:00"/>
    <n v="35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x v="1"/>
    <s v="plays"/>
    <x v="3233"/>
    <d v="2016-06-02T22:00:00"/>
    <n v="1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x v="5"/>
    <s v="electronic music"/>
    <x v="3234"/>
    <d v="2015-06-02T00:47:00"/>
    <n v="3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x v="0"/>
    <s v="television"/>
    <x v="3235"/>
    <d v="2014-11-04T18:33:42"/>
    <n v="3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x v="0"/>
    <s v="shorts"/>
    <x v="3236"/>
    <d v="2010-08-01T03:00:00"/>
    <n v="67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x v="0"/>
    <s v="shorts"/>
    <x v="3237"/>
    <d v="2014-01-22T21:39:59"/>
    <n v="3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x v="0"/>
    <s v="shorts"/>
    <x v="3238"/>
    <d v="2013-05-31T14:42:50"/>
    <n v="6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s v="science fiction"/>
    <x v="3239"/>
    <d v="2015-06-03T13:08:15"/>
    <n v="4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s v="drama"/>
    <x v="3240"/>
    <d v="2015-08-05T19:46:39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s v="drama"/>
    <x v="3241"/>
    <d v="2014-09-01T03:59:00"/>
    <n v="58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s v="drama"/>
    <x v="3242"/>
    <d v="2014-09-05T04:23:35"/>
    <n v="3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x v="0"/>
    <s v="documentary"/>
    <x v="3243"/>
    <d v="2012-02-15T15:37:15"/>
    <n v="3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s v="animation"/>
    <x v="3244"/>
    <d v="2012-05-18T20:02:14"/>
    <n v="6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s v="animation"/>
    <x v="3245"/>
    <d v="2014-08-09T14:44:07"/>
    <n v="3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x v="1"/>
    <s v="plays"/>
    <x v="3246"/>
    <d v="2015-08-07T17:00:00"/>
    <n v="3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3"/>
    <s v="web"/>
    <x v="3247"/>
    <d v="2014-08-28T00:50:56"/>
    <n v="3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x v="3"/>
    <s v="wearables"/>
    <x v="3248"/>
    <d v="2014-12-19T01:53:04"/>
    <n v="6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x v="2"/>
    <s v="nonfiction"/>
    <x v="3249"/>
    <d v="2014-12-01T04:59:00"/>
    <n v="3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2"/>
    <s v="fiction"/>
    <x v="3250"/>
    <d v="2009-11-01T03:59: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x v="5"/>
    <s v="rock"/>
    <x v="3251"/>
    <d v="2012-04-27T22:00:00"/>
    <n v="39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x v="5"/>
    <s v="rock"/>
    <x v="3252"/>
    <d v="2014-09-11T10:24:14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x v="5"/>
    <s v="rock"/>
    <x v="3253"/>
    <d v="2012-09-01T01:21:02"/>
    <n v="3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x v="5"/>
    <s v="rock"/>
    <x v="3254"/>
    <d v="2012-07-20T23:02:45"/>
    <n v="3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x v="5"/>
    <s v="rock"/>
    <x v="3255"/>
    <d v="2012-03-11T04:59:00"/>
    <n v="5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x v="5"/>
    <s v="rock"/>
    <x v="3256"/>
    <d v="2012-04-27T15:31:3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5"/>
    <s v="indie rock"/>
    <x v="3257"/>
    <d v="2011-09-06T20:39:10"/>
    <n v="3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5"/>
    <s v="jazz"/>
    <x v="3258"/>
    <d v="2012-08-25T18:19:07"/>
    <n v="3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x v="5"/>
    <s v="electronic music"/>
    <x v="3259"/>
    <d v="2016-03-19T04:33:43"/>
    <n v="3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8"/>
    <s v="audio"/>
    <x v="3260"/>
    <d v="2017-03-06T04:08:52"/>
    <n v="25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x v="5"/>
    <s v="rock"/>
    <x v="3261"/>
    <d v="2014-03-29T01:00:00"/>
    <n v="35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x v="1"/>
    <s v="plays"/>
    <x v="3262"/>
    <d v="2015-02-17T14:00:00"/>
    <n v="1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x v="1"/>
    <s v="plays"/>
    <x v="3263"/>
    <d v="2017-01-04T03:14:05"/>
    <n v="3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x v="2"/>
    <s v="nonfiction"/>
    <x v="3264"/>
    <d v="2016-06-30T18:57:19"/>
    <n v="2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x v="2"/>
    <s v="nonfiction"/>
    <x v="3265"/>
    <d v="2012-08-02T21:37:00"/>
    <n v="28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x v="5"/>
    <s v="rock"/>
    <x v="3266"/>
    <d v="2013-10-16T00:04:50"/>
    <n v="1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x v="5"/>
    <s v="rock"/>
    <x v="3267"/>
    <d v="2016-03-25T02:53:08"/>
    <n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s v="translations"/>
    <x v="3268"/>
    <d v="2016-05-25T15:29:18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x v="2"/>
    <s v="radio &amp; podcasts"/>
    <x v="3269"/>
    <d v="2012-12-28T19:51:03"/>
    <n v="21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x v="2"/>
    <s v="radio &amp; podcasts"/>
    <x v="3270"/>
    <d v="2012-03-01T23:30:39"/>
    <n v="3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2"/>
    <s v="fiction"/>
    <x v="3271"/>
    <d v="2014-09-16T11:24:19"/>
    <n v="6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x v="6"/>
    <s v="photobooks"/>
    <x v="3272"/>
    <d v="2014-07-24T18:51:44"/>
    <n v="3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6"/>
    <s v="nature"/>
    <x v="3273"/>
    <d v="2016-07-04T03:40:24"/>
    <n v="3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6"/>
    <s v="places"/>
    <x v="3274"/>
    <d v="2015-04-05T01:30:22"/>
    <n v="3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x v="5"/>
    <s v="rock"/>
    <x v="3275"/>
    <d v="2011-10-14T23:00:00"/>
    <n v="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x v="5"/>
    <s v="rock"/>
    <x v="3276"/>
    <d v="2011-11-02T08:00:00"/>
    <n v="53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x v="5"/>
    <s v="rock"/>
    <x v="3277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x v="5"/>
    <s v="rock"/>
    <x v="3278"/>
    <d v="2014-09-15T04:28:06"/>
    <n v="21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x v="5"/>
    <s v="pop"/>
    <x v="3279"/>
    <d v="2012-04-05T18:00:20"/>
    <n v="3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x v="5"/>
    <s v="pop"/>
    <x v="3280"/>
    <d v="2014-02-06T20:31:11"/>
    <n v="14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6"/>
    <s v="photobooks"/>
    <x v="3281"/>
    <d v="2014-08-25T20:38:08"/>
    <n v="2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x v="5"/>
    <s v="rock"/>
    <x v="3282"/>
    <d v="2011-01-21T22:00:00"/>
    <n v="4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x v="5"/>
    <s v="rock"/>
    <x v="3283"/>
    <d v="2011-06-11T03:00:00"/>
    <n v="39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x v="5"/>
    <s v="indie rock"/>
    <x v="3284"/>
    <d v="2012-07-14T05:19:03"/>
    <n v="3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x v="5"/>
    <s v="indie rock"/>
    <x v="3285"/>
    <d v="2013-10-11T00:00:00"/>
    <n v="2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x v="5"/>
    <s v="indie rock"/>
    <x v="3286"/>
    <d v="2010-11-02T00:26:00"/>
    <n v="28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6"/>
    <s v="people"/>
    <x v="3287"/>
    <d v="2015-02-18T03:26:3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x v="3"/>
    <s v="hardware"/>
    <x v="3288"/>
    <d v="2014-05-14T23:04:00"/>
    <n v="36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x v="5"/>
    <s v="indie rock"/>
    <x v="3289"/>
    <d v="2011-11-24T03:53:16"/>
    <n v="6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x v="5"/>
    <s v="indie rock"/>
    <x v="3290"/>
    <d v="2011-09-08T04:54:18"/>
    <n v="3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x v="5"/>
    <s v="indie rock"/>
    <x v="3291"/>
    <d v="2012-12-22T21:30:32"/>
    <n v="6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x v="5"/>
    <s v="indie rock"/>
    <x v="3292"/>
    <d v="2011-02-20T01:56:41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x v="5"/>
    <s v="electronic music"/>
    <x v="3293"/>
    <d v="2013-03-09T07:28:39"/>
    <n v="3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x v="4"/>
    <s v="tabletop games"/>
    <x v="3294"/>
    <d v="2016-04-27T02:00:00"/>
    <n v="18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x v="5"/>
    <s v="rock"/>
    <x v="3295"/>
    <d v="2013-09-06T03:59:00"/>
    <n v="29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x v="5"/>
    <s v="rock"/>
    <x v="3296"/>
    <d v="2013-12-06T23:22:00"/>
    <n v="4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x v="5"/>
    <s v="rock"/>
    <x v="3297"/>
    <d v="2009-12-01T17:00:00"/>
    <n v="7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3"/>
    <s v="web"/>
    <x v="3298"/>
    <d v="2015-01-31T00:39:00"/>
    <n v="5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x v="7"/>
    <s v="small batch"/>
    <x v="3299"/>
    <d v="2017-02-25T23:03:59"/>
    <n v="3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x v="5"/>
    <s v="indie rock"/>
    <x v="3300"/>
    <d v="2012-05-27T01:59:57"/>
    <n v="3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x v="5"/>
    <s v="indie rock"/>
    <x v="3301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x v="5"/>
    <s v="indie rock"/>
    <x v="3302"/>
    <d v="2012-06-06T22:42:55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x v="5"/>
    <s v="classical music"/>
    <x v="3303"/>
    <d v="2012-09-21T04:46:47"/>
    <n v="6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7"/>
    <s v="food trucks"/>
    <x v="3304"/>
    <d v="2016-03-13T20:45:24"/>
    <n v="6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7"/>
    <s v="food trucks"/>
    <x v="3305"/>
    <d v="2016-06-19T08:11:57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x v="3"/>
    <s v="space exploration"/>
    <x v="3306"/>
    <d v="2016-12-30T17:50:16"/>
    <n v="4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3"/>
    <s v="space exploration"/>
    <x v="3307"/>
    <d v="2014-09-15T20:09:00"/>
    <n v="1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x v="3"/>
    <s v="makerspaces"/>
    <x v="3308"/>
    <d v="2016-02-10T22:13:36"/>
    <n v="3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"/>
    <s v="children's books"/>
    <x v="3309"/>
    <d v="2016-08-06T15:45:32"/>
    <n v="15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x v="1"/>
    <s v="plays"/>
    <x v="3310"/>
    <d v="2015-05-09T09:35:15"/>
    <n v="3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1"/>
    <s v="plays"/>
    <x v="3311"/>
    <d v="2014-06-21T11:00:00"/>
    <n v="2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1"/>
    <s v="plays"/>
    <x v="3312"/>
    <d v="2014-11-09T12:00:00"/>
    <n v="12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x v="1"/>
    <s v="musical"/>
    <x v="3313"/>
    <d v="2014-07-13T10:58:33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x v="1"/>
    <s v="plays"/>
    <x v="3314"/>
    <d v="2015-07-07T17:30:33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x v="1"/>
    <s v="spaces"/>
    <x v="3315"/>
    <d v="2015-02-21T19:58:39"/>
    <n v="6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x v="1"/>
    <s v="spaces"/>
    <x v="3316"/>
    <d v="2016-10-14T21:10:47"/>
    <n v="6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x v="1"/>
    <s v="spaces"/>
    <x v="3317"/>
    <d v="2015-10-06T16:30:47"/>
    <n v="3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1"/>
    <s v="spaces"/>
    <x v="3318"/>
    <d v="2014-09-26T16:18:55"/>
    <n v="6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319"/>
    <d v="2017-05-03T19:12:00"/>
    <n v="51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x v="1"/>
    <s v="plays"/>
    <x v="3320"/>
    <d v="2012-01-18T23:00:00"/>
    <n v="42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x v="1"/>
    <s v="plays"/>
    <x v="3321"/>
    <d v="2014-07-16T14:31:15"/>
    <n v="3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x v="1"/>
    <s v="plays"/>
    <x v="3322"/>
    <d v="2015-06-21T17:32:46"/>
    <n v="3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x v="1"/>
    <s v="plays"/>
    <x v="3323"/>
    <d v="2014-11-02T11:29:35"/>
    <n v="3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x v="1"/>
    <s v="plays"/>
    <x v="3324"/>
    <d v="2015-11-22T22:00:00"/>
    <n v="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x v="1"/>
    <s v="plays"/>
    <x v="3325"/>
    <d v="2016-06-10T03:00:00"/>
    <n v="38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x v="1"/>
    <s v="plays"/>
    <x v="3326"/>
    <d v="2016-06-05T13:59:50"/>
    <n v="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x v="1"/>
    <s v="plays"/>
    <x v="3327"/>
    <d v="2015-04-01T20:17:48"/>
    <n v="3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x v="1"/>
    <s v="plays"/>
    <x v="3328"/>
    <d v="2015-02-26T00:35:10"/>
    <n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x v="1"/>
    <s v="plays"/>
    <x v="3329"/>
    <d v="2016-07-15T19:34:32"/>
    <n v="3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x v="1"/>
    <s v="plays"/>
    <x v="3330"/>
    <d v="2016-12-17T08:00:00"/>
    <n v="31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x v="1"/>
    <s v="plays"/>
    <x v="3331"/>
    <d v="2015-06-18T11:04:01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x v="1"/>
    <s v="plays"/>
    <x v="3332"/>
    <d v="2014-07-10T18:35:45"/>
    <n v="1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x v="1"/>
    <s v="plays"/>
    <x v="3333"/>
    <d v="2014-11-06T00:46:00"/>
    <n v="26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x v="1"/>
    <s v="plays"/>
    <x v="3334"/>
    <d v="2014-06-01T03:59:00"/>
    <n v="2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x v="1"/>
    <s v="plays"/>
    <x v="3335"/>
    <d v="2014-07-02T15:29:12"/>
    <n v="3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x v="1"/>
    <s v="plays"/>
    <x v="3336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x v="1"/>
    <s v="plays"/>
    <x v="3337"/>
    <d v="2015-07-10T21:00:00"/>
    <n v="24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x v="1"/>
    <s v="plays"/>
    <x v="3338"/>
    <d v="2014-08-17T05:11:00"/>
    <n v="2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x v="1"/>
    <s v="plays"/>
    <x v="3339"/>
    <d v="2015-09-11T18:19:55"/>
    <n v="2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x v="1"/>
    <s v="plays"/>
    <x v="3340"/>
    <d v="2014-11-07T18:30:00"/>
    <n v="23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x v="1"/>
    <s v="plays"/>
    <x v="3341"/>
    <d v="2014-10-02T14:21:00"/>
    <n v="2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x v="1"/>
    <s v="plays"/>
    <x v="3342"/>
    <d v="2015-06-25T18:07:39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x v="1"/>
    <s v="plays"/>
    <x v="3343"/>
    <d v="2014-05-22T22:07:00"/>
    <n v="28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x v="1"/>
    <s v="plays"/>
    <x v="3344"/>
    <d v="2014-10-30T20:36:53"/>
    <n v="3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x v="1"/>
    <s v="plays"/>
    <x v="3345"/>
    <d v="2016-04-30T17:36:17"/>
    <n v="3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x v="1"/>
    <s v="plays"/>
    <x v="3346"/>
    <d v="2014-07-30T11:18:30"/>
    <n v="14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x v="1"/>
    <s v="plays"/>
    <x v="3347"/>
    <d v="2015-11-05T21:44:40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x v="1"/>
    <s v="plays"/>
    <x v="3348"/>
    <d v="2016-04-03T17:00:00"/>
    <n v="23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x v="1"/>
    <s v="plays"/>
    <x v="3349"/>
    <d v="2014-07-02T03:59:00"/>
    <n v="47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x v="1"/>
    <s v="plays"/>
    <x v="3350"/>
    <d v="2014-11-27T15:21:23"/>
    <n v="3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x v="1"/>
    <s v="plays"/>
    <x v="3351"/>
    <d v="2015-06-04T12:59:53"/>
    <n v="3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x v="1"/>
    <s v="plays"/>
    <x v="3352"/>
    <d v="2014-09-12T21:55:49"/>
    <n v="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x v="1"/>
    <s v="plays"/>
    <x v="3353"/>
    <d v="2016-02-11T22:59:00"/>
    <n v="3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1"/>
    <s v="plays"/>
    <x v="3354"/>
    <d v="2015-04-18T22:30:00"/>
    <n v="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1"/>
    <s v="plays"/>
    <x v="3355"/>
    <d v="2015-05-25T21:38:16"/>
    <n v="6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1"/>
    <s v="plays"/>
    <x v="3356"/>
    <d v="2015-03-23T18:00:00"/>
    <n v="38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1"/>
    <s v="plays"/>
    <x v="3357"/>
    <d v="2014-07-15T22:00:00"/>
    <n v="22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x v="1"/>
    <s v="musical"/>
    <x v="3358"/>
    <d v="2014-05-19T05:00:00"/>
    <n v="3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x v="1"/>
    <s v="musical"/>
    <x v="3359"/>
    <d v="2016-05-29T00:36:00"/>
    <n v="2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1"/>
    <s v="musical"/>
    <x v="3360"/>
    <d v="2014-07-06T16:36:32"/>
    <n v="6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1"/>
    <s v="musical"/>
    <x v="3361"/>
    <d v="2015-04-03T21:48:59"/>
    <n v="7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x v="1"/>
    <s v="plays"/>
    <x v="3362"/>
    <d v="2015-03-21T19:22:38"/>
    <n v="3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x v="1"/>
    <s v="plays"/>
    <x v="3363"/>
    <d v="2015-04-01T03:59:00"/>
    <n v="3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x v="1"/>
    <s v="plays"/>
    <x v="3364"/>
    <d v="2014-07-17T16:33:43"/>
    <n v="3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1"/>
    <s v="musical"/>
    <x v="3365"/>
    <d v="2017-03-29T17:44:10"/>
    <n v="6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1"/>
    <s v="plays"/>
    <x v="3366"/>
    <d v="2015-08-14T19:38:00"/>
    <n v="4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1"/>
    <s v="plays"/>
    <x v="3367"/>
    <d v="2015-06-11T23:00:00"/>
    <n v="4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1"/>
    <s v="plays"/>
    <x v="3368"/>
    <d v="2015-06-26T13:25:00"/>
    <n v="38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1"/>
    <s v="plays"/>
    <x v="3369"/>
    <d v="2016-06-01T23:38:29"/>
    <n v="3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1"/>
    <s v="plays"/>
    <x v="3370"/>
    <d v="2014-11-08T00:00:00"/>
    <n v="3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1"/>
    <s v="plays"/>
    <x v="3371"/>
    <d v="2015-08-29T01:56:53"/>
    <n v="15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1"/>
    <s v="plays"/>
    <x v="3372"/>
    <d v="2016-10-07T21:51:48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1"/>
    <s v="plays"/>
    <x v="3373"/>
    <d v="2014-10-23T15:16:31"/>
    <n v="3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1"/>
    <s v="plays"/>
    <x v="3374"/>
    <d v="2016-07-03T19:59:00"/>
    <n v="2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1"/>
    <s v="plays"/>
    <x v="3375"/>
    <d v="2016-01-08T06:34:00"/>
    <n v="1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x v="5"/>
    <s v="metal"/>
    <x v="3376"/>
    <d v="2016-07-24T03:00:17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x v="0"/>
    <s v="documentary"/>
    <x v="3377"/>
    <d v="2014-10-17T12:00:00"/>
    <n v="2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x v="2"/>
    <s v="nonfiction"/>
    <x v="3378"/>
    <d v="2014-03-21T21:01:52"/>
    <n v="3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5"/>
    <s v="jazz"/>
    <x v="3379"/>
    <d v="2012-01-18T20:00:00"/>
    <n v="4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1"/>
    <s v="plays"/>
    <x v="3380"/>
    <d v="2015-11-28T14:54:54"/>
    <n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x v="1"/>
    <s v="plays"/>
    <x v="3381"/>
    <d v="2015-09-15T10:06:00"/>
    <n v="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x v="3"/>
    <s v="hardware"/>
    <x v="3382"/>
    <d v="2016-12-11T04:59:00"/>
    <n v="54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x v="1"/>
    <s v="spaces"/>
    <x v="3383"/>
    <d v="2017-03-01T02:00:00"/>
    <n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x v="5"/>
    <s v="electronic music"/>
    <x v="3384"/>
    <d v="2016-12-12T17:34:40"/>
    <n v="28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x v="0"/>
    <s v="shorts"/>
    <x v="3385"/>
    <d v="2014-04-25T18:38:13"/>
    <n v="3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x v="0"/>
    <s v="shorts"/>
    <x v="3386"/>
    <d v="2014-03-07T19:20:30"/>
    <n v="23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x v="0"/>
    <s v="shorts"/>
    <x v="3387"/>
    <d v="2013-11-14T05:59:00"/>
    <n v="3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x v="5"/>
    <s v="rock"/>
    <x v="3388"/>
    <d v="2012-06-25T16:24:00"/>
    <n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x v="5"/>
    <s v="rock"/>
    <x v="3389"/>
    <d v="2017-02-03T04:11:00"/>
    <n v="2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x v="5"/>
    <s v="rock"/>
    <x v="3390"/>
    <d v="2014-07-28T01:00:00"/>
    <n v="2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x v="1"/>
    <s v="plays"/>
    <x v="3391"/>
    <d v="2015-04-03T13:49:48"/>
    <n v="2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1"/>
    <s v="plays"/>
    <x v="3392"/>
    <d v="2014-08-01T07:00:00"/>
    <n v="22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x v="0"/>
    <s v="television"/>
    <x v="3393"/>
    <d v="2014-08-17T12:22:24"/>
    <n v="4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5"/>
    <s v="faith"/>
    <x v="3394"/>
    <d v="2015-10-21T15:01:14"/>
    <n v="3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x v="5"/>
    <s v="classical music"/>
    <x v="3395"/>
    <d v="2015-05-01T13:59:00"/>
    <n v="3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x v="1"/>
    <s v="plays"/>
    <x v="3396"/>
    <d v="2015-02-12T07:00:00"/>
    <n v="2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397"/>
    <d v="2017-04-18T19:13:39"/>
    <n v="4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x v="1"/>
    <s v="plays"/>
    <x v="3398"/>
    <d v="2012-12-07T02:00:00"/>
    <n v="24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x v="1"/>
    <s v="plays"/>
    <x v="3399"/>
    <d v="2014-06-28T14:09:34"/>
    <n v="3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x v="1"/>
    <s v="musical"/>
    <x v="3400"/>
    <d v="2015-08-02T19:31:29"/>
    <n v="2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1"/>
    <s v="plays"/>
    <x v="3401"/>
    <d v="2015-03-28T22:07:06"/>
    <n v="3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1"/>
    <s v="plays"/>
    <x v="3402"/>
    <d v="2014-09-27T01:02:41"/>
    <n v="3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1"/>
    <s v="plays"/>
    <x v="3403"/>
    <d v="2015-02-28T12:00:00"/>
    <n v="41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x v="0"/>
    <s v="shorts"/>
    <x v="3404"/>
    <d v="2013-07-08T00:26:21"/>
    <n v="3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x v="0"/>
    <s v="shorts"/>
    <x v="3405"/>
    <d v="2011-09-23T03:00:37"/>
    <n v="30"/>
  </r>
  <r>
    <n v="131"/>
    <s v="I (Canceled)"/>
    <s v="I"/>
    <n v="1200"/>
    <n v="0"/>
    <x v="0"/>
    <s v="US"/>
    <s v="USD"/>
    <n v="1467763200"/>
    <n v="1466453161"/>
    <b v="0"/>
    <n v="0"/>
    <b v="0"/>
    <x v="0"/>
    <s v="science fiction"/>
    <x v="3406"/>
    <d v="2016-07-06T00:00:00"/>
    <n v="1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s v="drama"/>
    <x v="3407"/>
    <d v="2015-04-13T19:00:00"/>
    <n v="4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x v="1"/>
    <s v="plays"/>
    <x v="3408"/>
    <d v="2017-01-11T05:00:00"/>
    <n v="21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3"/>
    <s v="wearables"/>
    <x v="3409"/>
    <d v="2014-08-20T00:44:00"/>
    <n v="34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x v="5"/>
    <s v="rock"/>
    <x v="3410"/>
    <d v="2013-11-01T15:03:46"/>
    <n v="3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x v="5"/>
    <s v="metal"/>
    <x v="3411"/>
    <d v="2015-11-25T14:57:11"/>
    <n v="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x v="5"/>
    <s v="metal"/>
    <x v="3412"/>
    <d v="2015-04-15T22:59:00"/>
    <n v="3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x v="2"/>
    <s v="nonfiction"/>
    <x v="3413"/>
    <d v="2016-06-11T19:22:59"/>
    <n v="3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2"/>
    <s v="fiction"/>
    <x v="3414"/>
    <d v="2015-02-15T15:38:00"/>
    <n v="5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x v="6"/>
    <s v="photobooks"/>
    <x v="3415"/>
    <d v="2010-05-15T08:10:00"/>
    <n v="59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6"/>
    <s v="places"/>
    <x v="3416"/>
    <d v="2014-05-30T15:35:01"/>
    <n v="1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6"/>
    <s v="places"/>
    <x v="3417"/>
    <d v="2015-10-09T23:38:06"/>
    <n v="3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x v="5"/>
    <s v="rock"/>
    <x v="3418"/>
    <d v="2014-01-01T05:26:00"/>
    <n v="33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x v="5"/>
    <s v="pop"/>
    <x v="3419"/>
    <d v="2011-06-14T00:35:27"/>
    <n v="2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x v="6"/>
    <s v="photobooks"/>
    <x v="3420"/>
    <d v="2015-06-10T15:04:31"/>
    <n v="4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x v="6"/>
    <s v="photobooks"/>
    <x v="3421"/>
    <d v="2016-10-14T06:04:42"/>
    <n v="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6"/>
    <s v="photobooks"/>
    <x v="3422"/>
    <d v="2014-07-30T18:03:16"/>
    <n v="3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x v="5"/>
    <s v="indie rock"/>
    <x v="3423"/>
    <d v="2014-11-12T22:45:38"/>
    <n v="3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x v="5"/>
    <s v="indie rock"/>
    <x v="3424"/>
    <d v="2015-10-27T04:59:00"/>
    <n v="14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x v="4"/>
    <s v="tabletop games"/>
    <x v="3425"/>
    <d v="2016-04-21T22:00:00"/>
    <n v="1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x v="5"/>
    <s v="rock"/>
    <x v="3426"/>
    <d v="2013-01-26T22:54:1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x v="5"/>
    <s v="indie rock"/>
    <x v="3427"/>
    <d v="2012-06-07T13:14:17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7"/>
    <s v="food trucks"/>
    <x v="3428"/>
    <d v="2016-03-30T20:10:58"/>
    <n v="6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x v="5"/>
    <s v="indie rock"/>
    <x v="3429"/>
    <d v="2011-02-08T10:18:49"/>
    <n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1"/>
    <s v="plays"/>
    <x v="3430"/>
    <d v="2016-06-13T04:00:00"/>
    <n v="4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1"/>
    <s v="spaces"/>
    <x v="3431"/>
    <d v="2015-06-16T17:47:29"/>
    <n v="3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x v="1"/>
    <s v="plays"/>
    <x v="3432"/>
    <d v="2014-06-20T09:54:09"/>
    <n v="3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x v="1"/>
    <s v="plays"/>
    <x v="3433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x v="1"/>
    <s v="plays"/>
    <x v="3434"/>
    <d v="2017-01-17T21:10:36"/>
    <n v="3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x v="1"/>
    <s v="plays"/>
    <x v="3435"/>
    <d v="2015-02-21T22:05:25"/>
    <n v="3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x v="1"/>
    <s v="plays"/>
    <x v="3436"/>
    <d v="2016-01-19T04:59:00"/>
    <n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x v="1"/>
    <s v="plays"/>
    <x v="3437"/>
    <d v="2015-08-31T17:31:15"/>
    <n v="2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x v="1"/>
    <s v="plays"/>
    <x v="3438"/>
    <d v="2014-07-24T07:00:00"/>
    <n v="2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1"/>
    <s v="plays"/>
    <x v="3439"/>
    <d v="2014-07-05T03:59:00"/>
    <n v="3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x v="1"/>
    <s v="musical"/>
    <x v="3440"/>
    <d v="2016-03-15T16:00:00"/>
    <n v="2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x v="1"/>
    <s v="plays"/>
    <x v="3441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x v="1"/>
    <s v="plays"/>
    <x v="3442"/>
    <d v="2014-12-01T19:09:00"/>
    <n v="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1"/>
    <s v="plays"/>
    <x v="3443"/>
    <d v="2015-06-16T21:41:54"/>
    <n v="6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1"/>
    <s v="plays"/>
    <x v="3444"/>
    <d v="2014-09-28T18:55:56"/>
    <n v="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1"/>
    <s v="plays"/>
    <x v="3445"/>
    <d v="2017-03-01T19:00:00"/>
    <n v="2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x v="1"/>
    <s v="plays"/>
    <x v="3446"/>
    <d v="2015-06-21T21:20:00"/>
    <n v="2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7"/>
    <s v="restaurants"/>
    <x v="3447"/>
    <d v="2014-12-13T21:02:41"/>
    <n v="15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s v="drama"/>
    <x v="3448"/>
    <d v="2015-02-28T13:45:08"/>
    <n v="3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x v="5"/>
    <s v="metal"/>
    <x v="3449"/>
    <d v="2014-03-10T14:00:00"/>
    <n v="14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8"/>
    <s v="audio"/>
    <x v="3450"/>
    <d v="2015-03-13T17:57:36"/>
    <n v="3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4"/>
    <s v="video games"/>
    <x v="3451"/>
    <d v="2014-06-15T17:08:07"/>
    <n v="3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x v="5"/>
    <s v="pop"/>
    <x v="3452"/>
    <d v="2012-04-18T21:22:40"/>
    <n v="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4"/>
    <s v="video games"/>
    <x v="3453"/>
    <d v="2010-11-30T05:00:00"/>
    <n v="4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x v="5"/>
    <s v="electronic music"/>
    <x v="3454"/>
    <d v="2012-04-16T06:10:24"/>
    <n v="18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x v="5"/>
    <s v="indie rock"/>
    <x v="3455"/>
    <d v="2012-05-01T17:00:03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x v="3"/>
    <s v="hardware"/>
    <x v="3456"/>
    <d v="2014-05-05T21:18:37"/>
    <n v="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x v="1"/>
    <s v="plays"/>
    <x v="3457"/>
    <d v="2015-04-01T03:59:00"/>
    <n v="2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x v="1"/>
    <s v="plays"/>
    <x v="3458"/>
    <d v="2014-08-26T17:09:42"/>
    <n v="2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x v="1"/>
    <s v="musical"/>
    <x v="3459"/>
    <d v="2016-04-15T14:21:19"/>
    <n v="3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x v="3"/>
    <s v="space exploration"/>
    <x v="3460"/>
    <d v="2016-05-29T01:28:59"/>
    <n v="25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x v="1"/>
    <s v="plays"/>
    <x v="3461"/>
    <d v="2016-06-08T00:57:04"/>
    <n v="3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x v="1"/>
    <s v="plays"/>
    <x v="3462"/>
    <d v="2016-08-13T06:59:00"/>
    <n v="3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s v="animation"/>
    <x v="3463"/>
    <d v="2016-05-18T20:22:15"/>
    <n v="2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x v="0"/>
    <s v="television"/>
    <x v="3464"/>
    <d v="2015-04-28T00:00:00"/>
    <n v="2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x v="0"/>
    <s v="shorts"/>
    <x v="3465"/>
    <d v="2012-07-03T21:00:00"/>
    <n v="2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x v="0"/>
    <s v="shorts"/>
    <x v="3466"/>
    <d v="2011-02-26T00:37:10"/>
    <n v="3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s v="drama"/>
    <x v="3467"/>
    <d v="2016-03-04T01:55:5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s v="drama"/>
    <x v="3468"/>
    <d v="2017-01-07T00:17:1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s v="drama"/>
    <x v="3469"/>
    <d v="2014-11-28T23:26:06"/>
    <n v="6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s v="drama"/>
    <x v="3470"/>
    <d v="2015-03-27T02:39:00"/>
    <n v="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s v="drama"/>
    <x v="3471"/>
    <d v="2015-06-21T00:50:59"/>
    <n v="4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s v="drama"/>
    <x v="3472"/>
    <d v="2015-11-08T12:00:00"/>
    <n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x v="0"/>
    <s v="documentary"/>
    <x v="3473"/>
    <d v="2010-04-23T03:51:00"/>
    <n v="86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x v="0"/>
    <s v="documentary"/>
    <x v="3474"/>
    <d v="2013-03-20T19:05:33"/>
    <n v="2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x v="0"/>
    <s v="documentary"/>
    <x v="3475"/>
    <d v="2011-10-20T02:00:00"/>
    <n v="1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x v="0"/>
    <s v="documentary"/>
    <x v="3476"/>
    <d v="2013-03-01T19:59:48"/>
    <n v="3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x v="0"/>
    <s v="documentary"/>
    <x v="3477"/>
    <d v="2015-05-08T00:52:52"/>
    <n v="2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x v="0"/>
    <s v="documentary"/>
    <x v="3478"/>
    <d v="2015-06-18T23:33:17"/>
    <n v="6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x v="0"/>
    <s v="documentary"/>
    <x v="3479"/>
    <d v="2014-02-08T09:30:31"/>
    <n v="3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s v="animation"/>
    <x v="3480"/>
    <d v="2013-09-11T02:34:27"/>
    <n v="1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s v="animation"/>
    <x v="3481"/>
    <d v="2013-07-31T08:41:53"/>
    <n v="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s v="animation"/>
    <x v="3482"/>
    <d v="2012-02-15T21:46:01"/>
    <n v="60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s v="animation"/>
    <x v="3483"/>
    <d v="2012-08-22T23:14:45"/>
    <n v="3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3"/>
    <s v="web"/>
    <x v="3484"/>
    <d v="2015-03-16T16:11:56"/>
    <n v="3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x v="5"/>
    <s v="rock"/>
    <x v="3485"/>
    <d v="2011-05-03T16:10:25"/>
    <n v="3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x v="5"/>
    <s v="rock"/>
    <x v="3486"/>
    <d v="2014-03-17T02:35:19"/>
    <n v="4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x v="5"/>
    <s v="rock"/>
    <x v="3487"/>
    <d v="2012-07-07T03:59:00"/>
    <n v="38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x v="5"/>
    <s v="rock"/>
    <x v="3488"/>
    <d v="2013-07-10T16:52:00"/>
    <n v="22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x v="5"/>
    <s v="rock"/>
    <x v="3489"/>
    <d v="2011-05-31T18:04:00"/>
    <n v="1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5"/>
    <s v="indie rock"/>
    <x v="3490"/>
    <d v="2016-12-30T22:35:11"/>
    <n v="2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5"/>
    <s v="indie rock"/>
    <x v="3491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5"/>
    <s v="indie rock"/>
    <x v="3492"/>
    <d v="2011-09-01T06:00:00"/>
    <n v="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x v="5"/>
    <s v="electronic music"/>
    <x v="3493"/>
    <d v="2015-05-18T05:00:00"/>
    <n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8"/>
    <s v="audio"/>
    <x v="3494"/>
    <d v="2016-08-31T00:44:22"/>
    <n v="3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4"/>
    <s v="video games"/>
    <x v="3495"/>
    <d v="2012-05-06T21:41:56"/>
    <n v="3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4"/>
    <s v="video games"/>
    <x v="3496"/>
    <d v="2014-08-14T23:27:00"/>
    <n v="3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4"/>
    <s v="video games"/>
    <x v="3497"/>
    <d v="2015-12-25T14:21:53"/>
    <n v="30"/>
  </r>
  <r>
    <n v="1128"/>
    <s v="Flying Turds"/>
    <s v="#havingfunFTW"/>
    <n v="1000"/>
    <n v="1"/>
    <x v="1"/>
    <s v="GB"/>
    <s v="GBP"/>
    <n v="1407425717"/>
    <n v="1404833717"/>
    <b v="0"/>
    <n v="1"/>
    <b v="0"/>
    <x v="4"/>
    <s v="mobile games"/>
    <x v="3498"/>
    <d v="2014-08-07T15:35:17"/>
    <n v="3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4"/>
    <s v="mobile games"/>
    <x v="3499"/>
    <d v="2016-08-06T23:44:54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7"/>
    <s v="food trucks"/>
    <x v="3500"/>
    <d v="2017-01-12T16:42:00"/>
    <n v="19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x v="6"/>
    <s v="photobooks"/>
    <x v="3501"/>
    <d v="2016-06-09T20:47:41"/>
    <n v="1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5"/>
    <s v="world music"/>
    <x v="3502"/>
    <d v="2012-02-21T22:46:14"/>
    <n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5"/>
    <s v="world music"/>
    <x v="3503"/>
    <d v="2011-08-06T14:38:56"/>
    <n v="3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x v="5"/>
    <s v="rock"/>
    <x v="3504"/>
    <d v="2013-03-11T04:00:00"/>
    <n v="2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x v="2"/>
    <s v="nonfiction"/>
    <x v="3505"/>
    <d v="2013-03-11T00:00:00"/>
    <n v="3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x v="2"/>
    <s v="nonfiction"/>
    <x v="3506"/>
    <d v="2013-09-07T22:25:31"/>
    <n v="6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s v="translations"/>
    <x v="3507"/>
    <d v="2015-11-13T21:55:56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s v="translations"/>
    <x v="3508"/>
    <d v="2015-08-24T09:22:00"/>
    <n v="6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s v="translations"/>
    <x v="3509"/>
    <d v="2016-04-02T08:06:57"/>
    <n v="3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6"/>
    <s v="nature"/>
    <x v="3510"/>
    <d v="2015-04-01T00:18:00"/>
    <n v="4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6"/>
    <s v="nature"/>
    <x v="3511"/>
    <d v="2014-09-17T05:06:39"/>
    <n v="6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6"/>
    <s v="places"/>
    <x v="3512"/>
    <d v="2015-12-19T10:46:30"/>
    <n v="3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6"/>
    <s v="places"/>
    <x v="3513"/>
    <d v="2015-10-26T21:20:00"/>
    <n v="57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6"/>
    <s v="places"/>
    <x v="3514"/>
    <d v="2016-05-15T16:21:00"/>
    <n v="6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x v="5"/>
    <s v="rock"/>
    <x v="3515"/>
    <d v="2012-07-22T01:40:02"/>
    <n v="3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x v="5"/>
    <s v="rock"/>
    <x v="3516"/>
    <d v="2013-02-23T08:09:00"/>
    <n v="7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x v="5"/>
    <s v="rock"/>
    <x v="3517"/>
    <d v="2013-01-09T08:48:55"/>
    <n v="4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x v="5"/>
    <s v="rock"/>
    <x v="3518"/>
    <d v="2013-02-28T21:25:00"/>
    <n v="45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x v="5"/>
    <s v="pop"/>
    <x v="3519"/>
    <d v="2015-02-01T00:31:47"/>
    <n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x v="5"/>
    <s v="pop"/>
    <x v="3520"/>
    <d v="2010-07-05T04:00:00"/>
    <n v="51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x v="5"/>
    <s v="pop"/>
    <x v="3521"/>
    <d v="2011-10-16T22:03:00"/>
    <n v="3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x v="5"/>
    <s v="pop"/>
    <x v="3522"/>
    <d v="2014-07-12T18:11:07"/>
    <n v="3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5"/>
    <s v="faith"/>
    <x v="3523"/>
    <d v="2015-06-11T15:00:00"/>
    <n v="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5"/>
    <s v="faith"/>
    <x v="3524"/>
    <d v="2016-08-07T19:32:25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5"/>
    <s v="faith"/>
    <x v="3525"/>
    <d v="2016-05-04T19:58:52"/>
    <n v="5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x v="6"/>
    <s v="photobooks"/>
    <x v="3526"/>
    <d v="2016-07-14T22:56:32"/>
    <n v="6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x v="5"/>
    <s v="rock"/>
    <x v="3527"/>
    <d v="2012-05-12T23:54:23"/>
    <n v="1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x v="5"/>
    <s v="rock"/>
    <x v="3528"/>
    <d v="2011-10-01T03:00:00"/>
    <n v="2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x v="5"/>
    <s v="rock"/>
    <x v="3529"/>
    <d v="2016-10-01T17:19:42"/>
    <n v="3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x v="5"/>
    <s v="rock"/>
    <x v="3530"/>
    <d v="2016-06-17T04:55:00"/>
    <n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x v="5"/>
    <s v="indie rock"/>
    <x v="3531"/>
    <d v="2012-11-27T12:00:00"/>
    <n v="35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x v="5"/>
    <s v="indie rock"/>
    <x v="3532"/>
    <d v="2012-02-12T21:43:03"/>
    <n v="3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x v="5"/>
    <s v="indie rock"/>
    <x v="3533"/>
    <d v="2016-02-01T18:00:00"/>
    <n v="35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3"/>
    <s v="gadgets"/>
    <x v="3534"/>
    <d v="2015-03-04T18:57:27"/>
    <n v="3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x v="5"/>
    <s v="indie rock"/>
    <x v="3535"/>
    <d v="2013-07-07T13:24:42"/>
    <n v="6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6"/>
    <s v="people"/>
    <x v="3536"/>
    <d v="2015-07-16T21:38:56"/>
    <n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x v="3"/>
    <s v="hardware"/>
    <x v="3537"/>
    <d v="2015-11-11T23:58:20"/>
    <n v="3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x v="5"/>
    <s v="indie rock"/>
    <x v="3538"/>
    <d v="2011-05-05T20:50:48"/>
    <n v="3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x v="5"/>
    <s v="indie rock"/>
    <x v="3539"/>
    <d v="2011-07-24T20:08:56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4"/>
    <s v="video games"/>
    <x v="3540"/>
    <d v="2011-04-24T06:59:00"/>
    <n v="38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4"/>
    <s v="video games"/>
    <x v="3541"/>
    <d v="2013-11-09T01:18:59"/>
    <n v="3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x v="5"/>
    <s v="rock"/>
    <x v="3542"/>
    <d v="2015-04-18T13:55:20"/>
    <n v="3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x v="5"/>
    <s v="rock"/>
    <x v="3543"/>
    <d v="2015-04-11T04:06:32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x v="5"/>
    <s v="electronic music"/>
    <x v="3544"/>
    <d v="2012-04-07T04:00:00"/>
    <n v="6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x v="5"/>
    <s v="electronic music"/>
    <x v="3545"/>
    <d v="2015-08-19T17:15:12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x v="4"/>
    <s v="tabletop games"/>
    <x v="3546"/>
    <d v="2015-08-16T06:40:36"/>
    <n v="3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x v="4"/>
    <s v="tabletop games"/>
    <x v="3547"/>
    <d v="2017-03-02T19:51:40"/>
    <n v="3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x v="4"/>
    <s v="tabletop games"/>
    <x v="3548"/>
    <d v="2016-12-08T19:18:56"/>
    <n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x v="4"/>
    <s v="tabletop games"/>
    <x v="3549"/>
    <d v="2017-02-14T17:23:40"/>
    <n v="21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x v="4"/>
    <s v="tabletop games"/>
    <x v="3550"/>
    <d v="2015-12-07T16:47:16"/>
    <n v="3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x v="4"/>
    <s v="tabletop games"/>
    <x v="3551"/>
    <d v="2015-02-04T04:00:00"/>
    <n v="1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x v="5"/>
    <s v="rock"/>
    <x v="3552"/>
    <d v="2012-06-26T18:00:00"/>
    <n v="19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x v="5"/>
    <s v="rock"/>
    <x v="3553"/>
    <d v="2012-03-14T03:59:00"/>
    <n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3554"/>
    <d v="2017-03-29T23:32:11"/>
    <n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3"/>
    <s v="web"/>
    <x v="3555"/>
    <d v="2016-06-24T17:27:49"/>
    <n v="3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3"/>
    <s v="web"/>
    <x v="3556"/>
    <d v="2016-08-25T14:34:36"/>
    <n v="3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3"/>
    <s v="web"/>
    <x v="3557"/>
    <d v="2015-04-21T16:13:42"/>
    <n v="1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3"/>
    <s v="web"/>
    <x v="3558"/>
    <d v="2016-01-17T23:00:00"/>
    <n v="4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3"/>
    <s v="web"/>
    <x v="3559"/>
    <d v="2014-11-14T02:37:23"/>
    <n v="3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7"/>
    <s v="food trucks"/>
    <x v="3560"/>
    <d v="2014-08-10T21:13:07"/>
    <n v="3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x v="5"/>
    <s v="indie rock"/>
    <x v="3561"/>
    <d v="2012-05-10T17:00:00"/>
    <n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x v="5"/>
    <s v="indie rock"/>
    <x v="3562"/>
    <d v="2012-05-24T01:47:35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x v="5"/>
    <s v="indie rock"/>
    <x v="3563"/>
    <d v="2011-08-01T18:46:23"/>
    <n v="45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x v="5"/>
    <s v="indie rock"/>
    <x v="3564"/>
    <d v="2015-01-27T23:13:07"/>
    <n v="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x v="5"/>
    <s v="classical music"/>
    <x v="3565"/>
    <d v="2011-08-01T15:34:15"/>
    <n v="6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7"/>
    <s v="food trucks"/>
    <x v="3566"/>
    <d v="2015-03-16T17:28:00"/>
    <n v="6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x v="3"/>
    <s v="space exploration"/>
    <x v="3567"/>
    <d v="2015-10-23T11:00:00"/>
    <n v="2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x v="3"/>
    <s v="space exploration"/>
    <x v="3568"/>
    <d v="2016-10-16T01:00:00"/>
    <n v="23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x v="3"/>
    <s v="makerspaces"/>
    <x v="3569"/>
    <d v="2015-11-09T14:32:00"/>
    <n v="4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"/>
    <s v="children's books"/>
    <x v="3570"/>
    <d v="2016-07-16T08:47:46"/>
    <n v="43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x v="1"/>
    <s v="plays"/>
    <x v="3571"/>
    <d v="2015-02-17T04:59:00"/>
    <n v="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x v="1"/>
    <s v="plays"/>
    <x v="3572"/>
    <d v="2015-04-23T12:50:46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x v="1"/>
    <s v="plays"/>
    <x v="3573"/>
    <d v="2014-07-18T04:45:52"/>
    <n v="3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x v="1"/>
    <s v="plays"/>
    <x v="3574"/>
    <d v="2015-01-04T13:16:06"/>
    <n v="6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x v="1"/>
    <s v="plays"/>
    <x v="3575"/>
    <d v="2014-09-29T10:53:10"/>
    <n v="3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x v="1"/>
    <s v="plays"/>
    <x v="3576"/>
    <d v="2014-09-23T22:08:55"/>
    <n v="3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x v="1"/>
    <s v="plays"/>
    <x v="3577"/>
    <d v="2015-12-05T00:00:00"/>
    <n v="3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1"/>
    <s v="plays"/>
    <x v="3578"/>
    <d v="2015-12-13T18:44:57"/>
    <n v="6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1"/>
    <s v="plays"/>
    <x v="3579"/>
    <d v="2015-05-07T17:11:59"/>
    <n v="2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1"/>
    <s v="plays"/>
    <x v="3580"/>
    <d v="2014-12-05T11:28:00"/>
    <n v="2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1"/>
    <s v="plays"/>
    <x v="3581"/>
    <d v="2016-03-16T08:33:10"/>
    <n v="3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x v="1"/>
    <s v="musical"/>
    <x v="3582"/>
    <d v="2016-03-04T23:57:26"/>
    <n v="3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x v="1"/>
    <s v="musical"/>
    <x v="3583"/>
    <d v="2014-10-13T04:59:00"/>
    <n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1"/>
    <s v="spaces"/>
    <x v="3584"/>
    <d v="2015-11-19T20:45:17"/>
    <n v="3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x v="1"/>
    <s v="plays"/>
    <x v="3585"/>
    <d v="2015-03-01T06:59:00"/>
    <n v="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x v="1"/>
    <s v="plays"/>
    <x v="3586"/>
    <d v="2015-05-03T22:51:00"/>
    <n v="3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x v="1"/>
    <s v="spaces"/>
    <x v="3587"/>
    <d v="2016-06-20T08:41:21"/>
    <n v="3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x v="1"/>
    <s v="spaces"/>
    <x v="3588"/>
    <d v="2016-02-20T20:07:47"/>
    <n v="3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x v="1"/>
    <s v="spaces"/>
    <x v="3589"/>
    <d v="2015-09-11T01:04:19"/>
    <n v="3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x v="1"/>
    <s v="spaces"/>
    <x v="3590"/>
    <d v="2016-03-04T06:03:17"/>
    <n v="6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1"/>
    <s v="spaces"/>
    <x v="3591"/>
    <d v="2014-12-14T20:00:34"/>
    <n v="3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1"/>
    <s v="spaces"/>
    <x v="3592"/>
    <d v="2015-09-16T22:00:00"/>
    <n v="2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1"/>
    <s v="spaces"/>
    <x v="3593"/>
    <d v="2016-05-27T13:12:00"/>
    <n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594"/>
    <d v="2017-03-27T16:16:59"/>
    <n v="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x v="1"/>
    <s v="plays"/>
    <x v="3595"/>
    <d v="2014-07-16T23:27:21"/>
    <n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1"/>
    <s v="musical"/>
    <x v="3596"/>
    <d v="2015-09-25T23:43:42"/>
    <n v="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x v="1"/>
    <s v="plays"/>
    <x v="3597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x v="1"/>
    <s v="plays"/>
    <x v="3598"/>
    <d v="2016-05-04T03:59:00"/>
    <n v="31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x v="1"/>
    <s v="plays"/>
    <x v="3599"/>
    <d v="2016-05-15T01:22:19"/>
    <n v="3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x v="1"/>
    <s v="plays"/>
    <x v="3600"/>
    <d v="2016-09-25T08:46:48"/>
    <n v="3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x v="1"/>
    <s v="plays"/>
    <x v="3601"/>
    <d v="2014-07-27T23:00:00"/>
    <n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x v="1"/>
    <s v="plays"/>
    <x v="3602"/>
    <d v="2016-06-13T17:00:00"/>
    <n v="2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x v="1"/>
    <s v="plays"/>
    <x v="3603"/>
    <d v="2015-01-01T05:00:00"/>
    <n v="36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x v="1"/>
    <s v="plays"/>
    <x v="3604"/>
    <d v="2014-08-25T04:59:00"/>
    <n v="2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x v="1"/>
    <s v="plays"/>
    <x v="3605"/>
    <d v="2016-08-07T03:00:00"/>
    <n v="17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x v="1"/>
    <s v="plays"/>
    <x v="3606"/>
    <d v="2014-09-09T12:35:46"/>
    <n v="3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x v="1"/>
    <s v="plays"/>
    <x v="3607"/>
    <d v="2015-02-05T12:20:00"/>
    <n v="24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x v="1"/>
    <s v="plays"/>
    <x v="3608"/>
    <d v="2016-03-18T20:20:12"/>
    <n v="4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x v="1"/>
    <s v="plays"/>
    <x v="3609"/>
    <d v="2014-07-23T03:59:00"/>
    <n v="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x v="1"/>
    <s v="plays"/>
    <x v="3610"/>
    <d v="2016-04-13T19:15:24"/>
    <n v="3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x v="1"/>
    <s v="plays"/>
    <x v="3611"/>
    <d v="2016-03-07T04:59:00"/>
    <n v="17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x v="1"/>
    <s v="plays"/>
    <x v="3612"/>
    <d v="2015-11-19T18:58:11"/>
    <n v="3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x v="1"/>
    <s v="plays"/>
    <x v="3613"/>
    <d v="2015-04-23T11:53:12"/>
    <n v="6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x v="1"/>
    <s v="plays"/>
    <x v="3614"/>
    <d v="2016-06-30T15:42:14"/>
    <n v="3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x v="1"/>
    <s v="plays"/>
    <x v="3615"/>
    <d v="2015-09-04T09:27:53"/>
    <n v="2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x v="1"/>
    <s v="plays"/>
    <x v="3616"/>
    <d v="2015-07-31T08:58:00"/>
    <n v="22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x v="1"/>
    <s v="plays"/>
    <x v="3617"/>
    <d v="2015-10-05T16:00:00"/>
    <n v="4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x v="1"/>
    <s v="plays"/>
    <x v="3618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x v="1"/>
    <s v="plays"/>
    <x v="3619"/>
    <d v="2014-09-17T17:46:34"/>
    <n v="3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x v="1"/>
    <s v="plays"/>
    <x v="3620"/>
    <d v="2016-04-05T02:18:02"/>
    <n v="14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x v="1"/>
    <s v="plays"/>
    <x v="3621"/>
    <d v="2014-09-03T04:59:00"/>
    <n v="19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x v="1"/>
    <s v="plays"/>
    <x v="3622"/>
    <d v="2015-08-17T10:22:16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x v="1"/>
    <s v="plays"/>
    <x v="3623"/>
    <d v="2016-11-19T22:00:00"/>
    <n v="32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x v="1"/>
    <s v="plays"/>
    <x v="3624"/>
    <d v="2014-09-28T03:23:00"/>
    <n v="3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1"/>
    <s v="musical"/>
    <x v="3625"/>
    <d v="2015-05-10T18:45:30"/>
    <n v="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1"/>
    <s v="musical"/>
    <x v="3626"/>
    <d v="2016-11-22T00:17:18"/>
    <n v="3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x v="1"/>
    <s v="plays"/>
    <x v="3627"/>
    <d v="2015-07-23T18:33:00"/>
    <n v="23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x v="1"/>
    <s v="plays"/>
    <x v="3628"/>
    <d v="2015-06-11T16:12:17"/>
    <n v="3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x v="1"/>
    <s v="plays"/>
    <x v="3629"/>
    <d v="2016-01-15T15:38:10"/>
    <n v="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x v="1"/>
    <s v="plays"/>
    <x v="3630"/>
    <d v="2014-09-19T00:00:00"/>
    <n v="1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x v="1"/>
    <s v="plays"/>
    <x v="3631"/>
    <d v="2016-07-22T05:26:00"/>
    <n v="21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x v="1"/>
    <s v="plays"/>
    <x v="3632"/>
    <d v="2014-06-25T16:59:06"/>
    <n v="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1"/>
    <s v="plays"/>
    <x v="3633"/>
    <d v="2015-08-17T16:15:59"/>
    <n v="3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x v="1"/>
    <s v="musical"/>
    <x v="3634"/>
    <d v="2016-04-02T23:51:13"/>
    <n v="59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x v="1"/>
    <s v="musical"/>
    <x v="3635"/>
    <d v="2016-05-18T00:00:00"/>
    <n v="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x v="1"/>
    <s v="musical"/>
    <x v="3636"/>
    <d v="2016-07-10T23:32:12"/>
    <n v="3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x v="1"/>
    <s v="plays"/>
    <x v="3637"/>
    <d v="2015-04-25T09:53:39"/>
    <n v="6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x v="1"/>
    <s v="plays"/>
    <x v="3638"/>
    <d v="2015-08-20T23:00:00"/>
    <n v="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x v="1"/>
    <s v="plays"/>
    <x v="3639"/>
    <d v="2015-07-17T21:02:00"/>
    <n v="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1"/>
    <s v="plays"/>
    <x v="3640"/>
    <d v="2015-01-01T02:59:03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1"/>
    <s v="plays"/>
    <x v="3641"/>
    <d v="2015-03-26T22:17:51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1"/>
    <s v="plays"/>
    <x v="3642"/>
    <d v="2014-08-24T07:00:00"/>
    <n v="8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1"/>
    <s v="plays"/>
    <x v="3643"/>
    <d v="2015-02-28T06:00:18"/>
    <n v="3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1"/>
    <s v="plays"/>
    <x v="3644"/>
    <d v="2014-10-26T20:08:00"/>
    <n v="3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1"/>
    <s v="plays"/>
    <x v="3645"/>
    <d v="2015-02-06T01:37:14"/>
    <n v="6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1"/>
    <s v="plays"/>
    <x v="3646"/>
    <d v="2016-06-02T13:07:28"/>
    <n v="3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1"/>
    <s v="plays"/>
    <x v="3647"/>
    <d v="2015-07-22T23:08:27"/>
    <n v="3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1"/>
    <s v="plays"/>
    <x v="3648"/>
    <d v="2015-03-01T03:00:00"/>
    <n v="3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1"/>
    <s v="plays"/>
    <x v="3649"/>
    <d v="2014-08-21T18:35:11"/>
    <n v="6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1"/>
    <s v="plays"/>
    <x v="3650"/>
    <d v="2015-11-21T04:00:00"/>
    <n v="2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1"/>
    <s v="plays"/>
    <x v="3651"/>
    <d v="2015-08-07T15:00:00"/>
    <n v="1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1"/>
    <s v="plays"/>
    <x v="3652"/>
    <d v="2015-08-26T18:32:00"/>
    <n v="54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x v="0"/>
    <s v="documentary"/>
    <x v="3653"/>
    <d v="2014-05-19T02:49:19"/>
    <n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x v="5"/>
    <s v="indie rock"/>
    <x v="3654"/>
    <d v="2012-04-08T21:45:08"/>
    <n v="3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x v="1"/>
    <s v="plays"/>
    <x v="3655"/>
    <d v="2015-02-03T04:27:00"/>
    <n v="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x v="1"/>
    <s v="plays"/>
    <x v="3656"/>
    <d v="2014-09-18T03:59:00"/>
    <n v="16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x v="3"/>
    <s v="space exploration"/>
    <x v="3657"/>
    <d v="2016-09-29T15:45:21"/>
    <n v="3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5"/>
    <s v="world music"/>
    <x v="3658"/>
    <d v="2011-09-11T13:18:00"/>
    <n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x v="0"/>
    <s v="shorts"/>
    <x v="3659"/>
    <d v="2011-05-03T03:59:00"/>
    <n v="7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5"/>
    <s v="jazz"/>
    <x v="3660"/>
    <d v="2010-06-25T21:32:00"/>
    <n v="4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x v="6"/>
    <s v="photobooks"/>
    <x v="3661"/>
    <d v="2017-03-11T13:29:00"/>
    <n v="3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s v="translations"/>
    <x v="3662"/>
    <d v="2016-04-21T10:44:38"/>
    <n v="2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x v="5"/>
    <s v="rock"/>
    <x v="3663"/>
    <d v="2013-05-07T04:59:00"/>
    <n v="1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x v="5"/>
    <s v="indie rock"/>
    <x v="3664"/>
    <d v="2015-03-25T21:36:06"/>
    <n v="3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x v="5"/>
    <s v="classical music"/>
    <x v="3665"/>
    <d v="2014-11-18T00:24:52"/>
    <n v="3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x v="5"/>
    <s v="classical music"/>
    <x v="3666"/>
    <d v="2014-05-15T17:53:06"/>
    <n v="3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x v="1"/>
    <s v="spaces"/>
    <x v="3667"/>
    <d v="2017-03-03T11:01:32"/>
    <n v="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x v="1"/>
    <s v="plays"/>
    <x v="3668"/>
    <d v="2014-07-02T14:54:06"/>
    <n v="2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x v="1"/>
    <s v="plays"/>
    <x v="3669"/>
    <d v="2014-12-31T17:50:08"/>
    <n v="3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x v="1"/>
    <s v="plays"/>
    <x v="3670"/>
    <d v="2015-03-01T04:59:00"/>
    <n v="38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x v="0"/>
    <s v="television"/>
    <x v="3671"/>
    <d v="2015-07-20T19:35:34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3"/>
    <s v="wearables"/>
    <x v="3672"/>
    <d v="2016-06-30T18:45:06"/>
    <n v="6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x v="1"/>
    <s v="plays"/>
    <x v="3673"/>
    <d v="2016-03-14T00:12:53"/>
    <n v="2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x v="5"/>
    <s v="rock"/>
    <x v="3674"/>
    <d v="2012-09-25T03:59:00"/>
    <n v="2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x v="1"/>
    <s v="plays"/>
    <x v="3675"/>
    <d v="2015-12-09T22:48:04"/>
    <n v="4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x v="1"/>
    <s v="plays"/>
    <x v="3676"/>
    <d v="2016-04-29T21:00:00"/>
    <n v="27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1"/>
    <s v="plays"/>
    <x v="3677"/>
    <d v="2015-01-24T12:00:00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1"/>
    <s v="plays"/>
    <x v="3678"/>
    <d v="2015-07-07T19:26:20"/>
    <n v="6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x v="3"/>
    <s v="space exploration"/>
    <x v="3679"/>
    <d v="2014-11-30T23:11:07"/>
    <n v="2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s v="animation"/>
    <x v="3680"/>
    <d v="2014-08-23T22:08:38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x v="3"/>
    <s v="wearables"/>
    <x v="3681"/>
    <d v="2014-08-11T20:27:47"/>
    <n v="3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x v="5"/>
    <s v="rock"/>
    <x v="3682"/>
    <d v="2013-06-08T00:01:14"/>
    <n v="3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x v="5"/>
    <s v="rock"/>
    <x v="3683"/>
    <d v="2015-03-22T22:20:52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6"/>
    <s v="places"/>
    <x v="3684"/>
    <d v="2015-07-26T16:00:58"/>
    <n v="6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x v="5"/>
    <s v="rock"/>
    <x v="3685"/>
    <d v="2013-06-05T00:00:32"/>
    <n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x v="5"/>
    <s v="rock"/>
    <x v="3686"/>
    <d v="2012-11-14T02:26:57"/>
    <n v="5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x v="3"/>
    <s v="hardware"/>
    <x v="3687"/>
    <d v="2009-11-23T05:59:00"/>
    <n v="3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x v="5"/>
    <s v="indie rock"/>
    <x v="3688"/>
    <d v="2013-05-31T00:00:00"/>
    <n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x v="5"/>
    <s v="rock"/>
    <x v="3689"/>
    <d v="2012-06-28T17:26:56"/>
    <n v="14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x v="5"/>
    <s v="classical music"/>
    <x v="3690"/>
    <d v="2011-11-15T19:37:00"/>
    <n v="3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x v="3"/>
    <s v="makerspaces"/>
    <x v="3691"/>
    <d v="2016-01-10T00:51:36"/>
    <n v="6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"/>
    <s v="children's books"/>
    <x v="3692"/>
    <d v="2014-06-05T19:49:50"/>
    <n v="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x v="1"/>
    <s v="plays"/>
    <x v="3693"/>
    <d v="2014-07-05T12:40:28"/>
    <n v="3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x v="1"/>
    <s v="plays"/>
    <x v="3694"/>
    <d v="2015-01-30T23:02:10"/>
    <n v="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x v="1"/>
    <s v="plays"/>
    <x v="3695"/>
    <d v="2016-02-10T21:00:00"/>
    <n v="3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x v="1"/>
    <s v="plays"/>
    <x v="3696"/>
    <d v="2015-05-08T20:05:00"/>
    <n v="27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x v="1"/>
    <s v="plays"/>
    <x v="3697"/>
    <d v="2016-05-08T08:59:26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x v="1"/>
    <s v="plays"/>
    <x v="3698"/>
    <d v="2016-07-09T04:00:00"/>
    <n v="28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x v="1"/>
    <s v="plays"/>
    <x v="3699"/>
    <d v="2016-06-17T14:00:00"/>
    <n v="32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x v="1"/>
    <s v="plays"/>
    <x v="3700"/>
    <d v="2016-06-16T05:58:09"/>
    <n v="1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x v="1"/>
    <s v="plays"/>
    <x v="3701"/>
    <d v="2014-09-12T19:34:44"/>
    <n v="18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x v="1"/>
    <s v="plays"/>
    <x v="3702"/>
    <d v="2016-01-21T21:18:29"/>
    <n v="3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x v="1"/>
    <s v="plays"/>
    <x v="3703"/>
    <d v="2016-08-03T04:09:00"/>
    <n v="32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1"/>
    <s v="plays"/>
    <x v="3704"/>
    <d v="2015-03-23T04:59:00"/>
    <n v="3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1"/>
    <s v="plays"/>
    <x v="3705"/>
    <d v="2015-08-31T16:04:57"/>
    <n v="3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3"/>
    <s v="web"/>
    <x v="3706"/>
    <d v="2015-11-29T01:49:04"/>
    <n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707"/>
    <d v="2017-04-04T03:38:41"/>
    <n v="2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x v="1"/>
    <s v="plays"/>
    <x v="3708"/>
    <d v="2014-06-28T14:05:24"/>
    <n v="3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x v="0"/>
    <s v="shorts"/>
    <x v="3709"/>
    <d v="2012-07-14T03:02:00"/>
    <n v="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s v="animation"/>
    <x v="3710"/>
    <d v="2015-05-13T16:53:35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3"/>
    <s v="web"/>
    <x v="3711"/>
    <d v="2015-03-24T20:11:45"/>
    <n v="3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5"/>
    <s v="indie rock"/>
    <x v="3712"/>
    <d v="2011-05-28T02:22:42"/>
    <n v="45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4"/>
    <s v="video games"/>
    <x v="3713"/>
    <d v="2011-10-16T23:09:01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x v="5"/>
    <s v="rock"/>
    <x v="3714"/>
    <d v="2017-03-01T03:00:00"/>
    <n v="4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6"/>
    <s v="nature"/>
    <x v="3715"/>
    <d v="2016-05-12T10:47:14"/>
    <n v="3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6"/>
    <s v="nature"/>
    <x v="3716"/>
    <d v="2015-09-17T17:00:00"/>
    <n v="2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6"/>
    <s v="nature"/>
    <x v="3717"/>
    <d v="2015-08-28T12:12:00"/>
    <n v="5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x v="5"/>
    <s v="rock"/>
    <x v="3718"/>
    <d v="2013-08-27T16:31:29"/>
    <n v="6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x v="5"/>
    <s v="rock"/>
    <x v="3719"/>
    <d v="2014-02-06T17:01:24"/>
    <n v="2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x v="5"/>
    <s v="indie rock"/>
    <x v="3720"/>
    <d v="2012-06-04T17:19:55"/>
    <n v="3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x v="4"/>
    <s v="tabletop games"/>
    <x v="3721"/>
    <d v="2017-02-14T20:00:27"/>
    <n v="1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x v="5"/>
    <s v="electronic music"/>
    <x v="3722"/>
    <d v="2012-06-01T19:43:09"/>
    <n v="3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x v="5"/>
    <s v="rock"/>
    <x v="3723"/>
    <d v="2016-01-14T04:11:26"/>
    <n v="6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x v="5"/>
    <s v="indie rock"/>
    <x v="3724"/>
    <d v="2012-08-12T16:35:45"/>
    <n v="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x v="3"/>
    <s v="hardware"/>
    <x v="3725"/>
    <d v="2013-09-06T19:00:00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x v="3"/>
    <s v="hardware"/>
    <x v="3726"/>
    <d v="2013-03-13T20:00:00"/>
    <n v="3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1"/>
    <s v="plays"/>
    <x v="3727"/>
    <d v="2016-05-01T14:18:38"/>
    <n v="3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1"/>
    <s v="plays"/>
    <x v="3728"/>
    <d v="2015-02-07T21:42:19"/>
    <n v="6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x v="1"/>
    <s v="musical"/>
    <x v="3729"/>
    <d v="2014-09-15T06:08:00"/>
    <n v="2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x v="1"/>
    <s v="plays"/>
    <x v="3730"/>
    <d v="2014-10-20T05:59:00"/>
    <n v="1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1"/>
    <s v="spaces"/>
    <x v="3731"/>
    <d v="2015-04-01T12:22:05"/>
    <n v="14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x v="1"/>
    <s v="plays"/>
    <x v="3732"/>
    <d v="2011-05-03T03:59:00"/>
    <n v="2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x v="1"/>
    <s v="plays"/>
    <x v="3733"/>
    <d v="2015-08-01T22:24:54"/>
    <n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x v="1"/>
    <s v="plays"/>
    <x v="3734"/>
    <d v="2014-06-16T17:06:34"/>
    <n v="26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x v="1"/>
    <s v="plays"/>
    <x v="3735"/>
    <d v="2015-09-02T04:19:46"/>
    <n v="3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1"/>
    <s v="plays"/>
    <x v="3736"/>
    <d v="2014-07-29T03:14:56"/>
    <n v="1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1"/>
    <s v="plays"/>
    <x v="3737"/>
    <d v="2015-03-02T23:00:00"/>
    <n v="4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x v="5"/>
    <s v="classical music"/>
    <x v="3738"/>
    <d v="2012-12-24T23:47:37"/>
    <n v="4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x v="1"/>
    <s v="plays"/>
    <x v="3739"/>
    <d v="2017-02-28T00:00:00"/>
    <n v="1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x v="2"/>
    <s v="nonfiction"/>
    <x v="3740"/>
    <d v="2011-04-18T17:24:19"/>
    <n v="61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x v="5"/>
    <s v="rock"/>
    <x v="3741"/>
    <d v="2012-08-25T18:11:42"/>
    <n v="3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6"/>
    <s v="nature"/>
    <x v="3742"/>
    <d v="2015-11-08T22:10:20"/>
    <n v="3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x v="5"/>
    <s v="rock"/>
    <x v="3743"/>
    <d v="2012-10-24T16:26:16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x v="5"/>
    <s v="rock"/>
    <x v="3744"/>
    <d v="2016-07-21T00:13:06"/>
    <n v="7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x v="5"/>
    <s v="indie rock"/>
    <x v="3745"/>
    <d v="2012-09-23T17:15:48"/>
    <n v="3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x v="5"/>
    <s v="classical music"/>
    <x v="3746"/>
    <d v="2013-10-01T03:59:00"/>
    <n v="39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x v="1"/>
    <s v="plays"/>
    <x v="3747"/>
    <d v="2014-06-06T23:00:00"/>
    <n v="16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x v="1"/>
    <s v="spaces"/>
    <x v="3748"/>
    <d v="2015-06-11T16:13:06"/>
    <n v="4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749"/>
    <d v="2017-04-09T08:35:56"/>
    <n v="2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x v="1"/>
    <s v="plays"/>
    <x v="3750"/>
    <d v="2016-09-26T10:37:09"/>
    <n v="3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x v="1"/>
    <s v="plays"/>
    <x v="3751"/>
    <d v="2016-04-13T13:18:00"/>
    <n v="21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x v="1"/>
    <s v="plays"/>
    <x v="3752"/>
    <d v="2016-02-14T00:00:00"/>
    <n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x v="1"/>
    <s v="plays"/>
    <x v="3753"/>
    <d v="2014-07-31T16:45:59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x v="1"/>
    <s v="plays"/>
    <x v="3754"/>
    <d v="2015-01-24T04:59:00"/>
    <n v="25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1"/>
    <s v="musical"/>
    <x v="3755"/>
    <d v="2015-11-30T17:00:00"/>
    <n v="41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x v="1"/>
    <s v="plays"/>
    <x v="3756"/>
    <d v="2014-07-04T03:24:46"/>
    <n v="1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1"/>
    <s v="plays"/>
    <x v="3757"/>
    <d v="2015-11-12T06:59:00"/>
    <n v="2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1"/>
    <s v="plays"/>
    <x v="3758"/>
    <d v="2016-05-24T14:25:00"/>
    <n v="17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1"/>
    <s v="plays"/>
    <x v="3759"/>
    <d v="2014-10-21T19:51:00"/>
    <n v="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1"/>
    <s v="plays"/>
    <x v="3760"/>
    <d v="2016-07-13T20:48:18"/>
    <n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x v="1"/>
    <s v="plays"/>
    <x v="3761"/>
    <d v="2014-11-17T07:59:00"/>
    <n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3"/>
    <s v="gadgets"/>
    <x v="3762"/>
    <d v="2014-11-01T03:59:00"/>
    <n v="1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x v="2"/>
    <s v="nonfiction"/>
    <x v="3763"/>
    <d v="2011-07-06T19:33:10"/>
    <n v="6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s v="drama"/>
    <x v="3764"/>
    <d v="2015-02-08T19:38:49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8"/>
    <s v="audio"/>
    <x v="3765"/>
    <d v="2014-09-12T10:00:00"/>
    <n v="4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x v="5"/>
    <s v="rock"/>
    <x v="3766"/>
    <d v="2013-10-29T15:54:43"/>
    <n v="2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x v="5"/>
    <s v="indie rock"/>
    <x v="3767"/>
    <d v="2011-06-15T03:59:00"/>
    <n v="3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x v="4"/>
    <s v="tabletop games"/>
    <x v="3768"/>
    <d v="2014-12-22T14:47:59"/>
    <n v="3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x v="1"/>
    <s v="plays"/>
    <x v="3769"/>
    <d v="2015-06-13T01:43:00"/>
    <n v="3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x v="1"/>
    <s v="plays"/>
    <x v="3770"/>
    <d v="2015-04-21T17:22:07"/>
    <n v="2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x v="1"/>
    <s v="plays"/>
    <x v="3771"/>
    <d v="2015-10-28T19:54:00"/>
    <n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1"/>
    <s v="musical"/>
    <x v="3772"/>
    <d v="2015-01-24T01:00:00"/>
    <n v="2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x v="0"/>
    <s v="television"/>
    <x v="3773"/>
    <d v="2016-01-09T00:36:01"/>
    <n v="6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x v="0"/>
    <s v="television"/>
    <x v="3774"/>
    <d v="2015-01-30T17:00:00"/>
    <n v="39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x v="0"/>
    <s v="shorts"/>
    <x v="3775"/>
    <d v="2014-02-23T13:39:51"/>
    <n v="3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s v="science fiction"/>
    <x v="3776"/>
    <d v="2014-06-16T20:16:00"/>
    <n v="2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x v="0"/>
    <s v="documentary"/>
    <x v="3777"/>
    <d v="2012-09-06T17:01:40"/>
    <n v="14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x v="0"/>
    <s v="documentary"/>
    <x v="3778"/>
    <d v="2015-08-10T22:49:51"/>
    <n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x v="5"/>
    <s v="rock"/>
    <x v="3779"/>
    <d v="2013-03-01T13:58:00"/>
    <n v="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4"/>
    <s v="video games"/>
    <x v="3780"/>
    <d v="2011-07-22T04:42:01"/>
    <n v="4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x v="2"/>
    <s v="radio &amp; podcasts"/>
    <x v="3781"/>
    <d v="2013-04-07T20:52:18"/>
    <n v="4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x v="5"/>
    <s v="rock"/>
    <x v="3782"/>
    <d v="2012-03-18T00:08:55"/>
    <n v="6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x v="5"/>
    <s v="indie rock"/>
    <x v="3783"/>
    <d v="2012-03-08T04:59:00"/>
    <n v="16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x v="5"/>
    <s v="indie rock"/>
    <x v="3784"/>
    <d v="2012-06-15T03:59:00"/>
    <n v="16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x v="3"/>
    <s v="hardware"/>
    <x v="3785"/>
    <d v="2016-05-06T19:49:42"/>
    <n v="3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x v="5"/>
    <s v="indie rock"/>
    <x v="3786"/>
    <d v="2012-10-26T03:59:00"/>
    <n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x v="5"/>
    <s v="indie rock"/>
    <x v="3787"/>
    <d v="2012-06-30T03:59:00"/>
    <n v="16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x v="5"/>
    <s v="electronic music"/>
    <x v="3788"/>
    <d v="2014-02-06T19:00:48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x v="7"/>
    <s v="small batch"/>
    <x v="3789"/>
    <d v="2014-05-29T17:50:00"/>
    <n v="2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x v="7"/>
    <s v="small batch"/>
    <x v="3790"/>
    <d v="2015-12-29T23:00:00"/>
    <n v="29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x v="5"/>
    <s v="indie rock"/>
    <x v="3791"/>
    <d v="2012-06-16T09:59:00"/>
    <n v="5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x v="5"/>
    <s v="indie rock"/>
    <x v="3792"/>
    <d v="2012-06-23T18:32:55"/>
    <n v="3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x v="1"/>
    <s v="plays"/>
    <x v="3793"/>
    <d v="2015-02-28T15:14:22"/>
    <n v="4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1"/>
    <s v="plays"/>
    <x v="3794"/>
    <d v="2016-01-29T23:34:00"/>
    <n v="28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1"/>
    <s v="plays"/>
    <x v="3795"/>
    <d v="2014-08-05T14:52:09"/>
    <n v="3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x v="1"/>
    <s v="spaces"/>
    <x v="3796"/>
    <d v="2015-04-25T05:11:23"/>
    <n v="21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x v="1"/>
    <s v="spaces"/>
    <x v="3797"/>
    <d v="2016-05-05T04:02:40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x v="1"/>
    <s v="plays"/>
    <x v="3798"/>
    <d v="2015-06-16T12:59:14"/>
    <n v="3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x v="1"/>
    <s v="plays"/>
    <x v="3799"/>
    <d v="2016-09-08T18:08:42"/>
    <n v="21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x v="1"/>
    <s v="plays"/>
    <x v="3800"/>
    <d v="2015-04-26T06:28:00"/>
    <n v="27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1"/>
    <s v="musical"/>
    <x v="3801"/>
    <d v="2015-08-28T22:30:00"/>
    <n v="43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x v="1"/>
    <s v="plays"/>
    <x v="3802"/>
    <d v="2015-05-07T10:09:54"/>
    <n v="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1"/>
    <s v="plays"/>
    <x v="3803"/>
    <d v="2015-03-24T03:34:59"/>
    <n v="3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1"/>
    <s v="plays"/>
    <x v="3804"/>
    <d v="2015-04-10T05:00:00"/>
    <n v="3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1"/>
    <s v="plays"/>
    <x v="3805"/>
    <d v="2017-01-25T21:41:22"/>
    <n v="3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1"/>
    <s v="plays"/>
    <x v="3806"/>
    <d v="2015-05-02T13:04:09"/>
    <n v="3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s v="animation"/>
    <x v="3807"/>
    <d v="2013-06-02T20:19:27"/>
    <n v="2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x v="2"/>
    <s v="nonfiction"/>
    <x v="3808"/>
    <d v="2012-04-16T21:00:00"/>
    <n v="2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5"/>
    <s v="jazz"/>
    <x v="3809"/>
    <d v="2017-03-03T13:05:19"/>
    <n v="6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4"/>
    <s v="video games"/>
    <x v="3810"/>
    <d v="2014-08-08T21:53:24"/>
    <n v="3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x v="5"/>
    <s v="electronic music"/>
    <x v="3811"/>
    <d v="2012-03-13T06:59:00"/>
    <n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1"/>
    <s v="plays"/>
    <x v="3812"/>
    <d v="2017-01-04T13:06:20"/>
    <n v="3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x v="1"/>
    <s v="plays"/>
    <x v="3813"/>
    <d v="2014-08-31T13:08:00"/>
    <n v="24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x v="1"/>
    <s v="plays"/>
    <x v="3814"/>
    <d v="2014-07-27T14:17:25"/>
    <n v="3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x v="1"/>
    <s v="plays"/>
    <x v="3815"/>
    <d v="2015-12-15T00:00:00"/>
    <n v="1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x v="1"/>
    <s v="musical"/>
    <x v="3816"/>
    <d v="2016-04-15T20:48:27"/>
    <n v="3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"/>
    <s v="children's books"/>
    <x v="3817"/>
    <d v="2016-04-24T20:45:21"/>
    <n v="1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1"/>
    <s v="plays"/>
    <x v="3818"/>
    <d v="2016-04-21T02:23:43"/>
    <n v="6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6"/>
    <s v="places"/>
    <x v="3819"/>
    <d v="2015-01-31T20:12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3"/>
    <s v="web"/>
    <x v="3820"/>
    <d v="2015-09-25T02:55:59"/>
    <n v="3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s v="animation"/>
    <x v="3821"/>
    <d v="2014-06-27T02:52:54"/>
    <n v="16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x v="0"/>
    <s v="television"/>
    <x v="3822"/>
    <d v="2016-02-15T16:51:23"/>
    <n v="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x v="0"/>
    <s v="television"/>
    <x v="3823"/>
    <d v="2016-04-17T02:29:04"/>
    <n v="3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x v="0"/>
    <s v="shorts"/>
    <x v="3824"/>
    <d v="2011-09-04T21:30:45"/>
    <n v="6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x v="0"/>
    <s v="shorts"/>
    <x v="3825"/>
    <d v="2016-01-21T11:41:35"/>
    <n v="3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x v="0"/>
    <s v="shorts"/>
    <x v="3826"/>
    <d v="2011-05-15T18:11:26"/>
    <n v="3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x v="0"/>
    <s v="shorts"/>
    <x v="3827"/>
    <d v="2011-07-12T07:08:19"/>
    <n v="3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x v="0"/>
    <s v="shorts"/>
    <x v="3828"/>
    <d v="2011-04-03T01:00:00"/>
    <n v="2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s v="science fiction"/>
    <x v="3829"/>
    <d v="2017-02-03T23:51:20"/>
    <n v="6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s v="science fiction"/>
    <x v="3830"/>
    <d v="2015-07-12T22:06:12"/>
    <n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x v="0"/>
    <s v="documentary"/>
    <x v="3831"/>
    <d v="2014-03-01T17:18:00"/>
    <n v="42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x v="0"/>
    <s v="documentary"/>
    <x v="3832"/>
    <d v="2016-07-22T20:42:24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x v="1"/>
    <s v="plays"/>
    <x v="3833"/>
    <d v="2016-07-05T01:11:47"/>
    <n v="2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3"/>
    <s v="web"/>
    <x v="3834"/>
    <d v="2016-07-04T15:46:00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3"/>
    <s v="web"/>
    <x v="3835"/>
    <d v="2015-04-06T15:15:45"/>
    <n v="3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2"/>
    <s v="fiction"/>
    <x v="3836"/>
    <d v="2014-02-23T18:43:38"/>
    <n v="3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2"/>
    <s v="fiction"/>
    <x v="3837"/>
    <d v="2014-04-30T16:51:20"/>
    <n v="3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x v="5"/>
    <s v="rock"/>
    <x v="3838"/>
    <d v="2013-02-28T14:15:15"/>
    <n v="3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x v="5"/>
    <s v="rock"/>
    <x v="3839"/>
    <d v="2016-07-13T19:14:00"/>
    <n v="6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5"/>
    <s v="indie rock"/>
    <x v="3840"/>
    <d v="2016-09-15T20:53:33"/>
    <n v="2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5"/>
    <s v="jazz"/>
    <x v="3841"/>
    <d v="2012-04-09T04:42:49"/>
    <n v="3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x v="5"/>
    <s v="electronic music"/>
    <x v="3842"/>
    <d v="2016-12-13T07:59:00"/>
    <n v="25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8"/>
    <s v="audio"/>
    <x v="3843"/>
    <d v="2014-08-27T00:20:25"/>
    <n v="2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4"/>
    <s v="video games"/>
    <x v="3844"/>
    <d v="2013-12-21T20:32:11"/>
    <n v="3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4"/>
    <s v="mobile games"/>
    <x v="3845"/>
    <d v="2015-07-09T16:47:30"/>
    <n v="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x v="6"/>
    <s v="photobooks"/>
    <x v="3846"/>
    <d v="2014-08-31T15:58:45"/>
    <n v="3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x v="1"/>
    <s v="plays"/>
    <x v="3847"/>
    <d v="2015-10-19T11:00:00"/>
    <n v="18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x v="5"/>
    <s v="rock"/>
    <x v="3848"/>
    <d v="2012-07-12T17:45:32"/>
    <n v="3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x v="5"/>
    <s v="rock"/>
    <x v="3849"/>
    <d v="2016-08-13T11:32:37"/>
    <n v="3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x v="5"/>
    <s v="rock"/>
    <x v="3850"/>
    <d v="2015-08-22T04:59:00"/>
    <n v="4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s v="translations"/>
    <x v="3851"/>
    <d v="2017-01-03T06:04:27"/>
    <n v="3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6"/>
    <s v="nature"/>
    <x v="3852"/>
    <d v="2015-06-30T23:55:00"/>
    <n v="15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6"/>
    <s v="nature"/>
    <x v="3853"/>
    <d v="2015-11-03T04:15:59"/>
    <n v="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6"/>
    <s v="places"/>
    <x v="3854"/>
    <d v="2016-04-08T11:56:16"/>
    <n v="3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x v="5"/>
    <s v="rock"/>
    <x v="3855"/>
    <d v="2013-01-02T20:59:44"/>
    <n v="3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x v="5"/>
    <s v="rock"/>
    <x v="3856"/>
    <d v="2009-12-31T23:39:00"/>
    <n v="56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x v="5"/>
    <s v="pop"/>
    <x v="3857"/>
    <d v="2013-12-17T12:00:00"/>
    <n v="29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x v="5"/>
    <s v="rock"/>
    <x v="3858"/>
    <d v="2016-03-31T15:51:11"/>
    <n v="3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x v="5"/>
    <s v="indie rock"/>
    <x v="3859"/>
    <d v="2011-06-07T15:18:01"/>
    <n v="3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3"/>
    <s v="gadgets"/>
    <x v="3860"/>
    <d v="2014-09-02T01:10:22"/>
    <n v="2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3"/>
    <s v="gadgets"/>
    <x v="3861"/>
    <d v="2015-05-19T21:00:49"/>
    <n v="3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x v="3"/>
    <s v="hardware"/>
    <x v="3862"/>
    <d v="2010-07-02T23:00:00"/>
    <n v="1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4"/>
    <s v="video games"/>
    <x v="3863"/>
    <d v="2010-03-15T06:59:00"/>
    <n v="5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4"/>
    <s v="video games"/>
    <x v="3864"/>
    <d v="2015-07-12T04:58:11"/>
    <n v="3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x v="5"/>
    <s v="electronic music"/>
    <x v="3865"/>
    <d v="2014-04-14T23:00:00"/>
    <n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x v="4"/>
    <s v="tabletop games"/>
    <x v="3866"/>
    <d v="2012-01-28T18:54:07"/>
    <n v="3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x v="4"/>
    <s v="tabletop games"/>
    <x v="3867"/>
    <d v="2017-01-24T15:32:48"/>
    <n v="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7"/>
    <s v="food trucks"/>
    <x v="3868"/>
    <d v="2015-03-11T16:23:56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x v="5"/>
    <s v="indie rock"/>
    <x v="3869"/>
    <d v="2012-01-25T23:49:52"/>
    <n v="4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x v="5"/>
    <s v="indie rock"/>
    <x v="3870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x v="5"/>
    <s v="indie rock"/>
    <x v="3871"/>
    <d v="2011-01-16T01:51:00"/>
    <n v="17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x v="3"/>
    <s v="space exploration"/>
    <x v="3872"/>
    <d v="2012-09-13T03:59:00"/>
    <n v="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x v="3"/>
    <s v="space exploration"/>
    <x v="3873"/>
    <d v="2014-10-20T20:59:11"/>
    <n v="3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x v="3"/>
    <s v="space exploration"/>
    <x v="3874"/>
    <d v="2016-10-12T13:11:15"/>
    <n v="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"/>
    <s v="children's books"/>
    <x v="3875"/>
    <d v="2012-06-16T03:10:00"/>
    <n v="3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"/>
    <s v="children's books"/>
    <x v="3876"/>
    <d v="2015-04-08T18:58:47"/>
    <n v="3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x v="1"/>
    <s v="plays"/>
    <x v="3877"/>
    <d v="2014-10-10T11:00:00"/>
    <n v="2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1"/>
    <s v="plays"/>
    <x v="3878"/>
    <d v="2016-04-23T10:16:40"/>
    <n v="3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1"/>
    <s v="plays"/>
    <x v="3879"/>
    <d v="2014-06-22T21:00:00"/>
    <n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x v="1"/>
    <s v="musical"/>
    <x v="3880"/>
    <d v="2015-05-18T20:58:47"/>
    <n v="45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x v="1"/>
    <s v="spaces"/>
    <x v="3881"/>
    <d v="2017-01-31T18:00:00"/>
    <n v="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x v="1"/>
    <s v="spaces"/>
    <x v="3882"/>
    <d v="2010-10-02T04:59:00"/>
    <n v="75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x v="1"/>
    <s v="spaces"/>
    <x v="3883"/>
    <d v="2016-04-27T13:16:00"/>
    <n v="4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884"/>
    <d v="2017-03-24T12:33:54"/>
    <n v="3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885"/>
    <d v="2017-03-31T22:59:00"/>
    <n v="3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886"/>
    <d v="2017-04-16T20:00:00"/>
    <n v="41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x v="1"/>
    <s v="plays"/>
    <x v="3887"/>
    <d v="2014-06-15T16:00:00"/>
    <n v="2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1"/>
    <s v="musical"/>
    <x v="3888"/>
    <d v="2015-07-17T16:14:00"/>
    <n v="3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x v="1"/>
    <s v="plays"/>
    <x v="3889"/>
    <d v="2017-02-20T08:50:02"/>
    <n v="2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x v="1"/>
    <s v="plays"/>
    <x v="3890"/>
    <d v="2015-09-17T03:59:00"/>
    <n v="32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x v="1"/>
    <s v="plays"/>
    <x v="3891"/>
    <d v="2015-01-31T14:03:06"/>
    <n v="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x v="1"/>
    <s v="plays"/>
    <x v="3892"/>
    <d v="2014-10-16T03:59:00"/>
    <n v="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x v="1"/>
    <s v="plays"/>
    <x v="3893"/>
    <d v="2015-04-18T00:37:00"/>
    <n v="59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x v="1"/>
    <s v="plays"/>
    <x v="3894"/>
    <d v="2016-05-02T23:00:00"/>
    <n v="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x v="1"/>
    <s v="plays"/>
    <x v="3895"/>
    <d v="2015-03-07T04:55:00"/>
    <n v="14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x v="1"/>
    <s v="plays"/>
    <x v="3896"/>
    <d v="2015-05-13T01:37:17"/>
    <n v="3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x v="1"/>
    <s v="plays"/>
    <x v="3897"/>
    <d v="2014-08-08T22:28:00"/>
    <n v="29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x v="1"/>
    <s v="plays"/>
    <x v="3898"/>
    <d v="2016-05-06T20:17:35"/>
    <n v="5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x v="1"/>
    <s v="plays"/>
    <x v="3899"/>
    <d v="2015-05-30T18:10:00"/>
    <n v="1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x v="1"/>
    <s v="plays"/>
    <x v="3900"/>
    <d v="2015-06-17T12:05:02"/>
    <n v="2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x v="1"/>
    <s v="plays"/>
    <x v="3901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x v="1"/>
    <s v="plays"/>
    <x v="3902"/>
    <d v="2016-07-31T20:58:00"/>
    <n v="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x v="1"/>
    <s v="plays"/>
    <x v="3903"/>
    <d v="2015-02-28T04:59:00"/>
    <n v="1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x v="1"/>
    <s v="plays"/>
    <x v="3904"/>
    <d v="2015-04-02T15:54:31"/>
    <n v="6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x v="1"/>
    <s v="plays"/>
    <x v="3905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x v="1"/>
    <s v="plays"/>
    <x v="3906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x v="1"/>
    <s v="plays"/>
    <x v="3907"/>
    <d v="2016-10-29T03:00:00"/>
    <n v="29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x v="1"/>
    <s v="plays"/>
    <x v="3908"/>
    <d v="2014-08-31T20:00:00"/>
    <n v="4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x v="1"/>
    <s v="plays"/>
    <x v="3909"/>
    <d v="2015-05-18T05:59:44"/>
    <n v="2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x v="1"/>
    <s v="plays"/>
    <x v="3910"/>
    <d v="2015-02-02T04:59:00"/>
    <n v="1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x v="1"/>
    <s v="plays"/>
    <x v="3911"/>
    <d v="2015-08-09T16:00:00"/>
    <n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x v="1"/>
    <s v="plays"/>
    <x v="3912"/>
    <d v="2015-07-13T01:00:00"/>
    <n v="2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x v="1"/>
    <s v="plays"/>
    <x v="3913"/>
    <d v="2015-11-11T19:16:07"/>
    <n v="3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x v="1"/>
    <s v="plays"/>
    <x v="3914"/>
    <d v="2016-08-01T19:00:00"/>
    <n v="28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x v="1"/>
    <s v="plays"/>
    <x v="3915"/>
    <d v="2015-06-21T13:41:22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x v="1"/>
    <s v="plays"/>
    <x v="3916"/>
    <d v="2016-03-31T17:17:36"/>
    <n v="3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x v="1"/>
    <s v="plays"/>
    <x v="3917"/>
    <d v="2016-06-27T19:00:00"/>
    <n v="45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x v="1"/>
    <s v="plays"/>
    <x v="3918"/>
    <d v="2015-08-30T00:00:00"/>
    <n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1"/>
    <s v="musical"/>
    <x v="3919"/>
    <d v="2014-11-23T22:29:09"/>
    <n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1"/>
    <s v="musical"/>
    <x v="3920"/>
    <d v="2016-09-30T17:58:47"/>
    <n v="4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x v="1"/>
    <s v="plays"/>
    <x v="3921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x v="1"/>
    <s v="plays"/>
    <x v="3922"/>
    <d v="2014-08-10T15:59:00"/>
    <n v="33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x v="1"/>
    <s v="plays"/>
    <x v="3923"/>
    <d v="2014-09-30T16:00:00"/>
    <n v="3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x v="1"/>
    <s v="plays"/>
    <x v="3924"/>
    <d v="2014-06-15T16:00:00"/>
    <n v="26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x v="1"/>
    <s v="plays"/>
    <x v="3925"/>
    <d v="2015-02-27T17:11:15"/>
    <n v="3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x v="1"/>
    <s v="musical"/>
    <x v="3926"/>
    <d v="2016-04-29T03:59:00"/>
    <n v="3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x v="1"/>
    <s v="musical"/>
    <x v="3927"/>
    <d v="2016-10-16T21:00:00"/>
    <n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x v="1"/>
    <s v="musical"/>
    <x v="3928"/>
    <d v="2015-08-10T23:00:00"/>
    <n v="53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x v="1"/>
    <s v="plays"/>
    <x v="3929"/>
    <d v="2016-08-31T20:46:11"/>
    <n v="2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x v="1"/>
    <s v="plays"/>
    <x v="3930"/>
    <d v="2014-11-05T21:22:25"/>
    <n v="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1"/>
    <s v="plays"/>
    <x v="3931"/>
    <d v="2015-05-22T21:00:00"/>
    <n v="18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1"/>
    <s v="musical"/>
    <x v="3932"/>
    <d v="2017-02-20T00:26:39"/>
    <n v="3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1"/>
    <s v="plays"/>
    <x v="3933"/>
    <d v="2015-05-31T15:28:02"/>
    <n v="3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1"/>
    <s v="plays"/>
    <x v="3934"/>
    <d v="2014-10-08T03:54:17"/>
    <n v="3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1"/>
    <s v="plays"/>
    <x v="3935"/>
    <d v="2014-09-17T20:56:40"/>
    <n v="3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1"/>
    <s v="plays"/>
    <x v="3936"/>
    <d v="2015-12-01T05:59:00"/>
    <n v="34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1"/>
    <s v="plays"/>
    <x v="3937"/>
    <d v="2014-05-09T06:53:00"/>
    <n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1"/>
    <s v="plays"/>
    <x v="3938"/>
    <d v="2014-11-15T20:00:00"/>
    <n v="3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1"/>
    <s v="plays"/>
    <x v="3939"/>
    <d v="2016-05-15T20:21:13"/>
    <n v="3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1"/>
    <s v="plays"/>
    <x v="3940"/>
    <d v="2015-11-29T13:56:44"/>
    <n v="3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x v="3"/>
    <s v="hardware"/>
    <x v="3941"/>
    <d v="2015-05-24T20:29:36"/>
    <n v="33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x v="4"/>
    <s v="tabletop games"/>
    <x v="3942"/>
    <d v="2016-11-22T10:50:46"/>
    <n v="14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x v="5"/>
    <s v="indie rock"/>
    <x v="3943"/>
    <d v="2012-04-12T17:02:45"/>
    <n v="3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x v="0"/>
    <s v="shorts"/>
    <x v="3944"/>
    <d v="2012-02-04T17:44:04"/>
    <n v="2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s v="drama"/>
    <x v="3945"/>
    <d v="2015-03-24T00:08:46"/>
    <n v="17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s v="animation"/>
    <x v="3946"/>
    <d v="2014-10-17T18:16:58"/>
    <n v="1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6"/>
    <s v="photobooks"/>
    <x v="3947"/>
    <d v="2014-08-21T21:50:26"/>
    <n v="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x v="1"/>
    <s v="plays"/>
    <x v="3948"/>
    <d v="2017-02-18T04:59:00"/>
    <n v="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x v="5"/>
    <s v="electronic music"/>
    <x v="3949"/>
    <d v="2015-11-02T08:00:00"/>
    <n v="1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3"/>
    <s v="web"/>
    <x v="3950"/>
    <d v="2014-12-11T16:31:10"/>
    <n v="3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x v="0"/>
    <s v="shorts"/>
    <x v="3951"/>
    <d v="2012-05-21T02:59:00"/>
    <n v="5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x v="0"/>
    <s v="shorts"/>
    <x v="3952"/>
    <d v="2011-07-12T03:14:42"/>
    <n v="3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s v="animation"/>
    <x v="3953"/>
    <d v="2013-11-02T19:03:16"/>
    <n v="3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3"/>
    <s v="web"/>
    <x v="3954"/>
    <d v="2015-08-02T00:18:24"/>
    <n v="3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3"/>
    <s v="web"/>
    <x v="3955"/>
    <d v="2015-12-09T19:26:43"/>
    <n v="3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x v="5"/>
    <s v="rock"/>
    <x v="3956"/>
    <d v="2013-12-21T04:44:00"/>
    <n v="1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4"/>
    <s v="video games"/>
    <x v="3957"/>
    <d v="2012-04-04T16:46:15"/>
    <n v="3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x v="5"/>
    <s v="rock"/>
    <x v="3958"/>
    <d v="2015-07-29T15:31:29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x v="5"/>
    <s v="rock"/>
    <x v="3959"/>
    <d v="2010-08-03T01:59:00"/>
    <n v="14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x v="5"/>
    <s v="rock"/>
    <x v="3960"/>
    <d v="2013-03-02T07:59:00"/>
    <n v="32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x v="5"/>
    <s v="rock"/>
    <x v="3961"/>
    <d v="2015-09-23T20:27:39"/>
    <n v="3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x v="5"/>
    <s v="indie rock"/>
    <x v="3962"/>
    <d v="2010-02-15T05:00:00"/>
    <n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x v="7"/>
    <s v="small batch"/>
    <x v="3963"/>
    <d v="2016-08-31T05:36:00"/>
    <n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x v="1"/>
    <s v="plays"/>
    <x v="3964"/>
    <d v="2015-08-22T12:07:53"/>
    <n v="2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1"/>
    <s v="plays"/>
    <x v="3965"/>
    <d v="2015-03-14T00:50:01"/>
    <n v="3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x v="1"/>
    <s v="plays"/>
    <x v="3966"/>
    <d v="2015-04-05T17:51:17"/>
    <n v="3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x v="1"/>
    <s v="plays"/>
    <x v="3967"/>
    <d v="2016-11-26T06:00:00"/>
    <n v="1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1"/>
    <s v="plays"/>
    <x v="3968"/>
    <d v="2014-05-16T22:11:30"/>
    <n v="1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x v="0"/>
    <s v="television"/>
    <x v="3969"/>
    <d v="2015-01-01T07:59:00"/>
    <n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x v="0"/>
    <s v="shorts"/>
    <x v="3970"/>
    <d v="2012-02-26T00:07:21"/>
    <n v="3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x v="5"/>
    <s v="rock"/>
    <x v="3971"/>
    <d v="2012-08-07T17:01:00"/>
    <n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x v="5"/>
    <s v="rock"/>
    <x v="3972"/>
    <d v="2016-06-12T05:30:00"/>
    <n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5"/>
    <s v="faith"/>
    <x v="3973"/>
    <d v="2017-03-24T05:00:23"/>
    <n v="3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x v="5"/>
    <s v="rock"/>
    <x v="3974"/>
    <d v="2011-03-04T12:57:07"/>
    <n v="3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x v="5"/>
    <s v="rock"/>
    <x v="3975"/>
    <d v="2015-08-22T18:00:22"/>
    <n v="4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x v="1"/>
    <s v="plays"/>
    <x v="3976"/>
    <d v="2016-10-16T15:36:18"/>
    <n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x v="1"/>
    <s v="plays"/>
    <x v="3977"/>
    <d v="2016-03-01T23:59:00"/>
    <n v="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x v="1"/>
    <s v="plays"/>
    <x v="3978"/>
    <d v="2014-09-29T08:40:20"/>
    <n v="3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x v="1"/>
    <s v="plays"/>
    <x v="3979"/>
    <d v="2015-06-26T21:00:00"/>
    <n v="4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x v="1"/>
    <s v="plays"/>
    <x v="3980"/>
    <d v="2015-08-29T03:59:00"/>
    <n v="15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x v="1"/>
    <s v="musical"/>
    <x v="3981"/>
    <d v="2015-07-11T03:59:00"/>
    <n v="29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x v="3"/>
    <s v="space exploration"/>
    <x v="3982"/>
    <d v="2015-01-15T21:54:55"/>
    <n v="3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x v="1"/>
    <s v="plays"/>
    <x v="3983"/>
    <d v="2015-11-30T22:30:00"/>
    <n v="2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x v="1"/>
    <s v="plays"/>
    <x v="3984"/>
    <d v="2016-03-13T22:00:00"/>
    <n v="9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x v="0"/>
    <s v="shorts"/>
    <x v="3985"/>
    <d v="2011-12-27T17:35:58"/>
    <n v="6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x v="0"/>
    <s v="documentary"/>
    <x v="3986"/>
    <d v="2016-04-05T16:00:00"/>
    <n v="4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x v="5"/>
    <s v="rock"/>
    <x v="3987"/>
    <d v="2012-02-14T19:49:00"/>
    <n v="26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x v="5"/>
    <s v="metal"/>
    <x v="3988"/>
    <d v="2015-04-14T19:00:33"/>
    <n v="3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x v="5"/>
    <s v="metal"/>
    <x v="3989"/>
    <d v="2015-02-16T19:58:29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4"/>
    <s v="video games"/>
    <x v="3990"/>
    <d v="2016-02-11T23:22:17"/>
    <n v="1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x v="2"/>
    <s v="nonfiction"/>
    <x v="3991"/>
    <d v="2014-07-14T19:32:39"/>
    <n v="35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x v="5"/>
    <s v="rock"/>
    <x v="3992"/>
    <d v="2014-01-31T19:01:00"/>
    <n v="36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x v="5"/>
    <s v="rock"/>
    <x v="3993"/>
    <d v="2012-10-17T20:17:39"/>
    <n v="3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x v="5"/>
    <s v="indie rock"/>
    <x v="3994"/>
    <d v="2013-04-15T22:16:33"/>
    <n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x v="5"/>
    <s v="electronic music"/>
    <x v="3995"/>
    <d v="2015-07-23T18:02:25"/>
    <n v="14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x v="5"/>
    <s v="rock"/>
    <x v="3996"/>
    <d v="2011-07-25T06:50:00"/>
    <n v="6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x v="5"/>
    <s v="rock"/>
    <x v="3997"/>
    <d v="2011-02-06T00:46:49"/>
    <n v="15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x v="7"/>
    <s v="small batch"/>
    <x v="3998"/>
    <d v="2016-04-20T18:45:50"/>
    <n v="28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x v="5"/>
    <s v="indie rock"/>
    <x v="3999"/>
    <d v="2012-07-28T02:00:00"/>
    <n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x v="5"/>
    <s v="indie rock"/>
    <x v="4000"/>
    <d v="2012-04-22T16:59:36"/>
    <n v="3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x v="3"/>
    <s v="space exploration"/>
    <x v="4001"/>
    <d v="2015-02-19T20:45:48"/>
    <n v="3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x v="3"/>
    <s v="hardware"/>
    <x v="4002"/>
    <d v="2015-03-11T23:45:52"/>
    <n v="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x v="1"/>
    <s v="musical"/>
    <x v="4003"/>
    <d v="2015-01-24T03:00:00"/>
    <n v="1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x v="1"/>
    <s v="spaces"/>
    <x v="4004"/>
    <d v="2014-10-03T11:29:32"/>
    <n v="3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x v="1"/>
    <s v="spaces"/>
    <x v="4005"/>
    <d v="2015-12-23T22:59:00"/>
    <n v="2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1"/>
    <s v="spaces"/>
    <x v="4006"/>
    <d v="2015-03-02T01:04:00"/>
    <n v="38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x v="1"/>
    <s v="plays"/>
    <x v="4007"/>
    <d v="2014-10-07T18:26:15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x v="1"/>
    <s v="plays"/>
    <x v="4008"/>
    <d v="2016-06-08T13:59:00"/>
    <n v="8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x v="1"/>
    <s v="plays"/>
    <x v="4009"/>
    <d v="2016-08-13T23:29:16"/>
    <n v="6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x v="1"/>
    <s v="plays"/>
    <x v="4010"/>
    <d v="2014-11-03T00:00:00"/>
    <n v="2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x v="1"/>
    <s v="plays"/>
    <x v="4011"/>
    <d v="2014-10-27T03:00:00"/>
    <n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x v="1"/>
    <s v="plays"/>
    <x v="4012"/>
    <d v="2016-06-26T00:04:51"/>
    <n v="3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x v="1"/>
    <s v="plays"/>
    <x v="4013"/>
    <d v="2016-08-25T03:59:00"/>
    <n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x v="1"/>
    <s v="plays"/>
    <x v="4014"/>
    <d v="2016-05-31T16:33:14"/>
    <n v="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x v="1"/>
    <s v="plays"/>
    <x v="4015"/>
    <d v="2016-02-18T21:30:00"/>
    <n v="17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x v="1"/>
    <s v="plays"/>
    <x v="4016"/>
    <d v="2015-07-05T15:38:37"/>
    <n v="3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1"/>
    <s v="plays"/>
    <x v="4017"/>
    <d v="2014-11-20T22:58:45"/>
    <n v="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1"/>
    <s v="plays"/>
    <x v="4018"/>
    <d v="2016-07-21T15:02:31"/>
    <n v="6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4"/>
    <s v="mobile games"/>
    <x v="4019"/>
    <d v="2014-06-16T06:50:05"/>
    <n v="3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1"/>
    <s v="plays"/>
    <x v="4020"/>
    <d v="2014-10-25T02:59:50"/>
    <n v="1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x v="0"/>
    <s v="shorts"/>
    <x v="4021"/>
    <d v="2014-04-07T17:13:42"/>
    <n v="2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3"/>
    <s v="web"/>
    <x v="4022"/>
    <d v="2015-11-22T20:48:56"/>
    <n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x v="2"/>
    <s v="nonfiction"/>
    <x v="4023"/>
    <d v="2012-12-06T01:18:34"/>
    <n v="1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x v="5"/>
    <s v="metal"/>
    <x v="4024"/>
    <d v="2016-10-25T19:00:00"/>
    <n v="5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x v="1"/>
    <s v="plays"/>
    <x v="4025"/>
    <d v="2015-06-12T14:54:16"/>
    <n v="6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4"/>
    <s v="video games"/>
    <x v="4026"/>
    <d v="2014-01-28T15:10:27"/>
    <n v="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4027"/>
    <d v="2017-03-20T18:07:27"/>
    <n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x v="5"/>
    <s v="classical music"/>
    <x v="4028"/>
    <d v="2011-01-02T03:00:00"/>
    <n v="31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x v="1"/>
    <s v="plays"/>
    <x v="4029"/>
    <d v="2016-08-07T18:38:29"/>
    <n v="3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1"/>
    <s v="plays"/>
    <x v="4030"/>
    <d v="2015-09-24T14:10:48"/>
    <n v="14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x v="1"/>
    <s v="plays"/>
    <x v="4031"/>
    <d v="2016-04-05T08:34:06"/>
    <n v="2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x v="1"/>
    <s v="plays"/>
    <x v="4032"/>
    <d v="2016-02-18T22:00:00"/>
    <n v="4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x v="1"/>
    <s v="plays"/>
    <x v="4033"/>
    <d v="2015-04-24T21:52:21"/>
    <n v="3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x v="1"/>
    <s v="plays"/>
    <x v="4034"/>
    <d v="2015-05-30T20:11:12"/>
    <n v="3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x v="1"/>
    <s v="plays"/>
    <x v="4035"/>
    <d v="2015-07-10T18:00:00"/>
    <n v="16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x v="1"/>
    <s v="plays"/>
    <x v="4036"/>
    <d v="2016-07-15T21:38:00"/>
    <n v="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x v="1"/>
    <s v="plays"/>
    <x v="4037"/>
    <d v="2015-04-11T19:22:39"/>
    <n v="3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x v="1"/>
    <s v="plays"/>
    <x v="4038"/>
    <d v="2016-02-13T19:02:06"/>
    <n v="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x v="1"/>
    <s v="plays"/>
    <x v="4039"/>
    <d v="2014-12-23T21:08:45"/>
    <n v="2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x v="1"/>
    <s v="plays"/>
    <x v="4040"/>
    <d v="2016-05-31T11:00:00"/>
    <n v="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x v="1"/>
    <s v="plays"/>
    <x v="4041"/>
    <d v="2015-03-12T19:13:02"/>
    <n v="3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x v="1"/>
    <s v="plays"/>
    <x v="4042"/>
    <d v="2016-08-01T13:41:00"/>
    <n v="1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1"/>
    <s v="plays"/>
    <x v="4043"/>
    <d v="2015-01-28T13:04:38"/>
    <n v="3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1"/>
    <s v="plays"/>
    <x v="4044"/>
    <d v="2017-01-27T18:54:02"/>
    <n v="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x v="1"/>
    <s v="plays"/>
    <x v="4045"/>
    <d v="2016-12-21T11:50:30"/>
    <n v="6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x v="1"/>
    <s v="plays"/>
    <x v="4046"/>
    <d v="2015-05-31T23:00:00"/>
    <n v="13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x v="0"/>
    <s v="shorts"/>
    <x v="4047"/>
    <d v="2015-02-22T11:30:00"/>
    <n v="15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s v="drama"/>
    <x v="4048"/>
    <d v="2016-04-08T22:04:14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4"/>
    <s v="video games"/>
    <x v="4049"/>
    <d v="2016-04-10T18:41:12"/>
    <n v="3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x v="2"/>
    <s v="nonfiction"/>
    <x v="4050"/>
    <d v="2016-02-15T07:59:00"/>
    <n v="1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x v="4"/>
    <s v="tabletop games"/>
    <x v="4051"/>
    <d v="2016-11-22T20:28:27"/>
    <n v="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3"/>
    <s v="web"/>
    <x v="4052"/>
    <d v="2016-04-30T22:00:00"/>
    <n v="24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x v="1"/>
    <s v="plays"/>
    <x v="4053"/>
    <d v="2016-02-26T00:00:00"/>
    <n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1"/>
    <s v="plays"/>
    <x v="4054"/>
    <d v="2015-09-19T03:59:00"/>
    <n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4055"/>
    <d v="2017-04-03T15:30:07"/>
    <n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1"/>
    <s v="musical"/>
    <x v="4056"/>
    <d v="2015-06-10T09:58:22"/>
    <n v="21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x v="1"/>
    <s v="plays"/>
    <x v="4057"/>
    <d v="2015-12-02T20:59:25"/>
    <n v="28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x v="1"/>
    <s v="plays"/>
    <x v="4058"/>
    <d v="2016-04-17T23:30:00"/>
    <n v="1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x v="1"/>
    <s v="plays"/>
    <x v="4059"/>
    <d v="2015-04-29T23:00:00"/>
    <n v="22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x v="1"/>
    <s v="plays"/>
    <x v="4060"/>
    <d v="2015-06-22T17:31:06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x v="1"/>
    <s v="plays"/>
    <x v="4061"/>
    <d v="2016-04-21T22:36:48"/>
    <n v="2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1"/>
    <s v="plays"/>
    <x v="4062"/>
    <d v="2015-02-14T11:27:00"/>
    <n v="3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8"/>
    <s v="audio"/>
    <x v="4063"/>
    <d v="2016-07-12T19:22:21"/>
    <n v="7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1"/>
    <s v="spaces"/>
    <x v="4064"/>
    <d v="2016-11-09T23:22:12"/>
    <n v="5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x v="5"/>
    <s v="rock"/>
    <x v="4065"/>
    <d v="2017-03-02T16:49:11"/>
    <n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x v="5"/>
    <s v="rock"/>
    <x v="4066"/>
    <d v="2012-09-15T01:35:37"/>
    <n v="14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x v="3"/>
    <s v="space exploration"/>
    <x v="4067"/>
    <d v="2016-11-09T20:26:48"/>
    <n v="2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x v="3"/>
    <s v="space exploration"/>
    <x v="4068"/>
    <d v="2015-11-26T20:54:21"/>
    <n v="3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x v="1"/>
    <s v="plays"/>
    <x v="4069"/>
    <d v="2016-11-02T00:31:01"/>
    <n v="1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x v="1"/>
    <s v="plays"/>
    <x v="4070"/>
    <d v="2015-12-20T11:59:00"/>
    <n v="3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1"/>
    <s v="plays"/>
    <x v="4071"/>
    <d v="2015-05-28T16:38:09"/>
    <n v="3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1"/>
    <s v="plays"/>
    <x v="4072"/>
    <d v="2014-07-30T20:53:59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1"/>
    <s v="plays"/>
    <x v="4073"/>
    <d v="2015-11-14T23:00:00"/>
    <n v="15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3"/>
    <s v="web"/>
    <x v="4074"/>
    <d v="2015-10-26T22:25:56"/>
    <n v="55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x v="5"/>
    <s v="indie rock"/>
    <x v="4075"/>
    <d v="2011-09-27T04:59:00"/>
    <n v="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s v="translations"/>
    <x v="4076"/>
    <d v="2016-06-28T16:01:26"/>
    <n v="2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x v="5"/>
    <s v="electronic music"/>
    <x v="4077"/>
    <d v="2013-01-16T20:19:25"/>
    <n v="1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x v="1"/>
    <s v="plays"/>
    <x v="4078"/>
    <d v="2015-12-04T19:29:08"/>
    <n v="6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4"/>
    <s v="video games"/>
    <x v="4079"/>
    <d v="2015-11-17T19:04:53"/>
    <n v="3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x v="6"/>
    <s v="photobooks"/>
    <x v="4080"/>
    <d v="2017-02-11T12:09:38"/>
    <n v="3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x v="6"/>
    <s v="photobooks"/>
    <x v="4081"/>
    <d v="2015-09-12T13:37:40"/>
    <n v="5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x v="6"/>
    <s v="photobooks"/>
    <x v="4082"/>
    <d v="2016-03-11T23:34:05"/>
    <n v="3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4"/>
    <s v="video games"/>
    <x v="4083"/>
    <d v="2015-04-02T16:36:22"/>
    <n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x v="4"/>
    <s v="tabletop games"/>
    <x v="4084"/>
    <d v="2017-01-05T19:47:27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x v="1"/>
    <s v="plays"/>
    <x v="4085"/>
    <d v="2015-03-31T22:59:00"/>
    <n v="27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x v="1"/>
    <s v="musical"/>
    <x v="4086"/>
    <d v="2014-09-25T21:16:44"/>
    <n v="3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x v="1"/>
    <s v="plays"/>
    <x v="4087"/>
    <d v="2016-05-10T21:00:00"/>
    <n v="23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x v="1"/>
    <s v="plays"/>
    <x v="4088"/>
    <d v="2016-12-05T14:10:54"/>
    <n v="6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1"/>
    <s v="plays"/>
    <x v="4089"/>
    <d v="2014-08-10T16:45:02"/>
    <n v="3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x v="1"/>
    <s v="plays"/>
    <x v="4090"/>
    <d v="2016-05-27T17:46:51"/>
    <n v="14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x v="5"/>
    <s v="pop"/>
    <x v="4091"/>
    <d v="2016-04-30T21:59:00"/>
    <n v="3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x v="3"/>
    <s v="wearables"/>
    <x v="4092"/>
    <d v="2016-11-24T23:00:00"/>
    <n v="15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x v="1"/>
    <s v="plays"/>
    <x v="4093"/>
    <d v="2016-03-13T12:00:00"/>
    <n v="17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4"/>
    <s v="mobile games"/>
    <x v="4094"/>
    <d v="2015-03-01T00:42:05"/>
    <n v="2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x v="0"/>
    <s v="shorts"/>
    <x v="4095"/>
    <d v="2016-09-01T17:32:01"/>
    <n v="1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8"/>
    <s v="audio"/>
    <x v="4096"/>
    <d v="2014-07-31T01:26:32"/>
    <n v="2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x v="1"/>
    <s v="plays"/>
    <x v="4097"/>
    <d v="2016-03-03T19:00:00"/>
    <n v="16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x v="1"/>
    <s v="plays"/>
    <x v="4098"/>
    <d v="2016-05-15T23:00:00"/>
    <n v="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x v="2"/>
    <s v="nonfiction"/>
    <x v="4099"/>
    <d v="2013-09-29T10:11:01"/>
    <n v="6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x v="5"/>
    <s v="rock"/>
    <x v="4100"/>
    <d v="2015-06-09T02:00:00"/>
    <n v="23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6"/>
    <s v="places"/>
    <x v="4101"/>
    <d v="2015-03-28T00:44:45"/>
    <n v="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x v="6"/>
    <s v="photobooks"/>
    <x v="4102"/>
    <d v="2015-10-05T18:56:01"/>
    <n v="3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x v="5"/>
    <s v="classical music"/>
    <x v="4103"/>
    <d v="2013-07-30T02:32:46"/>
    <n v="2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6"/>
    <s v="nature"/>
    <x v="4104"/>
    <d v="2017-02-23T10:14:42"/>
    <n v="7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x v="0"/>
    <s v="television"/>
    <x v="4105"/>
    <d v="2016-01-25T19:00:34"/>
    <n v="18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x v="5"/>
    <s v="metal"/>
    <x v="4106"/>
    <d v="2015-07-10T19:09:36"/>
    <n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x v="5"/>
    <s v="rock"/>
    <x v="4107"/>
    <d v="2014-09-03T18:48:27"/>
    <n v="3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x v="1"/>
    <s v="plays"/>
    <x v="4108"/>
    <d v="2016-10-13T20:22:44"/>
    <n v="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x v="5"/>
    <s v="electronic music"/>
    <x v="4109"/>
    <d v="2015-05-15T19:49:39"/>
    <n v="3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7"/>
    <s v="food trucks"/>
    <x v="4110"/>
    <d v="2014-08-08T21:31:03"/>
    <n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x v="4"/>
    <s v="tabletop games"/>
    <x v="4111"/>
    <d v="2017-03-13T03:00:00"/>
    <n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x v="3"/>
    <s v="hardware"/>
    <x v="4112"/>
    <d v="2016-10-13T21:59:00"/>
    <n v="3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x v="1"/>
    <s v="plays"/>
    <x v="4113"/>
    <d v="2016-03-28T15:50:29"/>
    <n v="2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n v="0"/>
    <x v="0"/>
    <s v="US"/>
    <s v="USD"/>
    <n v="1476094907"/>
    <n v="1470910907"/>
    <b v="0"/>
    <n v="0"/>
    <b v="0"/>
    <x v="0"/>
    <s v="science fiction"/>
    <d v="2016-08-11T10:21:47"/>
    <d v="2016-10-10T10:21:47"/>
    <n v="60"/>
  </r>
  <r>
    <x v="1"/>
    <n v="0"/>
    <x v="0"/>
    <s v="US"/>
    <s v="USD"/>
    <n v="1410459023"/>
    <n v="1407867023"/>
    <b v="0"/>
    <n v="0"/>
    <b v="0"/>
    <x v="1"/>
    <s v="spaces"/>
    <d v="2014-08-12T18:10:23"/>
    <d v="2014-09-11T18:10:23"/>
    <n v="30"/>
  </r>
  <r>
    <x v="2"/>
    <n v="0"/>
    <x v="0"/>
    <s v="US"/>
    <s v="USD"/>
    <n v="1417391100"/>
    <n v="1412371898"/>
    <b v="0"/>
    <n v="0"/>
    <b v="0"/>
    <x v="2"/>
    <s v="translations"/>
    <d v="2014-10-03T21:31:38"/>
    <d v="2014-11-30T23:45:00"/>
    <n v="58"/>
  </r>
  <r>
    <x v="3"/>
    <n v="0"/>
    <x v="1"/>
    <s v="SE"/>
    <s v="SEK"/>
    <n v="1476319830"/>
    <n v="1471135830"/>
    <b v="0"/>
    <n v="0"/>
    <b v="0"/>
    <x v="0"/>
    <s v="animation"/>
    <d v="2016-08-14T00:50:30"/>
    <d v="2016-10-13T00:50:30"/>
    <n v="60"/>
  </r>
  <r>
    <x v="4"/>
    <n v="1100"/>
    <x v="1"/>
    <s v="ES"/>
    <s v="EUR"/>
    <n v="1443121765"/>
    <n v="1440529765"/>
    <b v="0"/>
    <n v="2"/>
    <b v="0"/>
    <x v="3"/>
    <s v="makerspaces"/>
    <d v="2015-08-25T19:09:25"/>
    <d v="2015-09-24T19:09:25"/>
    <n v="30"/>
  </r>
  <r>
    <x v="5"/>
    <n v="0"/>
    <x v="1"/>
    <s v="AU"/>
    <s v="AUD"/>
    <n v="1436506726"/>
    <n v="1431322726"/>
    <b v="0"/>
    <n v="0"/>
    <b v="0"/>
    <x v="0"/>
    <s v="drama"/>
    <d v="2015-05-11T05:38:46"/>
    <d v="2015-07-10T05:38:46"/>
    <n v="60"/>
  </r>
  <r>
    <x v="6"/>
    <n v="0"/>
    <x v="1"/>
    <s v="US"/>
    <s v="USD"/>
    <n v="1453538752"/>
    <n v="1450946752"/>
    <b v="0"/>
    <n v="0"/>
    <b v="0"/>
    <x v="1"/>
    <s v="spaces"/>
    <d v="2015-12-24T08:45:52"/>
    <d v="2016-01-23T08:45:52"/>
    <n v="30"/>
  </r>
  <r>
    <x v="7"/>
    <n v="1800"/>
    <x v="1"/>
    <s v="US"/>
    <s v="USD"/>
    <n v="1438437600"/>
    <n v="1433254875"/>
    <b v="0"/>
    <n v="6"/>
    <b v="0"/>
    <x v="1"/>
    <s v="musical"/>
    <d v="2015-06-02T14:21:15"/>
    <d v="2015-08-01T14:00:00"/>
    <n v="60"/>
  </r>
  <r>
    <x v="8"/>
    <n v="645"/>
    <x v="1"/>
    <s v="US"/>
    <s v="USD"/>
    <n v="1434309540"/>
    <n v="1429287900"/>
    <b v="0"/>
    <n v="7"/>
    <b v="0"/>
    <x v="1"/>
    <s v="spaces"/>
    <d v="2015-04-17T16:25:00"/>
    <d v="2015-06-14T19:19:00"/>
    <n v="58"/>
  </r>
  <r>
    <x v="9"/>
    <n v="1"/>
    <x v="0"/>
    <s v="US"/>
    <s v="USD"/>
    <n v="1416933390"/>
    <n v="1411745790"/>
    <b v="0"/>
    <n v="1"/>
    <b v="0"/>
    <x v="3"/>
    <s v="web"/>
    <d v="2014-09-26T15:36:30"/>
    <d v="2014-11-25T16:36:30"/>
    <n v="60"/>
  </r>
  <r>
    <x v="10"/>
    <n v="0"/>
    <x v="1"/>
    <s v="US"/>
    <s v="USD"/>
    <n v="1443657600"/>
    <n v="1440716654"/>
    <b v="0"/>
    <n v="0"/>
    <b v="0"/>
    <x v="0"/>
    <s v="drama"/>
    <d v="2015-08-27T23:04:14"/>
    <d v="2015-10-01T00:00:00"/>
    <n v="35"/>
  </r>
  <r>
    <x v="10"/>
    <n v="0"/>
    <x v="1"/>
    <s v="US"/>
    <s v="USD"/>
    <n v="1436544332"/>
    <n v="1431360332"/>
    <b v="0"/>
    <n v="0"/>
    <b v="0"/>
    <x v="0"/>
    <s v="drama"/>
    <d v="2015-05-11T16:05:32"/>
    <d v="2015-07-10T16:05:32"/>
    <n v="60"/>
  </r>
  <r>
    <x v="10"/>
    <n v="376"/>
    <x v="1"/>
    <s v="US"/>
    <s v="USD"/>
    <n v="1419644444"/>
    <n v="1414456844"/>
    <b v="0"/>
    <n v="7"/>
    <b v="0"/>
    <x v="1"/>
    <s v="spaces"/>
    <d v="2014-10-28T00:40:44"/>
    <d v="2014-12-27T01:40:44"/>
    <n v="60"/>
  </r>
  <r>
    <x v="11"/>
    <n v="0"/>
    <x v="1"/>
    <s v="US"/>
    <s v="USD"/>
    <n v="1463879100"/>
    <n v="1461287350"/>
    <b v="0"/>
    <n v="0"/>
    <b v="0"/>
    <x v="0"/>
    <s v="drama"/>
    <d v="2016-04-22T01:09:10"/>
    <d v="2016-05-22T01:05:00"/>
    <n v="30"/>
  </r>
  <r>
    <x v="11"/>
    <n v="0"/>
    <x v="1"/>
    <s v="US"/>
    <s v="USD"/>
    <n v="1451775651"/>
    <n v="1449183651"/>
    <b v="0"/>
    <n v="0"/>
    <b v="0"/>
    <x v="0"/>
    <s v="drama"/>
    <d v="2015-12-03T23:00:51"/>
    <d v="2016-01-02T23:00:51"/>
    <n v="30"/>
  </r>
  <r>
    <x v="11"/>
    <n v="0"/>
    <x v="0"/>
    <s v="US"/>
    <s v="USD"/>
    <n v="1452142672"/>
    <n v="1449550672"/>
    <b v="0"/>
    <n v="0"/>
    <b v="0"/>
    <x v="1"/>
    <s v="spaces"/>
    <d v="2015-12-08T04:57:52"/>
    <d v="2016-01-07T04:57:52"/>
    <n v="30"/>
  </r>
  <r>
    <x v="12"/>
    <n v="81"/>
    <x v="0"/>
    <s v="US"/>
    <s v="USD"/>
    <n v="1437657935"/>
    <n v="1434201935"/>
    <b v="0"/>
    <n v="4"/>
    <b v="0"/>
    <x v="0"/>
    <s v="science fiction"/>
    <d v="2015-06-13T13:25:35"/>
    <d v="2015-07-23T13:25:35"/>
    <n v="40"/>
  </r>
  <r>
    <x v="13"/>
    <n v="11226"/>
    <x v="1"/>
    <s v="US"/>
    <s v="USD"/>
    <n v="1427040435"/>
    <n v="1424452035"/>
    <b v="0"/>
    <n v="27"/>
    <b v="0"/>
    <x v="1"/>
    <s v="spaces"/>
    <d v="2015-02-20T17:07:15"/>
    <d v="2015-03-22T16:07:15"/>
    <n v="30"/>
  </r>
  <r>
    <x v="14"/>
    <n v="128"/>
    <x v="1"/>
    <s v="NL"/>
    <s v="EUR"/>
    <n v="1462484196"/>
    <n v="1457303796"/>
    <b v="0"/>
    <n v="10"/>
    <b v="0"/>
    <x v="1"/>
    <s v="spaces"/>
    <d v="2016-03-06T22:36:36"/>
    <d v="2016-05-05T21:36:36"/>
    <n v="60"/>
  </r>
  <r>
    <x v="15"/>
    <n v="17"/>
    <x v="1"/>
    <s v="US"/>
    <s v="USD"/>
    <n v="1413572432"/>
    <n v="1410980432"/>
    <b v="0"/>
    <n v="3"/>
    <b v="0"/>
    <x v="0"/>
    <s v="drama"/>
    <d v="2014-09-17T19:00:32"/>
    <d v="2014-10-17T19:00:32"/>
    <n v="30"/>
  </r>
  <r>
    <x v="15"/>
    <n v="1"/>
    <x v="0"/>
    <s v="US"/>
    <s v="USD"/>
    <n v="1413208795"/>
    <n v="1408024795"/>
    <b v="0"/>
    <n v="1"/>
    <b v="0"/>
    <x v="3"/>
    <s v="web"/>
    <d v="2014-08-14T13:59:55"/>
    <d v="2014-10-13T13:59:55"/>
    <n v="60"/>
  </r>
  <r>
    <x v="15"/>
    <n v="335597.31"/>
    <x v="0"/>
    <s v="US"/>
    <s v="USD"/>
    <n v="1482307140"/>
    <n v="1479218315"/>
    <b v="1"/>
    <n v="1501"/>
    <b v="0"/>
    <x v="3"/>
    <s v="space exploration"/>
    <d v="2016-11-15T13:58:35"/>
    <d v="2016-12-21T07:59:00"/>
    <n v="36"/>
  </r>
  <r>
    <x v="15"/>
    <n v="0"/>
    <x v="1"/>
    <s v="US"/>
    <s v="USD"/>
    <n v="1407955748"/>
    <n v="1405363748"/>
    <b v="0"/>
    <n v="0"/>
    <b v="0"/>
    <x v="1"/>
    <s v="spaces"/>
    <d v="2014-07-14T18:49:08"/>
    <d v="2014-08-13T18:49:08"/>
    <n v="30"/>
  </r>
  <r>
    <x v="15"/>
    <n v="2103"/>
    <x v="1"/>
    <s v="US"/>
    <s v="USD"/>
    <n v="1442722891"/>
    <n v="1440130891"/>
    <b v="0"/>
    <n v="5"/>
    <b v="0"/>
    <x v="1"/>
    <s v="spaces"/>
    <d v="2015-08-21T04:21:31"/>
    <d v="2015-09-20T04:21:31"/>
    <n v="30"/>
  </r>
  <r>
    <x v="15"/>
    <n v="2"/>
    <x v="1"/>
    <s v="US"/>
    <s v="USD"/>
    <n v="1462467600"/>
    <n v="1457403364"/>
    <b v="0"/>
    <n v="2"/>
    <b v="0"/>
    <x v="1"/>
    <s v="musical"/>
    <d v="2016-03-08T02:16:04"/>
    <d v="2016-05-05T17:00:00"/>
    <n v="58"/>
  </r>
  <r>
    <x v="16"/>
    <n v="1431"/>
    <x v="1"/>
    <s v="US"/>
    <s v="USD"/>
    <n v="1395627327"/>
    <n v="1393038927"/>
    <b v="0"/>
    <n v="20"/>
    <b v="0"/>
    <x v="4"/>
    <s v="video games"/>
    <d v="2014-02-22T03:15:27"/>
    <d v="2014-03-24T02:15:27"/>
    <n v="30"/>
  </r>
  <r>
    <x v="17"/>
    <n v="19824"/>
    <x v="0"/>
    <s v="US"/>
    <s v="USD"/>
    <n v="1489537560"/>
    <n v="1484357160"/>
    <b v="0"/>
    <n v="6"/>
    <b v="0"/>
    <x v="3"/>
    <s v="wearables"/>
    <d v="2017-01-14T01:26:00"/>
    <d v="2017-03-15T00:26:00"/>
    <n v="60"/>
  </r>
  <r>
    <x v="18"/>
    <n v="50"/>
    <x v="0"/>
    <s v="SE"/>
    <s v="SEK"/>
    <n v="1440863624"/>
    <n v="1438271624"/>
    <b v="0"/>
    <n v="1"/>
    <b v="0"/>
    <x v="3"/>
    <s v="web"/>
    <d v="2015-07-30T15:53:44"/>
    <d v="2015-08-29T15:53:44"/>
    <n v="30"/>
  </r>
  <r>
    <x v="19"/>
    <n v="26"/>
    <x v="0"/>
    <s v="US"/>
    <s v="USD"/>
    <n v="1422902601"/>
    <n v="1417718601"/>
    <b v="0"/>
    <n v="4"/>
    <b v="0"/>
    <x v="1"/>
    <s v="spaces"/>
    <d v="2014-12-04T18:43:21"/>
    <d v="2015-02-02T18:43:21"/>
    <n v="60"/>
  </r>
  <r>
    <x v="20"/>
    <n v="50"/>
    <x v="1"/>
    <s v="AU"/>
    <s v="AUD"/>
    <n v="1401662239"/>
    <n v="1399070239"/>
    <b v="0"/>
    <n v="1"/>
    <b v="0"/>
    <x v="0"/>
    <s v="animation"/>
    <d v="2014-05-02T22:37:19"/>
    <d v="2014-06-01T22:37:19"/>
    <n v="30"/>
  </r>
  <r>
    <x v="21"/>
    <n v="0"/>
    <x v="0"/>
    <s v="AU"/>
    <s v="AUD"/>
    <n v="1420352264"/>
    <n v="1416896264"/>
    <b v="0"/>
    <n v="0"/>
    <b v="0"/>
    <x v="3"/>
    <s v="web"/>
    <d v="2014-11-25T06:17:44"/>
    <d v="2015-01-04T06:17:44"/>
    <n v="40"/>
  </r>
  <r>
    <x v="22"/>
    <n v="10"/>
    <x v="0"/>
    <s v="US"/>
    <s v="USD"/>
    <n v="1467541545"/>
    <n v="1464085545"/>
    <b v="0"/>
    <n v="1"/>
    <b v="0"/>
    <x v="0"/>
    <s v="science fiction"/>
    <d v="2016-05-24T10:25:45"/>
    <d v="2016-07-03T10:25:45"/>
    <n v="40"/>
  </r>
  <r>
    <x v="22"/>
    <n v="0"/>
    <x v="1"/>
    <s v="ES"/>
    <s v="EUR"/>
    <n v="1448582145"/>
    <n v="1445986545"/>
    <b v="0"/>
    <n v="0"/>
    <b v="0"/>
    <x v="0"/>
    <s v="drama"/>
    <d v="2015-10-27T22:55:45"/>
    <d v="2015-11-26T23:55:45"/>
    <n v="30"/>
  </r>
  <r>
    <x v="22"/>
    <n v="345"/>
    <x v="1"/>
    <s v="US"/>
    <s v="USD"/>
    <n v="1472920477"/>
    <n v="1467736477"/>
    <b v="0"/>
    <n v="5"/>
    <b v="0"/>
    <x v="0"/>
    <s v="drama"/>
    <d v="2016-07-05T16:34:37"/>
    <d v="2016-09-03T16:34:37"/>
    <n v="60"/>
  </r>
  <r>
    <x v="22"/>
    <n v="0"/>
    <x v="1"/>
    <s v="IT"/>
    <s v="EUR"/>
    <n v="1438618170"/>
    <n v="1436026170"/>
    <b v="0"/>
    <n v="0"/>
    <b v="0"/>
    <x v="3"/>
    <s v="wearables"/>
    <d v="2015-07-04T16:09:30"/>
    <d v="2015-08-03T16:09:30"/>
    <n v="30"/>
  </r>
  <r>
    <x v="22"/>
    <n v="25174"/>
    <x v="1"/>
    <s v="US"/>
    <s v="USD"/>
    <n v="1377867220"/>
    <n v="1375275220"/>
    <b v="0"/>
    <n v="94"/>
    <b v="0"/>
    <x v="4"/>
    <s v="video games"/>
    <d v="2013-07-31T12:53:40"/>
    <d v="2013-08-30T12:53:40"/>
    <n v="30"/>
  </r>
  <r>
    <x v="22"/>
    <n v="178.52"/>
    <x v="1"/>
    <s v="US"/>
    <s v="USD"/>
    <n v="1339273208"/>
    <n v="1334089208"/>
    <b v="0"/>
    <n v="10"/>
    <b v="0"/>
    <x v="4"/>
    <s v="video games"/>
    <d v="2012-04-10T20:20:08"/>
    <d v="2012-06-09T20:20:08"/>
    <n v="60"/>
  </r>
  <r>
    <x v="22"/>
    <n v="0"/>
    <x v="0"/>
    <s v="US"/>
    <s v="USD"/>
    <n v="1298589630"/>
    <n v="1295997630"/>
    <b v="0"/>
    <n v="0"/>
    <b v="0"/>
    <x v="5"/>
    <s v="world music"/>
    <d v="2011-01-25T23:20:30"/>
    <d v="2011-02-24T23:20:30"/>
    <n v="30"/>
  </r>
  <r>
    <x v="22"/>
    <n v="75"/>
    <x v="1"/>
    <s v="US"/>
    <s v="USD"/>
    <n v="1467999134"/>
    <n v="1465407134"/>
    <b v="0"/>
    <n v="3"/>
    <b v="0"/>
    <x v="2"/>
    <s v="translations"/>
    <d v="2016-06-08T17:32:14"/>
    <d v="2016-07-08T17:32:14"/>
    <n v="30"/>
  </r>
  <r>
    <x v="22"/>
    <n v="560"/>
    <x v="1"/>
    <s v="US"/>
    <s v="USD"/>
    <n v="1357934424"/>
    <n v="1355342424"/>
    <b v="0"/>
    <n v="11"/>
    <b v="0"/>
    <x v="4"/>
    <s v="video games"/>
    <d v="2012-12-12T20:00:24"/>
    <d v="2013-01-11T20:00:24"/>
    <n v="30"/>
  </r>
  <r>
    <x v="22"/>
    <n v="0"/>
    <x v="1"/>
    <s v="DE"/>
    <s v="EUR"/>
    <n v="1468565820"/>
    <n v="1465970108"/>
    <b v="0"/>
    <n v="0"/>
    <b v="0"/>
    <x v="3"/>
    <s v="space exploration"/>
    <d v="2016-06-15T05:55:08"/>
    <d v="2016-07-15T06:57:00"/>
    <n v="30"/>
  </r>
  <r>
    <x v="22"/>
    <n v="42086.42"/>
    <x v="0"/>
    <s v="US"/>
    <s v="USD"/>
    <n v="1441783869"/>
    <n v="1439191869"/>
    <b v="1"/>
    <n v="535"/>
    <b v="0"/>
    <x v="3"/>
    <s v="space exploration"/>
    <d v="2015-08-10T07:31:09"/>
    <d v="2015-09-09T07:31:09"/>
    <n v="30"/>
  </r>
  <r>
    <x v="22"/>
    <n v="24"/>
    <x v="1"/>
    <s v="US"/>
    <s v="USD"/>
    <n v="1433259293"/>
    <n v="1428075293"/>
    <b v="0"/>
    <n v="9"/>
    <b v="0"/>
    <x v="1"/>
    <s v="spaces"/>
    <d v="2015-04-03T15:34:53"/>
    <d v="2015-06-02T15:34:53"/>
    <n v="60"/>
  </r>
  <r>
    <x v="22"/>
    <n v="1550"/>
    <x v="1"/>
    <s v="SE"/>
    <s v="SEK"/>
    <n v="1467473723"/>
    <n v="1465832123"/>
    <b v="0"/>
    <n v="2"/>
    <b v="0"/>
    <x v="1"/>
    <s v="spaces"/>
    <d v="2016-06-13T15:35:23"/>
    <d v="2016-07-02T15:35:23"/>
    <n v="19"/>
  </r>
  <r>
    <x v="23"/>
    <n v="0"/>
    <x v="0"/>
    <s v="SE"/>
    <s v="SEK"/>
    <n v="1439318228"/>
    <n v="1436812628"/>
    <b v="0"/>
    <n v="0"/>
    <b v="0"/>
    <x v="3"/>
    <s v="web"/>
    <d v="2015-07-13T18:37:08"/>
    <d v="2015-08-11T18:37:08"/>
    <n v="29"/>
  </r>
  <r>
    <x v="24"/>
    <n v="6019"/>
    <x v="0"/>
    <s v="SE"/>
    <s v="SEK"/>
    <n v="1482515937"/>
    <n v="1479923937"/>
    <b v="0"/>
    <n v="7"/>
    <b v="0"/>
    <x v="3"/>
    <s v="wearables"/>
    <d v="2016-11-23T17:58:57"/>
    <d v="2016-12-23T17:58:57"/>
    <n v="30"/>
  </r>
  <r>
    <x v="25"/>
    <n v="90"/>
    <x v="0"/>
    <s v="SE"/>
    <s v="SEK"/>
    <n v="1457996400"/>
    <n v="1452842511"/>
    <b v="0"/>
    <n v="1"/>
    <b v="0"/>
    <x v="3"/>
    <s v="web"/>
    <d v="2016-01-15T07:21:51"/>
    <d v="2016-03-14T23:00:00"/>
    <n v="59"/>
  </r>
  <r>
    <x v="26"/>
    <n v="1052110.8700000001"/>
    <x v="2"/>
    <s v="US"/>
    <s v="USD"/>
    <n v="1384488000"/>
    <n v="1381752061"/>
    <b v="1"/>
    <n v="3863"/>
    <b v="1"/>
    <x v="3"/>
    <s v="hardware"/>
    <d v="2013-10-14T12:01:01"/>
    <d v="2013-11-15T04:00:00"/>
    <n v="32"/>
  </r>
  <r>
    <x v="26"/>
    <n v="605"/>
    <x v="0"/>
    <s v="US"/>
    <s v="USD"/>
    <n v="1444330821"/>
    <n v="1441738821"/>
    <b v="0"/>
    <n v="3"/>
    <b v="0"/>
    <x v="1"/>
    <s v="spaces"/>
    <d v="2015-09-08T19:00:21"/>
    <d v="2015-10-08T19:00:21"/>
    <n v="30"/>
  </r>
  <r>
    <x v="27"/>
    <n v="205025"/>
    <x v="1"/>
    <s v="HK"/>
    <s v="HKD"/>
    <n v="1486708133"/>
    <n v="1484116133"/>
    <b v="0"/>
    <n v="70"/>
    <b v="0"/>
    <x v="3"/>
    <s v="gadgets"/>
    <d v="2017-01-11T06:28:53"/>
    <d v="2017-02-10T06:28:53"/>
    <n v="30"/>
  </r>
  <r>
    <x v="27"/>
    <n v="2716"/>
    <x v="1"/>
    <s v="US"/>
    <s v="USD"/>
    <n v="1416125148"/>
    <n v="1413356748"/>
    <b v="0"/>
    <n v="55"/>
    <b v="0"/>
    <x v="4"/>
    <s v="video games"/>
    <d v="2014-10-15T07:05:48"/>
    <d v="2014-11-16T08:05:48"/>
    <n v="32"/>
  </r>
  <r>
    <x v="28"/>
    <n v="30"/>
    <x v="0"/>
    <s v="US"/>
    <s v="USD"/>
    <n v="1411437100"/>
    <n v="1408845100"/>
    <b v="0"/>
    <n v="2"/>
    <b v="0"/>
    <x v="0"/>
    <s v="science fiction"/>
    <d v="2014-08-24T01:51:40"/>
    <d v="2014-09-23T01:51:40"/>
    <n v="30"/>
  </r>
  <r>
    <x v="29"/>
    <n v="0"/>
    <x v="0"/>
    <s v="US"/>
    <s v="USD"/>
    <n v="1462834191"/>
    <n v="1460242191"/>
    <b v="0"/>
    <n v="0"/>
    <b v="0"/>
    <x v="1"/>
    <s v="musical"/>
    <d v="2016-04-09T22:49:51"/>
    <d v="2016-05-09T22:49:51"/>
    <n v="30"/>
  </r>
  <r>
    <x v="30"/>
    <n v="34"/>
    <x v="1"/>
    <s v="US"/>
    <s v="USD"/>
    <n v="1420876740"/>
    <n v="1417470718"/>
    <b v="0"/>
    <n v="4"/>
    <b v="0"/>
    <x v="4"/>
    <s v="video games"/>
    <d v="2014-12-01T21:51:58"/>
    <d v="2015-01-10T07:59:00"/>
    <n v="40"/>
  </r>
  <r>
    <x v="31"/>
    <n v="0"/>
    <x v="1"/>
    <s v="US"/>
    <s v="USD"/>
    <n v="1475185972"/>
    <n v="1472593972"/>
    <b v="0"/>
    <n v="0"/>
    <b v="0"/>
    <x v="0"/>
    <s v="drama"/>
    <d v="2016-08-30T21:52:52"/>
    <d v="2016-09-29T21:52:52"/>
    <n v="30"/>
  </r>
  <r>
    <x v="31"/>
    <n v="41950"/>
    <x v="1"/>
    <s v="AU"/>
    <s v="AUD"/>
    <n v="1468128537"/>
    <n v="1465536537"/>
    <b v="0"/>
    <n v="15"/>
    <b v="0"/>
    <x v="1"/>
    <s v="spaces"/>
    <d v="2016-06-10T05:28:57"/>
    <d v="2016-07-10T05:28:57"/>
    <n v="30"/>
  </r>
  <r>
    <x v="32"/>
    <n v="23948"/>
    <x v="1"/>
    <s v="US"/>
    <s v="USD"/>
    <n v="1406257200"/>
    <n v="1403176891"/>
    <b v="0"/>
    <n v="135"/>
    <b v="0"/>
    <x v="3"/>
    <s v="wearables"/>
    <d v="2014-06-19T11:21:31"/>
    <d v="2014-07-25T03:00:00"/>
    <n v="36"/>
  </r>
  <r>
    <x v="33"/>
    <n v="152165"/>
    <x v="1"/>
    <s v="AU"/>
    <s v="AUD"/>
    <n v="1470319203"/>
    <n v="1467727203"/>
    <b v="0"/>
    <n v="1293"/>
    <b v="0"/>
    <x v="0"/>
    <s v="drama"/>
    <d v="2016-07-05T14:00:03"/>
    <d v="2016-08-04T14:00:03"/>
    <n v="30"/>
  </r>
  <r>
    <x v="33"/>
    <n v="16984"/>
    <x v="1"/>
    <s v="US"/>
    <s v="USD"/>
    <n v="1473750300"/>
    <n v="1470294300"/>
    <b v="0"/>
    <n v="93"/>
    <b v="0"/>
    <x v="3"/>
    <s v="wearables"/>
    <d v="2016-08-04T07:05:00"/>
    <d v="2016-09-13T07:05:00"/>
    <n v="40"/>
  </r>
  <r>
    <x v="33"/>
    <n v="471567"/>
    <x v="2"/>
    <s v="NO"/>
    <s v="NOK"/>
    <n v="1458104697"/>
    <n v="1455516297"/>
    <b v="1"/>
    <n v="555"/>
    <b v="1"/>
    <x v="6"/>
    <s v="photobooks"/>
    <d v="2016-02-15T06:04:57"/>
    <d v="2016-03-16T05:04:57"/>
    <n v="30"/>
  </r>
  <r>
    <x v="33"/>
    <n v="0"/>
    <x v="3"/>
    <s v="US"/>
    <s v="USD"/>
    <n v="1491007211"/>
    <n v="1488418811"/>
    <b v="0"/>
    <n v="0"/>
    <b v="0"/>
    <x v="5"/>
    <s v="faith"/>
    <d v="2017-03-02T01:40:11"/>
    <d v="2017-04-01T00:40:11"/>
    <n v="30"/>
  </r>
  <r>
    <x v="33"/>
    <n v="19770.11"/>
    <x v="1"/>
    <s v="US"/>
    <s v="USD"/>
    <n v="1360009774"/>
    <n v="1356121774"/>
    <b v="0"/>
    <n v="311"/>
    <b v="0"/>
    <x v="4"/>
    <s v="video games"/>
    <d v="2012-12-21T20:29:34"/>
    <d v="2013-02-04T20:29:34"/>
    <n v="45"/>
  </r>
  <r>
    <x v="34"/>
    <n v="5233"/>
    <x v="0"/>
    <s v="US"/>
    <s v="USD"/>
    <n v="1450380009"/>
    <n v="1447960809"/>
    <b v="0"/>
    <n v="17"/>
    <b v="0"/>
    <x v="3"/>
    <s v="space exploration"/>
    <d v="2015-11-19T19:20:09"/>
    <d v="2015-12-17T19:20:09"/>
    <n v="28"/>
  </r>
  <r>
    <x v="35"/>
    <n v="500784.27"/>
    <x v="2"/>
    <s v="US"/>
    <s v="USD"/>
    <n v="1370001600"/>
    <n v="1366879523"/>
    <b v="0"/>
    <n v="5812"/>
    <b v="1"/>
    <x v="3"/>
    <s v="hardware"/>
    <d v="2013-04-25T08:45:23"/>
    <d v="2013-05-31T12:00:00"/>
    <n v="36"/>
  </r>
  <r>
    <x v="36"/>
    <n v="140"/>
    <x v="0"/>
    <s v="AU"/>
    <s v="AUD"/>
    <n v="1434633191"/>
    <n v="1429449191"/>
    <b v="0"/>
    <n v="5"/>
    <b v="0"/>
    <x v="0"/>
    <s v="science fiction"/>
    <d v="2015-04-19T13:13:11"/>
    <d v="2015-06-18T13:13:11"/>
    <n v="60"/>
  </r>
  <r>
    <x v="36"/>
    <n v="1"/>
    <x v="1"/>
    <s v="US"/>
    <s v="USD"/>
    <n v="1462293716"/>
    <n v="1457113316"/>
    <b v="0"/>
    <n v="1"/>
    <b v="0"/>
    <x v="3"/>
    <s v="web"/>
    <d v="2016-03-04T17:41:56"/>
    <d v="2016-05-03T16:41:56"/>
    <n v="60"/>
  </r>
  <r>
    <x v="36"/>
    <n v="57197"/>
    <x v="0"/>
    <s v="US"/>
    <s v="USD"/>
    <n v="1448125935"/>
    <n v="1444666335"/>
    <b v="0"/>
    <n v="355"/>
    <b v="0"/>
    <x v="3"/>
    <s v="wearables"/>
    <d v="2015-10-12T16:12:15"/>
    <d v="2015-11-21T17:12:15"/>
    <n v="40"/>
  </r>
  <r>
    <x v="36"/>
    <n v="29"/>
    <x v="1"/>
    <s v="US"/>
    <s v="USD"/>
    <n v="1457904316"/>
    <n v="1455315916"/>
    <b v="0"/>
    <n v="5"/>
    <b v="0"/>
    <x v="4"/>
    <s v="video games"/>
    <d v="2016-02-12T22:25:16"/>
    <d v="2016-03-13T21:25:16"/>
    <n v="30"/>
  </r>
  <r>
    <x v="36"/>
    <n v="80070"/>
    <x v="0"/>
    <s v="US"/>
    <s v="USD"/>
    <n v="1480536919"/>
    <n v="1477509319"/>
    <b v="0"/>
    <n v="100"/>
    <b v="0"/>
    <x v="3"/>
    <s v="wearables"/>
    <d v="2016-10-26T19:15:19"/>
    <d v="2016-11-30T20:15:19"/>
    <n v="35"/>
  </r>
  <r>
    <x v="36"/>
    <n v="3417"/>
    <x v="0"/>
    <s v="US"/>
    <s v="USD"/>
    <n v="1471435554"/>
    <n v="1468843554"/>
    <b v="0"/>
    <n v="34"/>
    <b v="0"/>
    <x v="3"/>
    <s v="wearables"/>
    <d v="2016-07-18T12:05:54"/>
    <d v="2016-08-17T12:05:54"/>
    <n v="30"/>
  </r>
  <r>
    <x v="36"/>
    <n v="0"/>
    <x v="1"/>
    <s v="GB"/>
    <s v="GBP"/>
    <n v="1422256341"/>
    <n v="1419664341"/>
    <b v="0"/>
    <n v="0"/>
    <b v="0"/>
    <x v="4"/>
    <s v="mobile games"/>
    <d v="2014-12-27T07:12:21"/>
    <d v="2015-01-26T07:12:21"/>
    <n v="30"/>
  </r>
  <r>
    <x v="36"/>
    <n v="315295.89"/>
    <x v="2"/>
    <s v="US"/>
    <s v="USD"/>
    <n v="1400137131"/>
    <n v="1397545131"/>
    <b v="1"/>
    <n v="4883"/>
    <b v="1"/>
    <x v="3"/>
    <s v="hardware"/>
    <d v="2014-04-15T06:58:51"/>
    <d v="2014-05-15T06:58:51"/>
    <n v="30"/>
  </r>
  <r>
    <x v="36"/>
    <n v="1224"/>
    <x v="1"/>
    <s v="SE"/>
    <s v="SEK"/>
    <n v="1444027186"/>
    <n v="1441435186"/>
    <b v="0"/>
    <n v="4"/>
    <b v="0"/>
    <x v="7"/>
    <s v="food trucks"/>
    <d v="2015-09-05T06:39:46"/>
    <d v="2015-10-05T06:39:46"/>
    <n v="30"/>
  </r>
  <r>
    <x v="36"/>
    <n v="175"/>
    <x v="1"/>
    <s v="US"/>
    <s v="USD"/>
    <n v="1445013352"/>
    <n v="1442421352"/>
    <b v="0"/>
    <n v="2"/>
    <b v="0"/>
    <x v="1"/>
    <s v="spaces"/>
    <d v="2015-09-16T16:35:52"/>
    <d v="2015-10-16T16:35:52"/>
    <n v="30"/>
  </r>
  <r>
    <x v="37"/>
    <n v="50"/>
    <x v="1"/>
    <s v="US"/>
    <s v="USD"/>
    <n v="1449989260"/>
    <n v="1447397260"/>
    <b v="0"/>
    <n v="1"/>
    <b v="0"/>
    <x v="3"/>
    <s v="web"/>
    <d v="2015-11-13T06:47:40"/>
    <d v="2015-12-13T06:47:40"/>
    <n v="30"/>
  </r>
  <r>
    <x v="38"/>
    <n v="11432"/>
    <x v="1"/>
    <s v="US"/>
    <s v="USD"/>
    <n v="1430505545"/>
    <n v="1425325145"/>
    <b v="0"/>
    <n v="9"/>
    <b v="0"/>
    <x v="1"/>
    <s v="spaces"/>
    <d v="2015-03-02T19:39:05"/>
    <d v="2015-05-01T18:39:05"/>
    <n v="60"/>
  </r>
  <r>
    <x v="39"/>
    <n v="4906.59"/>
    <x v="1"/>
    <s v="US"/>
    <s v="USD"/>
    <n v="1401767940"/>
    <n v="1398727441"/>
    <b v="0"/>
    <n v="124"/>
    <b v="0"/>
    <x v="0"/>
    <s v="animation"/>
    <d v="2014-04-28T23:24:01"/>
    <d v="2014-06-03T03:59:00"/>
    <n v="36"/>
  </r>
  <r>
    <x v="39"/>
    <n v="335"/>
    <x v="1"/>
    <s v="US"/>
    <s v="USD"/>
    <n v="1443422134"/>
    <n v="1440830134"/>
    <b v="0"/>
    <n v="6"/>
    <b v="0"/>
    <x v="1"/>
    <s v="spaces"/>
    <d v="2015-08-29T06:35:34"/>
    <d v="2015-09-28T06:35:34"/>
    <n v="30"/>
  </r>
  <r>
    <x v="40"/>
    <n v="0"/>
    <x v="0"/>
    <s v="US"/>
    <s v="USD"/>
    <n v="1426823132"/>
    <n v="1424234732"/>
    <b v="0"/>
    <n v="0"/>
    <b v="0"/>
    <x v="0"/>
    <s v="science fiction"/>
    <d v="2015-02-18T04:45:32"/>
    <d v="2015-03-20T03:45:32"/>
    <n v="30"/>
  </r>
  <r>
    <x v="40"/>
    <n v="250"/>
    <x v="1"/>
    <s v="US"/>
    <s v="USD"/>
    <n v="1376140520"/>
    <n v="1373548520"/>
    <b v="0"/>
    <n v="1"/>
    <b v="0"/>
    <x v="0"/>
    <s v="animation"/>
    <d v="2013-07-11T13:15:20"/>
    <d v="2013-08-10T13:15:20"/>
    <n v="30"/>
  </r>
  <r>
    <x v="40"/>
    <n v="350"/>
    <x v="0"/>
    <s v="AU"/>
    <s v="AUD"/>
    <n v="1463239108"/>
    <n v="1460647108"/>
    <b v="0"/>
    <n v="3"/>
    <b v="0"/>
    <x v="3"/>
    <s v="web"/>
    <d v="2016-04-14T15:18:28"/>
    <d v="2016-05-14T15:18:28"/>
    <n v="30"/>
  </r>
  <r>
    <x v="40"/>
    <n v="18"/>
    <x v="0"/>
    <s v="DE"/>
    <s v="EUR"/>
    <n v="1490447662"/>
    <n v="1485267262"/>
    <b v="0"/>
    <n v="6"/>
    <b v="0"/>
    <x v="3"/>
    <s v="web"/>
    <d v="2017-01-24T14:14:22"/>
    <d v="2017-03-25T13:14:22"/>
    <n v="60"/>
  </r>
  <r>
    <x v="40"/>
    <n v="700"/>
    <x v="1"/>
    <s v="DK"/>
    <s v="DKK"/>
    <n v="1437250456"/>
    <n v="1434658456"/>
    <b v="0"/>
    <n v="7"/>
    <b v="0"/>
    <x v="3"/>
    <s v="wearables"/>
    <d v="2015-06-18T20:14:16"/>
    <d v="2015-07-18T20:14:16"/>
    <n v="30"/>
  </r>
  <r>
    <x v="40"/>
    <n v="8"/>
    <x v="1"/>
    <s v="US"/>
    <s v="USD"/>
    <n v="1408305498"/>
    <n v="1405713498"/>
    <b v="0"/>
    <n v="4"/>
    <b v="0"/>
    <x v="3"/>
    <s v="wearables"/>
    <d v="2014-07-18T19:58:18"/>
    <d v="2014-08-17T19:58:18"/>
    <n v="30"/>
  </r>
  <r>
    <x v="40"/>
    <n v="43015"/>
    <x v="1"/>
    <s v="SE"/>
    <s v="SEK"/>
    <n v="1467817258"/>
    <n v="1465225258"/>
    <b v="0"/>
    <n v="28"/>
    <b v="0"/>
    <x v="3"/>
    <s v="wearables"/>
    <d v="2016-06-06T15:00:58"/>
    <d v="2016-07-06T15:00:58"/>
    <n v="30"/>
  </r>
  <r>
    <x v="40"/>
    <n v="115297.5"/>
    <x v="1"/>
    <s v="US"/>
    <s v="USD"/>
    <n v="1481173140"/>
    <n v="1478016097"/>
    <b v="0"/>
    <n v="336"/>
    <b v="0"/>
    <x v="3"/>
    <s v="wearables"/>
    <d v="2016-11-01T16:01:37"/>
    <d v="2016-12-08T04:59:00"/>
    <n v="37"/>
  </r>
  <r>
    <x v="40"/>
    <n v="4669"/>
    <x v="1"/>
    <s v="US"/>
    <s v="USD"/>
    <n v="1417388340"/>
    <n v="1412835530"/>
    <b v="0"/>
    <n v="11"/>
    <b v="0"/>
    <x v="3"/>
    <s v="wearables"/>
    <d v="2014-10-09T06:18:50"/>
    <d v="2014-11-30T22:59:00"/>
    <n v="52"/>
  </r>
  <r>
    <x v="40"/>
    <n v="150102"/>
    <x v="0"/>
    <s v="US"/>
    <s v="USD"/>
    <n v="1446217183"/>
    <n v="1443538783"/>
    <b v="0"/>
    <n v="161"/>
    <b v="0"/>
    <x v="3"/>
    <s v="wearables"/>
    <d v="2015-09-29T14:59:43"/>
    <d v="2015-10-30T14:59:43"/>
    <n v="31"/>
  </r>
  <r>
    <x v="40"/>
    <n v="11467"/>
    <x v="0"/>
    <s v="DK"/>
    <s v="DKK"/>
    <n v="1469109600"/>
    <n v="1464586746"/>
    <b v="0"/>
    <n v="19"/>
    <b v="0"/>
    <x v="3"/>
    <s v="wearables"/>
    <d v="2016-05-30T05:39:06"/>
    <d v="2016-07-21T14:00:00"/>
    <n v="52"/>
  </r>
  <r>
    <x v="40"/>
    <n v="200"/>
    <x v="1"/>
    <s v="SE"/>
    <s v="SEK"/>
    <n v="1423432709"/>
    <n v="1420840709"/>
    <b v="0"/>
    <n v="2"/>
    <b v="0"/>
    <x v="2"/>
    <s v="translations"/>
    <d v="2015-01-09T21:58:29"/>
    <d v="2015-02-08T21:58:29"/>
    <n v="30"/>
  </r>
  <r>
    <x v="40"/>
    <n v="0"/>
    <x v="1"/>
    <s v="AU"/>
    <s v="AUD"/>
    <n v="1432272300"/>
    <n v="1429655318"/>
    <b v="0"/>
    <n v="0"/>
    <b v="0"/>
    <x v="2"/>
    <s v="translations"/>
    <d v="2015-04-21T22:28:38"/>
    <d v="2015-05-22T05:25:00"/>
    <n v="31"/>
  </r>
  <r>
    <x v="40"/>
    <n v="229802.31"/>
    <x v="2"/>
    <s v="US"/>
    <s v="USD"/>
    <n v="1447909140"/>
    <n v="1444734146"/>
    <b v="1"/>
    <n v="813"/>
    <b v="1"/>
    <x v="3"/>
    <s v="hardware"/>
    <d v="2015-10-13T11:02:26"/>
    <d v="2015-11-19T04:59:00"/>
    <n v="37"/>
  </r>
  <r>
    <x v="40"/>
    <n v="277"/>
    <x v="0"/>
    <s v="US"/>
    <s v="USD"/>
    <n v="1410810903"/>
    <n v="1405626903"/>
    <b v="0"/>
    <n v="12"/>
    <b v="0"/>
    <x v="7"/>
    <s v="food trucks"/>
    <d v="2014-07-17T19:55:03"/>
    <d v="2014-09-15T19:55:03"/>
    <n v="60"/>
  </r>
  <r>
    <x v="40"/>
    <n v="40850"/>
    <x v="1"/>
    <s v="CA"/>
    <s v="CAD"/>
    <n v="1450297080"/>
    <n v="1448565459"/>
    <b v="0"/>
    <n v="202"/>
    <b v="0"/>
    <x v="1"/>
    <s v="spaces"/>
    <d v="2015-11-26T19:17:39"/>
    <d v="2015-12-16T20:18:00"/>
    <n v="20"/>
  </r>
  <r>
    <x v="40"/>
    <n v="1"/>
    <x v="1"/>
    <s v="IE"/>
    <s v="EUR"/>
    <n v="1462301342"/>
    <n v="1457120942"/>
    <b v="0"/>
    <n v="1"/>
    <b v="0"/>
    <x v="1"/>
    <s v="plays"/>
    <d v="2016-03-04T19:49:02"/>
    <d v="2016-05-03T18:49:02"/>
    <n v="60"/>
  </r>
  <r>
    <x v="41"/>
    <n v="508525.01"/>
    <x v="2"/>
    <s v="US"/>
    <s v="USD"/>
    <n v="1470466800"/>
    <n v="1467134464"/>
    <b v="1"/>
    <n v="2051"/>
    <b v="1"/>
    <x v="3"/>
    <s v="hardware"/>
    <d v="2016-06-28T17:21:04"/>
    <d v="2016-08-06T07:00:00"/>
    <n v="39"/>
  </r>
  <r>
    <x v="42"/>
    <n v="2028"/>
    <x v="0"/>
    <s v="US"/>
    <s v="USD"/>
    <n v="1477065860"/>
    <n v="1471881860"/>
    <b v="0"/>
    <n v="11"/>
    <b v="0"/>
    <x v="3"/>
    <s v="wearables"/>
    <d v="2016-08-22T16:04:20"/>
    <d v="2016-10-21T16:04:20"/>
    <n v="60"/>
  </r>
  <r>
    <x v="42"/>
    <n v="2020"/>
    <x v="1"/>
    <s v="GB"/>
    <s v="GBP"/>
    <n v="1441995769"/>
    <n v="1436811769"/>
    <b v="0"/>
    <n v="3"/>
    <b v="0"/>
    <x v="2"/>
    <s v="translations"/>
    <d v="2015-07-13T18:22:49"/>
    <d v="2015-09-11T18:22:49"/>
    <n v="60"/>
  </r>
  <r>
    <x v="42"/>
    <n v="0"/>
    <x v="1"/>
    <s v="HK"/>
    <s v="HKD"/>
    <n v="1480863887"/>
    <n v="1478268287"/>
    <b v="0"/>
    <n v="0"/>
    <b v="0"/>
    <x v="6"/>
    <s v="people"/>
    <d v="2016-11-04T14:04:47"/>
    <d v="2016-12-04T15:04:47"/>
    <n v="30"/>
  </r>
  <r>
    <x v="42"/>
    <n v="0"/>
    <x v="1"/>
    <s v="DE"/>
    <s v="EUR"/>
    <n v="1488067789"/>
    <n v="1482883789"/>
    <b v="0"/>
    <n v="0"/>
    <b v="0"/>
    <x v="7"/>
    <s v="restaurants"/>
    <d v="2016-12-28T00:09:49"/>
    <d v="2017-02-26T00:09:49"/>
    <n v="60"/>
  </r>
  <r>
    <x v="42"/>
    <n v="20"/>
    <x v="1"/>
    <s v="US"/>
    <s v="USD"/>
    <n v="1416944760"/>
    <n v="1413527001"/>
    <b v="0"/>
    <n v="1"/>
    <b v="0"/>
    <x v="1"/>
    <s v="plays"/>
    <d v="2014-10-17T06:23:21"/>
    <d v="2014-11-25T19:46:00"/>
    <n v="39"/>
  </r>
  <r>
    <x v="43"/>
    <n v="972594.99"/>
    <x v="2"/>
    <s v="GB"/>
    <s v="GBP"/>
    <n v="1406149689"/>
    <n v="1402693689"/>
    <b v="0"/>
    <n v="8359"/>
    <b v="1"/>
    <x v="3"/>
    <s v="hardware"/>
    <d v="2014-06-13T21:08:09"/>
    <d v="2014-07-23T21:08:09"/>
    <n v="40"/>
  </r>
  <r>
    <x v="44"/>
    <n v="1"/>
    <x v="1"/>
    <s v="NL"/>
    <s v="EUR"/>
    <n v="1406326502"/>
    <n v="1403734502"/>
    <b v="0"/>
    <n v="1"/>
    <b v="0"/>
    <x v="3"/>
    <s v="wearables"/>
    <d v="2014-06-25T22:15:02"/>
    <d v="2014-07-25T22:15:02"/>
    <n v="30"/>
  </r>
  <r>
    <x v="44"/>
    <n v="10"/>
    <x v="1"/>
    <s v="AU"/>
    <s v="AUD"/>
    <n v="1488805200"/>
    <n v="1484094498"/>
    <b v="0"/>
    <n v="1"/>
    <b v="0"/>
    <x v="7"/>
    <s v="food trucks"/>
    <d v="2017-01-11T00:28:18"/>
    <d v="2017-03-06T13:00:00"/>
    <n v="54"/>
  </r>
  <r>
    <x v="44"/>
    <n v="0"/>
    <x v="0"/>
    <s v="US"/>
    <s v="USD"/>
    <n v="1451348200"/>
    <n v="1447460200"/>
    <b v="0"/>
    <n v="0"/>
    <b v="0"/>
    <x v="3"/>
    <s v="web"/>
    <d v="2015-11-14T00:16:40"/>
    <d v="2015-12-29T00:16:40"/>
    <n v="45"/>
  </r>
  <r>
    <x v="45"/>
    <n v="97273"/>
    <x v="1"/>
    <s v="SE"/>
    <s v="SEK"/>
    <n v="1456385101"/>
    <n v="1453793101"/>
    <b v="0"/>
    <n v="123"/>
    <b v="0"/>
    <x v="3"/>
    <s v="wearables"/>
    <d v="2016-01-26T07:25:01"/>
    <d v="2016-02-25T07:25:01"/>
    <n v="30"/>
  </r>
  <r>
    <x v="46"/>
    <n v="26"/>
    <x v="1"/>
    <s v="US"/>
    <s v="USD"/>
    <n v="1467155733"/>
    <n v="1465427733"/>
    <b v="0"/>
    <n v="2"/>
    <b v="0"/>
    <x v="4"/>
    <s v="mobile games"/>
    <d v="2016-06-08T23:15:33"/>
    <d v="2016-06-28T23:15:33"/>
    <n v="20"/>
  </r>
  <r>
    <x v="46"/>
    <n v="791862"/>
    <x v="2"/>
    <s v="US"/>
    <s v="USD"/>
    <n v="1468019014"/>
    <n v="1462835014"/>
    <b v="1"/>
    <n v="4562"/>
    <b v="1"/>
    <x v="3"/>
    <s v="hardware"/>
    <d v="2016-05-09T23:03:34"/>
    <d v="2016-07-08T23:03:34"/>
    <n v="60"/>
  </r>
  <r>
    <x v="47"/>
    <n v="4712"/>
    <x v="0"/>
    <s v="US"/>
    <s v="USD"/>
    <n v="1438405140"/>
    <n v="1435731041"/>
    <b v="0"/>
    <n v="58"/>
    <b v="0"/>
    <x v="0"/>
    <s v="science fiction"/>
    <d v="2015-07-01T06:10:41"/>
    <d v="2015-08-01T04:59:00"/>
    <n v="31"/>
  </r>
  <r>
    <x v="47"/>
    <n v="0"/>
    <x v="1"/>
    <s v="US"/>
    <s v="USD"/>
    <n v="1451952000"/>
    <n v="1447380099"/>
    <b v="0"/>
    <n v="0"/>
    <b v="0"/>
    <x v="0"/>
    <s v="drama"/>
    <d v="2015-11-13T02:01:39"/>
    <d v="2016-01-05T00:00:00"/>
    <n v="53"/>
  </r>
  <r>
    <x v="47"/>
    <n v="169394.6"/>
    <x v="2"/>
    <s v="US"/>
    <s v="USD"/>
    <n v="1489532220"/>
    <n v="1486625606"/>
    <b v="1"/>
    <n v="1151"/>
    <b v="1"/>
    <x v="0"/>
    <s v="documentary"/>
    <d v="2017-02-09T07:33:26"/>
    <d v="2017-03-14T22:57:00"/>
    <n v="33"/>
  </r>
  <r>
    <x v="47"/>
    <n v="171253"/>
    <x v="2"/>
    <s v="US"/>
    <s v="USD"/>
    <n v="1359743139"/>
    <n v="1355855139"/>
    <b v="0"/>
    <n v="1062"/>
    <b v="1"/>
    <x v="0"/>
    <s v="documentary"/>
    <d v="2012-12-18T18:25:39"/>
    <d v="2013-02-01T18:25:39"/>
    <n v="45"/>
  </r>
  <r>
    <x v="47"/>
    <n v="1366"/>
    <x v="1"/>
    <s v="DE"/>
    <s v="EUR"/>
    <n v="1480721803"/>
    <n v="1478126203"/>
    <b v="0"/>
    <n v="20"/>
    <b v="0"/>
    <x v="3"/>
    <s v="web"/>
    <d v="2016-11-02T22:36:43"/>
    <d v="2016-12-02T23:36:43"/>
    <n v="30"/>
  </r>
  <r>
    <x v="47"/>
    <n v="1461"/>
    <x v="0"/>
    <s v="US"/>
    <s v="USD"/>
    <n v="1434405980"/>
    <n v="1431813980"/>
    <b v="0"/>
    <n v="5"/>
    <b v="0"/>
    <x v="3"/>
    <s v="web"/>
    <d v="2015-05-16T22:06:20"/>
    <d v="2015-06-15T22:06:20"/>
    <n v="30"/>
  </r>
  <r>
    <x v="47"/>
    <n v="590"/>
    <x v="1"/>
    <s v="US"/>
    <s v="USD"/>
    <n v="1485964559"/>
    <n v="1483372559"/>
    <b v="0"/>
    <n v="7"/>
    <b v="0"/>
    <x v="3"/>
    <s v="wearables"/>
    <d v="2017-01-02T15:55:59"/>
    <d v="2017-02-01T15:55:59"/>
    <n v="30"/>
  </r>
  <r>
    <x v="47"/>
    <n v="2889"/>
    <x v="1"/>
    <s v="AU"/>
    <s v="AUD"/>
    <n v="1439515497"/>
    <n v="1435627497"/>
    <b v="0"/>
    <n v="18"/>
    <b v="0"/>
    <x v="3"/>
    <s v="wearables"/>
    <d v="2015-06-30T01:24:57"/>
    <d v="2015-08-14T01:24:57"/>
    <n v="45"/>
  </r>
  <r>
    <x v="47"/>
    <n v="11683"/>
    <x v="1"/>
    <s v="CA"/>
    <s v="CAD"/>
    <n v="1415865720"/>
    <n v="1413270690"/>
    <b v="0"/>
    <n v="40"/>
    <b v="0"/>
    <x v="3"/>
    <s v="wearables"/>
    <d v="2014-10-14T07:11:30"/>
    <d v="2014-11-13T08:02:00"/>
    <n v="30"/>
  </r>
  <r>
    <x v="47"/>
    <n v="5051"/>
    <x v="1"/>
    <s v="US"/>
    <s v="USD"/>
    <n v="1375657582"/>
    <n v="1371769582"/>
    <b v="0"/>
    <n v="148"/>
    <b v="0"/>
    <x v="4"/>
    <s v="video games"/>
    <d v="2013-06-20T23:06:22"/>
    <d v="2013-08-04T23:06:22"/>
    <n v="45"/>
  </r>
  <r>
    <x v="47"/>
    <n v="1026"/>
    <x v="0"/>
    <s v="US"/>
    <s v="USD"/>
    <n v="1469199740"/>
    <n v="1465311740"/>
    <b v="0"/>
    <n v="3"/>
    <b v="0"/>
    <x v="3"/>
    <s v="web"/>
    <d v="2016-06-07T15:02:20"/>
    <d v="2016-07-22T15:02:20"/>
    <n v="45"/>
  </r>
  <r>
    <x v="47"/>
    <n v="65"/>
    <x v="1"/>
    <s v="US"/>
    <s v="USD"/>
    <n v="1405741404"/>
    <n v="1403149404"/>
    <b v="0"/>
    <n v="4"/>
    <b v="0"/>
    <x v="7"/>
    <s v="restaurants"/>
    <d v="2014-06-19T03:43:24"/>
    <d v="2014-07-19T03:43:24"/>
    <n v="30"/>
  </r>
  <r>
    <x v="47"/>
    <n v="17155"/>
    <x v="0"/>
    <s v="US"/>
    <s v="USD"/>
    <n v="1489345200"/>
    <n v="1485966688"/>
    <b v="0"/>
    <n v="152"/>
    <b v="0"/>
    <x v="3"/>
    <s v="space exploration"/>
    <d v="2017-02-01T16:31:28"/>
    <d v="2017-03-12T19:00:00"/>
    <n v="39"/>
  </r>
  <r>
    <x v="47"/>
    <n v="153362"/>
    <x v="2"/>
    <s v="US"/>
    <s v="USD"/>
    <n v="1450971684"/>
    <n v="1447515684"/>
    <b v="1"/>
    <n v="1420"/>
    <b v="1"/>
    <x v="1"/>
    <s v="spaces"/>
    <d v="2015-11-14T15:41:24"/>
    <d v="2015-12-24T15:41:24"/>
    <n v="40"/>
  </r>
  <r>
    <x v="47"/>
    <n v="0"/>
    <x v="1"/>
    <s v="US"/>
    <s v="USD"/>
    <n v="1437069079"/>
    <n v="1434477079"/>
    <b v="0"/>
    <n v="0"/>
    <b v="0"/>
    <x v="1"/>
    <s v="plays"/>
    <d v="2015-06-16T17:51:19"/>
    <d v="2015-07-16T17:51:19"/>
    <n v="30"/>
  </r>
  <r>
    <x v="47"/>
    <n v="25"/>
    <x v="1"/>
    <s v="US"/>
    <s v="USD"/>
    <n v="1440412396"/>
    <n v="1437820396"/>
    <b v="0"/>
    <n v="1"/>
    <b v="0"/>
    <x v="1"/>
    <s v="plays"/>
    <d v="2015-07-25T10:33:16"/>
    <d v="2015-08-24T10:33:16"/>
    <n v="30"/>
  </r>
  <r>
    <x v="47"/>
    <n v="0"/>
    <x v="1"/>
    <s v="US"/>
    <s v="USD"/>
    <n v="1442248829"/>
    <n v="1439224829"/>
    <b v="0"/>
    <n v="0"/>
    <b v="0"/>
    <x v="1"/>
    <s v="musical"/>
    <d v="2015-08-10T16:40:29"/>
    <d v="2015-09-14T16:40:29"/>
    <n v="35"/>
  </r>
  <r>
    <x v="47"/>
    <n v="3"/>
    <x v="1"/>
    <s v="US"/>
    <s v="USD"/>
    <n v="1411852640"/>
    <n v="1406668640"/>
    <b v="0"/>
    <n v="2"/>
    <b v="0"/>
    <x v="1"/>
    <s v="musical"/>
    <d v="2014-07-29T21:17:20"/>
    <d v="2014-09-27T21:17:20"/>
    <n v="60"/>
  </r>
  <r>
    <x v="48"/>
    <n v="2005"/>
    <x v="1"/>
    <s v="NO"/>
    <s v="NOK"/>
    <n v="1486313040"/>
    <n v="1483131966"/>
    <b v="0"/>
    <n v="4"/>
    <b v="0"/>
    <x v="7"/>
    <s v="food trucks"/>
    <d v="2016-12-30T21:06:06"/>
    <d v="2017-02-05T16:44:00"/>
    <n v="37"/>
  </r>
  <r>
    <x v="49"/>
    <n v="0"/>
    <x v="1"/>
    <s v="US"/>
    <s v="USD"/>
    <n v="1405021211"/>
    <n v="1402429211"/>
    <b v="0"/>
    <n v="0"/>
    <b v="0"/>
    <x v="6"/>
    <s v="people"/>
    <d v="2014-06-10T19:40:11"/>
    <d v="2014-07-10T19:40:11"/>
    <n v="30"/>
  </r>
  <r>
    <x v="50"/>
    <n v="14303"/>
    <x v="0"/>
    <s v="US"/>
    <s v="USD"/>
    <n v="1457721287"/>
    <n v="1455129287"/>
    <b v="0"/>
    <n v="276"/>
    <b v="0"/>
    <x v="3"/>
    <s v="wearables"/>
    <d v="2016-02-10T18:34:47"/>
    <d v="2016-03-11T18:34:47"/>
    <n v="30"/>
  </r>
  <r>
    <x v="51"/>
    <n v="30112"/>
    <x v="0"/>
    <s v="US"/>
    <s v="USD"/>
    <n v="1432612382"/>
    <n v="1427428382"/>
    <b v="0"/>
    <n v="67"/>
    <b v="0"/>
    <x v="0"/>
    <s v="science fiction"/>
    <d v="2015-03-27T03:53:02"/>
    <d v="2015-05-26T03:53:02"/>
    <n v="60"/>
  </r>
  <r>
    <x v="51"/>
    <n v="107148.74"/>
    <x v="1"/>
    <s v="US"/>
    <s v="USD"/>
    <n v="1385136000"/>
    <n v="1381923548"/>
    <b v="0"/>
    <n v="890"/>
    <b v="0"/>
    <x v="3"/>
    <s v="wearables"/>
    <d v="2013-10-16T11:39:08"/>
    <d v="2013-11-22T16:00:00"/>
    <n v="37"/>
  </r>
  <r>
    <x v="51"/>
    <n v="0"/>
    <x v="1"/>
    <s v="DE"/>
    <s v="EUR"/>
    <n v="1434286855"/>
    <n v="1431694855"/>
    <b v="0"/>
    <n v="0"/>
    <b v="0"/>
    <x v="2"/>
    <s v="translations"/>
    <d v="2015-05-15T13:00:55"/>
    <d v="2015-06-14T13:00:55"/>
    <n v="30"/>
  </r>
  <r>
    <x v="52"/>
    <n v="137254.84"/>
    <x v="2"/>
    <s v="US"/>
    <s v="USD"/>
    <n v="1399669200"/>
    <n v="1394536048"/>
    <b v="1"/>
    <n v="2436"/>
    <b v="1"/>
    <x v="0"/>
    <s v="documentary"/>
    <d v="2014-03-11T11:07:28"/>
    <d v="2014-05-09T21:00:00"/>
    <n v="59"/>
  </r>
  <r>
    <x v="53"/>
    <n v="14"/>
    <x v="1"/>
    <s v="GB"/>
    <s v="GBP"/>
    <n v="1441633993"/>
    <n v="1439560393"/>
    <b v="0"/>
    <n v="7"/>
    <b v="0"/>
    <x v="3"/>
    <s v="web"/>
    <d v="2015-08-14T13:53:13"/>
    <d v="2015-09-07T13:53:13"/>
    <n v="24"/>
  </r>
  <r>
    <x v="53"/>
    <n v="30"/>
    <x v="1"/>
    <s v="US"/>
    <s v="USD"/>
    <n v="1438576057"/>
    <n v="1435552057"/>
    <b v="0"/>
    <n v="1"/>
    <b v="0"/>
    <x v="7"/>
    <s v="food trucks"/>
    <d v="2015-06-29T04:27:37"/>
    <d v="2015-08-03T04:27:37"/>
    <n v="35"/>
  </r>
  <r>
    <x v="53"/>
    <n v="0"/>
    <x v="3"/>
    <s v="US"/>
    <s v="USD"/>
    <n v="1490499180"/>
    <n v="1488430760"/>
    <b v="0"/>
    <n v="0"/>
    <b v="0"/>
    <x v="5"/>
    <s v="faith"/>
    <d v="2017-03-02T04:59:20"/>
    <d v="2017-03-26T03:33:00"/>
    <n v="24"/>
  </r>
  <r>
    <x v="53"/>
    <n v="170271"/>
    <x v="2"/>
    <s v="US"/>
    <s v="USD"/>
    <n v="1480568340"/>
    <n v="1477996325"/>
    <b v="1"/>
    <n v="379"/>
    <b v="1"/>
    <x v="3"/>
    <s v="hardware"/>
    <d v="2016-11-01T10:32:05"/>
    <d v="2016-12-01T04:59:00"/>
    <n v="30"/>
  </r>
  <r>
    <x v="53"/>
    <n v="396659"/>
    <x v="2"/>
    <s v="DE"/>
    <s v="EUR"/>
    <n v="1467128723"/>
    <n v="1464536723"/>
    <b v="0"/>
    <n v="1530"/>
    <b v="1"/>
    <x v="3"/>
    <s v="hardware"/>
    <d v="2016-05-29T15:45:23"/>
    <d v="2016-06-28T15:45:23"/>
    <n v="30"/>
  </r>
  <r>
    <x v="53"/>
    <n v="124"/>
    <x v="0"/>
    <s v="US"/>
    <s v="USD"/>
    <n v="1454370941"/>
    <n v="1449186941"/>
    <b v="0"/>
    <n v="3"/>
    <b v="0"/>
    <x v="3"/>
    <s v="space exploration"/>
    <d v="2015-12-03T23:55:41"/>
    <d v="2016-02-01T23:55:41"/>
    <n v="60"/>
  </r>
  <r>
    <x v="53"/>
    <n v="85192"/>
    <x v="0"/>
    <s v="US"/>
    <s v="USD"/>
    <n v="1468108198"/>
    <n v="1465516198"/>
    <b v="0"/>
    <n v="348"/>
    <b v="0"/>
    <x v="1"/>
    <s v="spaces"/>
    <d v="2016-06-09T23:49:58"/>
    <d v="2016-07-09T23:49:58"/>
    <n v="30"/>
  </r>
  <r>
    <x v="54"/>
    <n v="0"/>
    <x v="0"/>
    <s v="US"/>
    <s v="USD"/>
    <n v="1420233256"/>
    <n v="1417641256"/>
    <b v="0"/>
    <n v="0"/>
    <b v="0"/>
    <x v="3"/>
    <s v="web"/>
    <d v="2014-12-03T21:14:16"/>
    <d v="2015-01-02T21:14:16"/>
    <n v="30"/>
  </r>
  <r>
    <x v="55"/>
    <n v="640"/>
    <x v="1"/>
    <s v="US"/>
    <s v="USD"/>
    <n v="1411150701"/>
    <n v="1405966701"/>
    <b v="0"/>
    <n v="7"/>
    <b v="0"/>
    <x v="0"/>
    <s v="drama"/>
    <d v="2014-07-21T18:18:21"/>
    <d v="2014-09-19T18:18:21"/>
    <n v="60"/>
  </r>
  <r>
    <x v="56"/>
    <n v="45"/>
    <x v="1"/>
    <s v="CA"/>
    <s v="CAD"/>
    <n v="1454078770"/>
    <n v="1448894770"/>
    <b v="0"/>
    <n v="2"/>
    <b v="0"/>
    <x v="7"/>
    <s v="food trucks"/>
    <d v="2015-11-30T14:46:10"/>
    <d v="2016-01-29T14:46:10"/>
    <n v="60"/>
  </r>
  <r>
    <x v="57"/>
    <n v="169985.91"/>
    <x v="2"/>
    <s v="US"/>
    <s v="USD"/>
    <n v="1415722236"/>
    <n v="1410534636"/>
    <b v="1"/>
    <n v="1095"/>
    <b v="1"/>
    <x v="1"/>
    <s v="spaces"/>
    <d v="2014-09-12T15:10:36"/>
    <d v="2014-11-11T16:10:36"/>
    <n v="60"/>
  </r>
  <r>
    <x v="58"/>
    <n v="220"/>
    <x v="0"/>
    <s v="US"/>
    <s v="USD"/>
    <n v="1473044340"/>
    <n v="1468180462"/>
    <b v="0"/>
    <n v="4"/>
    <b v="0"/>
    <x v="3"/>
    <s v="wearables"/>
    <d v="2016-07-10T19:54:22"/>
    <d v="2016-09-05T02:59:00"/>
    <n v="57"/>
  </r>
  <r>
    <x v="59"/>
    <n v="11"/>
    <x v="1"/>
    <s v="US"/>
    <s v="USD"/>
    <n v="1438726535"/>
    <n v="1433542535"/>
    <b v="0"/>
    <n v="2"/>
    <b v="0"/>
    <x v="0"/>
    <s v="drama"/>
    <d v="2015-06-05T22:15:35"/>
    <d v="2015-08-04T22:15:35"/>
    <n v="60"/>
  </r>
  <r>
    <x v="59"/>
    <n v="3"/>
    <x v="1"/>
    <s v="US"/>
    <s v="USD"/>
    <n v="1379094980"/>
    <n v="1376502980"/>
    <b v="0"/>
    <n v="3"/>
    <b v="0"/>
    <x v="0"/>
    <s v="animation"/>
    <d v="2013-08-14T17:56:20"/>
    <d v="2013-09-13T17:56:20"/>
    <n v="30"/>
  </r>
  <r>
    <x v="59"/>
    <n v="879"/>
    <x v="1"/>
    <s v="CA"/>
    <s v="CAD"/>
    <n v="1441119919"/>
    <n v="1437663919"/>
    <b v="0"/>
    <n v="29"/>
    <b v="0"/>
    <x v="3"/>
    <s v="wearables"/>
    <d v="2015-07-23T15:05:19"/>
    <d v="2015-09-01T15:05:19"/>
    <n v="40"/>
  </r>
  <r>
    <x v="59"/>
    <n v="71771"/>
    <x v="0"/>
    <s v="US"/>
    <s v="USD"/>
    <n v="1417690734"/>
    <n v="1415098734"/>
    <b v="0"/>
    <n v="356"/>
    <b v="0"/>
    <x v="3"/>
    <s v="wearables"/>
    <d v="2014-11-04T10:58:54"/>
    <d v="2014-12-04T10:58:54"/>
    <n v="30"/>
  </r>
  <r>
    <x v="59"/>
    <n v="4"/>
    <x v="1"/>
    <s v="GB"/>
    <s v="GBP"/>
    <n v="1478425747"/>
    <n v="1475398147"/>
    <b v="0"/>
    <n v="2"/>
    <b v="0"/>
    <x v="4"/>
    <s v="mobile games"/>
    <d v="2016-10-02T08:49:07"/>
    <d v="2016-11-06T09:49:07"/>
    <n v="35"/>
  </r>
  <r>
    <x v="59"/>
    <n v="0"/>
    <x v="0"/>
    <s v="US"/>
    <s v="USD"/>
    <n v="1440548330"/>
    <n v="1438042730"/>
    <b v="0"/>
    <n v="0"/>
    <b v="0"/>
    <x v="3"/>
    <s v="web"/>
    <d v="2015-07-28T00:18:50"/>
    <d v="2015-08-26T00:18:50"/>
    <n v="29"/>
  </r>
  <r>
    <x v="59"/>
    <n v="86"/>
    <x v="1"/>
    <s v="US"/>
    <s v="USD"/>
    <n v="1411328918"/>
    <n v="1407440918"/>
    <b v="0"/>
    <n v="5"/>
    <b v="0"/>
    <x v="7"/>
    <s v="restaurants"/>
    <d v="2014-08-07T19:48:38"/>
    <d v="2014-09-21T19:48:38"/>
    <n v="45"/>
  </r>
  <r>
    <x v="59"/>
    <n v="20"/>
    <x v="1"/>
    <s v="US"/>
    <s v="USD"/>
    <n v="1428205247"/>
    <n v="1423024847"/>
    <b v="0"/>
    <n v="1"/>
    <b v="0"/>
    <x v="1"/>
    <s v="plays"/>
    <d v="2015-02-04T04:40:47"/>
    <d v="2015-04-05T03:40:47"/>
    <n v="60"/>
  </r>
  <r>
    <x v="60"/>
    <n v="4635"/>
    <x v="1"/>
    <s v="US"/>
    <s v="USD"/>
    <n v="1429291982"/>
    <n v="1426699982"/>
    <b v="0"/>
    <n v="37"/>
    <b v="0"/>
    <x v="1"/>
    <s v="spaces"/>
    <d v="2015-03-18T17:33:02"/>
    <d v="2015-04-17T17:33:02"/>
    <n v="30"/>
  </r>
  <r>
    <x v="61"/>
    <n v="30751"/>
    <x v="1"/>
    <s v="ES"/>
    <s v="EUR"/>
    <n v="1471985640"/>
    <n v="1469289685"/>
    <b v="0"/>
    <n v="179"/>
    <b v="0"/>
    <x v="3"/>
    <s v="wearables"/>
    <d v="2016-07-23T16:01:25"/>
    <d v="2016-08-23T20:54:00"/>
    <n v="31"/>
  </r>
  <r>
    <x v="62"/>
    <n v="1867"/>
    <x v="0"/>
    <s v="US"/>
    <s v="USD"/>
    <n v="1476941293"/>
    <n v="1473917293"/>
    <b v="0"/>
    <n v="6"/>
    <b v="0"/>
    <x v="0"/>
    <s v="science fiction"/>
    <d v="2016-09-15T05:28:13"/>
    <d v="2016-10-20T05:28:13"/>
    <n v="35"/>
  </r>
  <r>
    <x v="62"/>
    <n v="11943"/>
    <x v="1"/>
    <s v="SE"/>
    <s v="SEK"/>
    <n v="1419780149"/>
    <n v="1417101749"/>
    <b v="0"/>
    <n v="38"/>
    <b v="0"/>
    <x v="0"/>
    <s v="drama"/>
    <d v="2014-11-27T15:22:29"/>
    <d v="2014-12-28T15:22:29"/>
    <n v="31"/>
  </r>
  <r>
    <x v="62"/>
    <n v="147233.76999999999"/>
    <x v="2"/>
    <s v="AU"/>
    <s v="AUD"/>
    <n v="1487738622"/>
    <n v="1485146622"/>
    <b v="1"/>
    <n v="1596"/>
    <b v="1"/>
    <x v="0"/>
    <s v="documentary"/>
    <d v="2017-01-23T04:43:42"/>
    <d v="2017-02-22T04:43:42"/>
    <n v="30"/>
  </r>
  <r>
    <x v="62"/>
    <n v="113015"/>
    <x v="2"/>
    <s v="US"/>
    <s v="USD"/>
    <n v="1446019200"/>
    <n v="1442420377"/>
    <b v="1"/>
    <n v="555"/>
    <b v="1"/>
    <x v="0"/>
    <s v="documentary"/>
    <d v="2015-09-16T16:19:37"/>
    <d v="2015-10-28T08:00:00"/>
    <n v="42"/>
  </r>
  <r>
    <x v="62"/>
    <n v="0"/>
    <x v="1"/>
    <s v="US"/>
    <s v="USD"/>
    <n v="1312945341"/>
    <n v="1307761341"/>
    <b v="0"/>
    <n v="0"/>
    <b v="0"/>
    <x v="0"/>
    <s v="animation"/>
    <d v="2011-06-11T03:02:21"/>
    <d v="2011-08-10T03:02:21"/>
    <n v="60"/>
  </r>
  <r>
    <x v="62"/>
    <n v="12"/>
    <x v="1"/>
    <s v="CA"/>
    <s v="CAD"/>
    <n v="1418841045"/>
    <n v="1416249045"/>
    <b v="0"/>
    <n v="3"/>
    <b v="0"/>
    <x v="3"/>
    <s v="web"/>
    <d v="2014-11-17T18:30:45"/>
    <d v="2014-12-17T18:30:45"/>
    <n v="30"/>
  </r>
  <r>
    <x v="62"/>
    <n v="0"/>
    <x v="1"/>
    <s v="US"/>
    <s v="USD"/>
    <n v="1426442400"/>
    <n v="1424454319"/>
    <b v="0"/>
    <n v="0"/>
    <b v="0"/>
    <x v="3"/>
    <s v="web"/>
    <d v="2015-02-20T17:45:19"/>
    <d v="2015-03-15T18:00:00"/>
    <n v="23"/>
  </r>
  <r>
    <x v="62"/>
    <n v="61"/>
    <x v="1"/>
    <s v="US"/>
    <s v="USD"/>
    <n v="1437570130"/>
    <n v="1434978130"/>
    <b v="0"/>
    <n v="2"/>
    <b v="0"/>
    <x v="3"/>
    <s v="web"/>
    <d v="2015-06-22T13:02:10"/>
    <d v="2015-07-22T13:02:10"/>
    <n v="30"/>
  </r>
  <r>
    <x v="62"/>
    <n v="426"/>
    <x v="1"/>
    <s v="US"/>
    <s v="USD"/>
    <n v="1430703638"/>
    <n v="1426815638"/>
    <b v="0"/>
    <n v="8"/>
    <b v="0"/>
    <x v="3"/>
    <s v="web"/>
    <d v="2015-03-20T01:40:38"/>
    <d v="2015-05-04T01:40:38"/>
    <n v="45"/>
  </r>
  <r>
    <x v="62"/>
    <n v="0"/>
    <x v="0"/>
    <s v="GB"/>
    <s v="GBP"/>
    <n v="1488063840"/>
    <n v="1485558318"/>
    <b v="0"/>
    <n v="0"/>
    <b v="0"/>
    <x v="3"/>
    <s v="web"/>
    <d v="2017-01-27T23:05:18"/>
    <d v="2017-02-25T23:04:00"/>
    <n v="29"/>
  </r>
  <r>
    <x v="62"/>
    <n v="205"/>
    <x v="1"/>
    <s v="US"/>
    <s v="USD"/>
    <n v="1409602217"/>
    <n v="1405714217"/>
    <b v="0"/>
    <n v="3"/>
    <b v="0"/>
    <x v="3"/>
    <s v="wearables"/>
    <d v="2014-07-18T20:10:17"/>
    <d v="2014-09-01T20:10:17"/>
    <n v="45"/>
  </r>
  <r>
    <x v="62"/>
    <n v="1471"/>
    <x v="1"/>
    <s v="CA"/>
    <s v="CAD"/>
    <n v="1423333581"/>
    <n v="1420741581"/>
    <b v="0"/>
    <n v="24"/>
    <b v="0"/>
    <x v="3"/>
    <s v="wearables"/>
    <d v="2015-01-08T18:26:21"/>
    <d v="2015-02-07T18:26:21"/>
    <n v="30"/>
  </r>
  <r>
    <x v="62"/>
    <n v="3550"/>
    <x v="1"/>
    <s v="MX"/>
    <s v="MXN"/>
    <n v="1486317653"/>
    <n v="1481133653"/>
    <b v="0"/>
    <n v="6"/>
    <b v="0"/>
    <x v="3"/>
    <s v="wearables"/>
    <d v="2016-12-07T18:00:53"/>
    <d v="2017-02-05T18:00:53"/>
    <n v="60"/>
  </r>
  <r>
    <x v="62"/>
    <n v="35338"/>
    <x v="1"/>
    <s v="US"/>
    <s v="USD"/>
    <n v="1430421827"/>
    <n v="1427829827"/>
    <b v="0"/>
    <n v="296"/>
    <b v="0"/>
    <x v="3"/>
    <s v="wearables"/>
    <d v="2015-03-31T19:23:47"/>
    <d v="2015-04-30T19:23:47"/>
    <n v="30"/>
  </r>
  <r>
    <x v="62"/>
    <n v="15390"/>
    <x v="1"/>
    <s v="US"/>
    <s v="USD"/>
    <n v="1411005600"/>
    <n v="1408141245"/>
    <b v="0"/>
    <n v="29"/>
    <b v="0"/>
    <x v="3"/>
    <s v="wearables"/>
    <d v="2014-08-15T22:20:45"/>
    <d v="2014-09-18T02:00:00"/>
    <n v="34"/>
  </r>
  <r>
    <x v="62"/>
    <n v="977"/>
    <x v="1"/>
    <s v="NL"/>
    <s v="EUR"/>
    <n v="1484999278"/>
    <n v="1482407278"/>
    <b v="0"/>
    <n v="5"/>
    <b v="0"/>
    <x v="3"/>
    <s v="wearables"/>
    <d v="2016-12-22T11:47:58"/>
    <d v="2017-01-21T11:47:58"/>
    <n v="30"/>
  </r>
  <r>
    <x v="62"/>
    <n v="0"/>
    <x v="1"/>
    <s v="ES"/>
    <s v="EUR"/>
    <n v="1481740740"/>
    <n v="1478130783"/>
    <b v="0"/>
    <n v="0"/>
    <b v="0"/>
    <x v="3"/>
    <s v="wearables"/>
    <d v="2016-11-02T23:53:03"/>
    <d v="2016-12-14T18:39:00"/>
    <n v="42"/>
  </r>
  <r>
    <x v="62"/>
    <n v="33791"/>
    <x v="1"/>
    <s v="NL"/>
    <s v="EUR"/>
    <n v="1481716868"/>
    <n v="1478257268"/>
    <b v="0"/>
    <n v="338"/>
    <b v="0"/>
    <x v="3"/>
    <s v="wearables"/>
    <d v="2016-11-04T11:01:08"/>
    <d v="2016-12-14T12:01:08"/>
    <n v="40"/>
  </r>
  <r>
    <x v="62"/>
    <n v="305"/>
    <x v="1"/>
    <s v="US"/>
    <s v="USD"/>
    <n v="1409949002"/>
    <n v="1407357002"/>
    <b v="0"/>
    <n v="4"/>
    <b v="0"/>
    <x v="3"/>
    <s v="wearables"/>
    <d v="2014-08-06T20:30:02"/>
    <d v="2014-09-05T20:30:02"/>
    <n v="30"/>
  </r>
  <r>
    <x v="62"/>
    <n v="0"/>
    <x v="1"/>
    <s v="US"/>
    <s v="USD"/>
    <n v="1390522045"/>
    <n v="1388707645"/>
    <b v="0"/>
    <n v="0"/>
    <b v="0"/>
    <x v="5"/>
    <s v="jazz"/>
    <d v="2014-01-03T00:07:25"/>
    <d v="2014-01-24T00:07:25"/>
    <n v="21"/>
  </r>
  <r>
    <x v="62"/>
    <n v="2484"/>
    <x v="1"/>
    <s v="FR"/>
    <s v="EUR"/>
    <n v="1487462340"/>
    <n v="1482958626"/>
    <b v="0"/>
    <n v="16"/>
    <b v="0"/>
    <x v="3"/>
    <s v="wearables"/>
    <d v="2016-12-28T20:57:06"/>
    <d v="2017-02-18T23:59:00"/>
    <n v="52"/>
  </r>
  <r>
    <x v="62"/>
    <n v="226"/>
    <x v="1"/>
    <s v="US"/>
    <s v="USD"/>
    <n v="1433178060"/>
    <n v="1429290060"/>
    <b v="0"/>
    <n v="5"/>
    <b v="0"/>
    <x v="3"/>
    <s v="wearables"/>
    <d v="2015-04-17T17:01:00"/>
    <d v="2015-06-01T17:01:00"/>
    <n v="45"/>
  </r>
  <r>
    <x v="62"/>
    <n v="2607"/>
    <x v="1"/>
    <s v="US"/>
    <s v="USD"/>
    <n v="1467132185"/>
    <n v="1461948185"/>
    <b v="0"/>
    <n v="24"/>
    <b v="0"/>
    <x v="3"/>
    <s v="wearables"/>
    <d v="2016-04-29T16:43:05"/>
    <d v="2016-06-28T16:43:05"/>
    <n v="60"/>
  </r>
  <r>
    <x v="62"/>
    <n v="467"/>
    <x v="1"/>
    <s v="US"/>
    <s v="USD"/>
    <n v="1462655519"/>
    <n v="1457475119"/>
    <b v="0"/>
    <n v="4"/>
    <b v="0"/>
    <x v="3"/>
    <s v="wearables"/>
    <d v="2016-03-08T22:11:59"/>
    <d v="2016-05-07T21:11:59"/>
    <n v="60"/>
  </r>
  <r>
    <x v="62"/>
    <n v="2842"/>
    <x v="0"/>
    <s v="US"/>
    <s v="USD"/>
    <n v="1459992856"/>
    <n v="1456108456"/>
    <b v="0"/>
    <n v="38"/>
    <b v="0"/>
    <x v="3"/>
    <s v="wearables"/>
    <d v="2016-02-22T02:34:16"/>
    <d v="2016-04-07T01:34:16"/>
    <n v="45"/>
  </r>
  <r>
    <x v="62"/>
    <n v="8537"/>
    <x v="0"/>
    <s v="US"/>
    <s v="USD"/>
    <n v="1432101855"/>
    <n v="1429509855"/>
    <b v="0"/>
    <n v="292"/>
    <b v="0"/>
    <x v="8"/>
    <s v="audio"/>
    <d v="2015-04-20T06:04:15"/>
    <d v="2015-05-20T06:04:15"/>
    <n v="30"/>
  </r>
  <r>
    <x v="62"/>
    <n v="47"/>
    <x v="1"/>
    <s v="US"/>
    <s v="USD"/>
    <n v="1393786877"/>
    <n v="1390330877"/>
    <b v="0"/>
    <n v="7"/>
    <b v="0"/>
    <x v="4"/>
    <s v="video games"/>
    <d v="2014-01-21T19:01:17"/>
    <d v="2014-03-02T19:01:17"/>
    <n v="40"/>
  </r>
  <r>
    <x v="62"/>
    <n v="41"/>
    <x v="1"/>
    <s v="US"/>
    <s v="USD"/>
    <n v="1468519920"/>
    <n v="1466188338"/>
    <b v="0"/>
    <n v="6"/>
    <b v="0"/>
    <x v="4"/>
    <s v="video games"/>
    <d v="2016-06-17T18:32:18"/>
    <d v="2016-07-14T18:12:00"/>
    <n v="27"/>
  </r>
  <r>
    <x v="62"/>
    <n v="40404"/>
    <x v="0"/>
    <s v="US"/>
    <s v="USD"/>
    <n v="1446771600"/>
    <n v="1443700648"/>
    <b v="0"/>
    <n v="248"/>
    <b v="0"/>
    <x v="3"/>
    <s v="wearables"/>
    <d v="2015-10-01T11:57:28"/>
    <d v="2015-11-06T01:00:00"/>
    <n v="36"/>
  </r>
  <r>
    <x v="62"/>
    <n v="503"/>
    <x v="0"/>
    <s v="NL"/>
    <s v="EUR"/>
    <n v="1483138800"/>
    <n v="1480610046"/>
    <b v="0"/>
    <n v="3"/>
    <b v="0"/>
    <x v="3"/>
    <s v="wearables"/>
    <d v="2016-12-01T16:34:06"/>
    <d v="2016-12-30T23:00:00"/>
    <n v="29"/>
  </r>
  <r>
    <x v="62"/>
    <n v="1130"/>
    <x v="0"/>
    <s v="US"/>
    <s v="USD"/>
    <n v="1421348428"/>
    <n v="1417460428"/>
    <b v="0"/>
    <n v="11"/>
    <b v="0"/>
    <x v="3"/>
    <s v="wearables"/>
    <d v="2014-12-01T19:00:28"/>
    <d v="2015-01-15T19:00:28"/>
    <n v="45"/>
  </r>
  <r>
    <x v="62"/>
    <n v="84947"/>
    <x v="0"/>
    <s v="US"/>
    <s v="USD"/>
    <n v="1418849028"/>
    <n v="1415825028"/>
    <b v="0"/>
    <n v="224"/>
    <b v="0"/>
    <x v="3"/>
    <s v="wearables"/>
    <d v="2014-11-12T20:43:48"/>
    <d v="2014-12-17T20:43:48"/>
    <n v="35"/>
  </r>
  <r>
    <x v="62"/>
    <n v="1"/>
    <x v="1"/>
    <s v="US"/>
    <s v="USD"/>
    <n v="1455941197"/>
    <n v="1453349197"/>
    <b v="0"/>
    <n v="1"/>
    <b v="0"/>
    <x v="2"/>
    <s v="translations"/>
    <d v="2016-01-21T04:06:37"/>
    <d v="2016-02-20T04:06:37"/>
    <n v="30"/>
  </r>
  <r>
    <x v="62"/>
    <n v="280"/>
    <x v="1"/>
    <s v="US"/>
    <s v="USD"/>
    <n v="1403122380"/>
    <n v="1400634728"/>
    <b v="0"/>
    <n v="7"/>
    <b v="0"/>
    <x v="6"/>
    <s v="places"/>
    <d v="2014-05-21T01:12:08"/>
    <d v="2014-06-18T20:13:00"/>
    <n v="28"/>
  </r>
  <r>
    <x v="62"/>
    <n v="348018"/>
    <x v="2"/>
    <s v="ES"/>
    <s v="EUR"/>
    <n v="1436680958"/>
    <n v="1433224958"/>
    <b v="1"/>
    <n v="680"/>
    <b v="1"/>
    <x v="3"/>
    <s v="hardware"/>
    <d v="2015-06-02T06:02:38"/>
    <d v="2015-07-12T06:02:38"/>
    <n v="40"/>
  </r>
  <r>
    <x v="62"/>
    <n v="800211"/>
    <x v="2"/>
    <s v="US"/>
    <s v="USD"/>
    <n v="1465232520"/>
    <n v="1460557809"/>
    <b v="1"/>
    <n v="4245"/>
    <b v="1"/>
    <x v="3"/>
    <s v="hardware"/>
    <d v="2016-04-13T14:30:09"/>
    <d v="2016-06-06T17:02:00"/>
    <n v="54"/>
  </r>
  <r>
    <x v="62"/>
    <n v="206743.09"/>
    <x v="2"/>
    <s v="US"/>
    <s v="USD"/>
    <n v="1408021098"/>
    <n v="1405429098"/>
    <b v="1"/>
    <n v="1513"/>
    <b v="1"/>
    <x v="3"/>
    <s v="hardware"/>
    <d v="2014-07-15T12:58:18"/>
    <d v="2014-08-14T12:58:18"/>
    <n v="30"/>
  </r>
  <r>
    <x v="62"/>
    <n v="125137"/>
    <x v="2"/>
    <s v="US"/>
    <s v="USD"/>
    <n v="1465652372"/>
    <n v="1463060372"/>
    <b v="1"/>
    <n v="325"/>
    <b v="1"/>
    <x v="3"/>
    <s v="hardware"/>
    <d v="2016-05-12T13:39:32"/>
    <d v="2016-06-11T13:39:32"/>
    <n v="30"/>
  </r>
  <r>
    <x v="62"/>
    <n v="161459"/>
    <x v="2"/>
    <s v="US"/>
    <s v="USD"/>
    <n v="1434017153"/>
    <n v="1431425153"/>
    <b v="1"/>
    <n v="353"/>
    <b v="1"/>
    <x v="3"/>
    <s v="hardware"/>
    <d v="2015-05-12T10:05:53"/>
    <d v="2015-06-11T10:05:53"/>
    <n v="30"/>
  </r>
  <r>
    <x v="62"/>
    <n v="120249"/>
    <x v="2"/>
    <s v="US"/>
    <s v="USD"/>
    <n v="1427740319"/>
    <n v="1423855919"/>
    <b v="1"/>
    <n v="539"/>
    <b v="1"/>
    <x v="3"/>
    <s v="hardware"/>
    <d v="2015-02-13T19:31:59"/>
    <d v="2015-03-30T18:31:59"/>
    <n v="45"/>
  </r>
  <r>
    <x v="62"/>
    <n v="114977"/>
    <x v="2"/>
    <s v="DK"/>
    <s v="DKK"/>
    <n v="1458807098"/>
    <n v="1456218698"/>
    <b v="0"/>
    <n v="203"/>
    <b v="1"/>
    <x v="3"/>
    <s v="hardware"/>
    <d v="2016-02-23T09:11:38"/>
    <d v="2016-03-24T08:11:38"/>
    <n v="30"/>
  </r>
  <r>
    <x v="62"/>
    <n v="152604.29999999999"/>
    <x v="2"/>
    <s v="US"/>
    <s v="USD"/>
    <n v="1431100918"/>
    <n v="1427212918"/>
    <b v="0"/>
    <n v="470"/>
    <b v="1"/>
    <x v="3"/>
    <s v="hardware"/>
    <d v="2015-03-24T16:01:58"/>
    <d v="2015-05-08T16:01:58"/>
    <n v="45"/>
  </r>
  <r>
    <x v="62"/>
    <n v="2112.9899999999998"/>
    <x v="1"/>
    <s v="US"/>
    <s v="USD"/>
    <n v="1391427692"/>
    <n v="1388835692"/>
    <b v="0"/>
    <n v="99"/>
    <b v="0"/>
    <x v="4"/>
    <s v="video games"/>
    <d v="2014-01-04T11:41:32"/>
    <d v="2014-02-03T11:41:32"/>
    <n v="30"/>
  </r>
  <r>
    <x v="62"/>
    <n v="50"/>
    <x v="0"/>
    <s v="US"/>
    <s v="USD"/>
    <n v="1439048017"/>
    <n v="1436456017"/>
    <b v="0"/>
    <n v="1"/>
    <b v="0"/>
    <x v="3"/>
    <s v="web"/>
    <d v="2015-07-09T15:33:37"/>
    <d v="2015-08-08T15:33:37"/>
    <n v="30"/>
  </r>
  <r>
    <x v="62"/>
    <n v="2"/>
    <x v="1"/>
    <s v="US"/>
    <s v="USD"/>
    <n v="1467080613"/>
    <n v="1461896613"/>
    <b v="0"/>
    <n v="2"/>
    <b v="0"/>
    <x v="7"/>
    <s v="food trucks"/>
    <d v="2016-04-29T02:23:33"/>
    <d v="2016-06-28T02:23:33"/>
    <n v="60"/>
  </r>
  <r>
    <x v="62"/>
    <n v="0"/>
    <x v="1"/>
    <s v="GB"/>
    <s v="GBP"/>
    <n v="1454323413"/>
    <n v="1451731413"/>
    <b v="0"/>
    <n v="0"/>
    <b v="0"/>
    <x v="7"/>
    <s v="restaurants"/>
    <d v="2016-01-02T10:43:33"/>
    <d v="2016-02-01T10:43:33"/>
    <n v="30"/>
  </r>
  <r>
    <x v="62"/>
    <n v="0"/>
    <x v="1"/>
    <s v="US"/>
    <s v="USD"/>
    <n v="1476559260"/>
    <n v="1472567085"/>
    <b v="0"/>
    <n v="0"/>
    <b v="0"/>
    <x v="7"/>
    <s v="restaurants"/>
    <d v="2016-08-30T14:24:45"/>
    <d v="2016-10-15T19:21:00"/>
    <n v="46"/>
  </r>
  <r>
    <x v="62"/>
    <n v="0"/>
    <x v="0"/>
    <s v="CA"/>
    <s v="CAD"/>
    <n v="1444740089"/>
    <n v="1442148089"/>
    <b v="0"/>
    <n v="0"/>
    <b v="0"/>
    <x v="7"/>
    <s v="food trucks"/>
    <d v="2015-09-13T12:41:29"/>
    <d v="2015-10-13T12:41:29"/>
    <n v="30"/>
  </r>
  <r>
    <x v="62"/>
    <n v="250"/>
    <x v="0"/>
    <s v="AU"/>
    <s v="AUD"/>
    <n v="1463645521"/>
    <n v="1458461521"/>
    <b v="0"/>
    <n v="4"/>
    <b v="0"/>
    <x v="7"/>
    <s v="food trucks"/>
    <d v="2016-03-20T08:12:01"/>
    <d v="2016-05-19T08:12:01"/>
    <n v="60"/>
  </r>
  <r>
    <x v="62"/>
    <n v="107421.57"/>
    <x v="2"/>
    <s v="US"/>
    <s v="USD"/>
    <n v="1466168390"/>
    <n v="1463576390"/>
    <b v="1"/>
    <n v="1762"/>
    <b v="1"/>
    <x v="3"/>
    <s v="space exploration"/>
    <d v="2016-05-18T12:59:50"/>
    <d v="2016-06-17T12:59:50"/>
    <n v="30"/>
  </r>
  <r>
    <x v="62"/>
    <n v="2053"/>
    <x v="0"/>
    <s v="US"/>
    <s v="USD"/>
    <n v="1489172435"/>
    <n v="1486580435"/>
    <b v="1"/>
    <n v="52"/>
    <b v="0"/>
    <x v="3"/>
    <s v="space exploration"/>
    <d v="2017-02-08T19:00:35"/>
    <d v="2017-03-10T19:00:35"/>
    <n v="30"/>
  </r>
  <r>
    <x v="62"/>
    <n v="885"/>
    <x v="0"/>
    <s v="AU"/>
    <s v="AUD"/>
    <n v="1418183325"/>
    <n v="1415591325"/>
    <b v="0"/>
    <n v="11"/>
    <b v="0"/>
    <x v="3"/>
    <s v="space exploration"/>
    <d v="2014-11-10T03:48:45"/>
    <d v="2014-12-10T03:48:45"/>
    <n v="30"/>
  </r>
  <r>
    <x v="62"/>
    <n v="51"/>
    <x v="0"/>
    <s v="US"/>
    <s v="USD"/>
    <n v="1429622726"/>
    <n v="1424442326"/>
    <b v="0"/>
    <n v="6"/>
    <b v="0"/>
    <x v="3"/>
    <s v="space exploration"/>
    <d v="2015-02-20T14:25:26"/>
    <d v="2015-04-21T13:25:26"/>
    <n v="60"/>
  </r>
  <r>
    <x v="62"/>
    <n v="105745"/>
    <x v="2"/>
    <s v="US"/>
    <s v="USD"/>
    <n v="1461333311"/>
    <n v="1458741311"/>
    <b v="0"/>
    <n v="404"/>
    <b v="1"/>
    <x v="3"/>
    <s v="hardware"/>
    <d v="2016-03-23T13:55:11"/>
    <d v="2016-04-22T13:55:11"/>
    <n v="30"/>
  </r>
  <r>
    <x v="62"/>
    <n v="0"/>
    <x v="1"/>
    <s v="IT"/>
    <s v="EUR"/>
    <n v="1489142688"/>
    <n v="1486550688"/>
    <b v="0"/>
    <n v="0"/>
    <b v="0"/>
    <x v="2"/>
    <s v="children's books"/>
    <d v="2017-02-08T10:44:48"/>
    <d v="2017-03-10T10:44:48"/>
    <n v="30"/>
  </r>
  <r>
    <x v="62"/>
    <n v="112536"/>
    <x v="2"/>
    <s v="US"/>
    <s v="USD"/>
    <n v="1477972740"/>
    <n v="1475326255"/>
    <b v="0"/>
    <n v="1260"/>
    <b v="1"/>
    <x v="1"/>
    <s v="spaces"/>
    <d v="2016-10-01T12:50:55"/>
    <d v="2016-11-01T03:59:00"/>
    <n v="31"/>
  </r>
  <r>
    <x v="62"/>
    <n v="1183.19"/>
    <x v="1"/>
    <s v="US"/>
    <s v="USD"/>
    <n v="1444946400"/>
    <n v="1441723912"/>
    <b v="0"/>
    <n v="21"/>
    <b v="0"/>
    <x v="1"/>
    <s v="spaces"/>
    <d v="2015-09-08T14:51:52"/>
    <d v="2015-10-15T22:00:00"/>
    <n v="37"/>
  </r>
  <r>
    <x v="62"/>
    <n v="25"/>
    <x v="1"/>
    <s v="US"/>
    <s v="USD"/>
    <n v="1442775956"/>
    <n v="1437591956"/>
    <b v="0"/>
    <n v="1"/>
    <b v="0"/>
    <x v="1"/>
    <s v="spaces"/>
    <d v="2015-07-22T19:05:56"/>
    <d v="2015-09-20T19:05:56"/>
    <n v="60"/>
  </r>
  <r>
    <x v="62"/>
    <n v="0"/>
    <x v="0"/>
    <s v="US"/>
    <s v="USD"/>
    <n v="1425242029"/>
    <n v="1422650029"/>
    <b v="0"/>
    <n v="0"/>
    <b v="0"/>
    <x v="1"/>
    <s v="spaces"/>
    <d v="2015-01-30T20:33:49"/>
    <d v="2015-03-01T20:33:49"/>
    <n v="30"/>
  </r>
  <r>
    <x v="62"/>
    <n v="100036"/>
    <x v="2"/>
    <s v="US"/>
    <s v="USD"/>
    <n v="1399271911"/>
    <n v="1396334311"/>
    <b v="0"/>
    <n v="558"/>
    <b v="1"/>
    <x v="1"/>
    <s v="plays"/>
    <d v="2014-04-01T06:38:31"/>
    <d v="2014-05-05T06:38:31"/>
    <n v="34"/>
  </r>
  <r>
    <x v="62"/>
    <n v="0"/>
    <x v="1"/>
    <s v="US"/>
    <s v="USD"/>
    <n v="1450040396"/>
    <n v="1444852796"/>
    <b v="0"/>
    <n v="0"/>
    <b v="0"/>
    <x v="1"/>
    <s v="musical"/>
    <d v="2015-10-14T19:59:56"/>
    <d v="2015-12-13T20:59:56"/>
    <n v="60"/>
  </r>
  <r>
    <x v="62"/>
    <n v="100824"/>
    <x v="2"/>
    <s v="SE"/>
    <s v="SEK"/>
    <n v="1432314209"/>
    <n v="1429722209"/>
    <b v="0"/>
    <n v="100"/>
    <b v="1"/>
    <x v="1"/>
    <s v="plays"/>
    <d v="2015-04-22T17:03:29"/>
    <d v="2015-05-22T17:03:29"/>
    <n v="30"/>
  </r>
  <r>
    <x v="62"/>
    <n v="26"/>
    <x v="1"/>
    <s v="US"/>
    <s v="USD"/>
    <n v="1409602178"/>
    <n v="1406578178"/>
    <b v="0"/>
    <n v="2"/>
    <b v="0"/>
    <x v="1"/>
    <s v="plays"/>
    <d v="2014-07-28T20:09:38"/>
    <d v="2014-09-01T20:09:38"/>
    <n v="35"/>
  </r>
  <r>
    <x v="63"/>
    <n v="2670"/>
    <x v="1"/>
    <s v="GB"/>
    <s v="GBP"/>
    <n v="1432299600"/>
    <n v="1429707729"/>
    <b v="0"/>
    <n v="25"/>
    <b v="0"/>
    <x v="3"/>
    <s v="gadgets"/>
    <d v="2015-04-22T13:02:09"/>
    <d v="2015-05-22T13:00:00"/>
    <n v="30"/>
  </r>
  <r>
    <x v="64"/>
    <n v="100939"/>
    <x v="2"/>
    <s v="AU"/>
    <s v="AUD"/>
    <n v="1429228800"/>
    <n v="1426714870"/>
    <b v="0"/>
    <n v="443"/>
    <b v="1"/>
    <x v="3"/>
    <s v="hardware"/>
    <d v="2015-03-18T21:41:10"/>
    <d v="2015-04-17T00:00:00"/>
    <n v="30"/>
  </r>
  <r>
    <x v="64"/>
    <n v="91"/>
    <x v="0"/>
    <s v="US"/>
    <s v="USD"/>
    <n v="1469913194"/>
    <n v="1467321194"/>
    <b v="0"/>
    <n v="4"/>
    <b v="0"/>
    <x v="3"/>
    <s v="space exploration"/>
    <d v="2016-06-30T21:13:14"/>
    <d v="2016-07-30T21:13:14"/>
    <n v="30"/>
  </r>
  <r>
    <x v="65"/>
    <n v="24651"/>
    <x v="1"/>
    <s v="US"/>
    <s v="USD"/>
    <n v="1451389601"/>
    <n v="1447933601"/>
    <b v="0"/>
    <n v="34"/>
    <b v="0"/>
    <x v="0"/>
    <s v="animation"/>
    <d v="2015-11-19T11:46:41"/>
    <d v="2015-12-29T11:46:41"/>
    <n v="40"/>
  </r>
  <r>
    <x v="66"/>
    <n v="0"/>
    <x v="1"/>
    <s v="US"/>
    <s v="USD"/>
    <n v="1426753723"/>
    <n v="1423733323"/>
    <b v="0"/>
    <n v="0"/>
    <b v="0"/>
    <x v="0"/>
    <s v="drama"/>
    <d v="2015-02-12T09:28:43"/>
    <d v="2015-03-19T08:28:43"/>
    <n v="35"/>
  </r>
  <r>
    <x v="66"/>
    <n v="40079"/>
    <x v="1"/>
    <s v="US"/>
    <s v="USD"/>
    <n v="1487617200"/>
    <n v="1483634335"/>
    <b v="0"/>
    <n v="110"/>
    <b v="0"/>
    <x v="3"/>
    <s v="wearables"/>
    <d v="2017-01-05T16:38:55"/>
    <d v="2017-02-20T19:00:00"/>
    <n v="46"/>
  </r>
  <r>
    <x v="66"/>
    <n v="1000"/>
    <x v="1"/>
    <s v="GB"/>
    <s v="GBP"/>
    <n v="1429554349"/>
    <n v="1424719549"/>
    <b v="0"/>
    <n v="28"/>
    <b v="0"/>
    <x v="7"/>
    <s v="restaurants"/>
    <d v="2015-02-23T19:25:49"/>
    <d v="2015-04-20T18:25:49"/>
    <n v="56"/>
  </r>
  <r>
    <x v="67"/>
    <n v="26"/>
    <x v="1"/>
    <s v="US"/>
    <s v="USD"/>
    <n v="1424375279"/>
    <n v="1422992879"/>
    <b v="0"/>
    <n v="2"/>
    <b v="0"/>
    <x v="0"/>
    <s v="animation"/>
    <d v="2015-02-03T19:47:59"/>
    <d v="2015-02-19T19:47:59"/>
    <n v="16"/>
  </r>
  <r>
    <x v="68"/>
    <n v="250"/>
    <x v="0"/>
    <s v="MX"/>
    <s v="MXN"/>
    <n v="1482953115"/>
    <n v="1480361115"/>
    <b v="0"/>
    <n v="1"/>
    <b v="0"/>
    <x v="3"/>
    <s v="wearables"/>
    <d v="2016-11-28T19:25:15"/>
    <d v="2016-12-28T19:25:15"/>
    <n v="30"/>
  </r>
  <r>
    <x v="69"/>
    <n v="26349"/>
    <x v="1"/>
    <s v="IT"/>
    <s v="EUR"/>
    <n v="1466323800"/>
    <n v="1463418120"/>
    <b v="0"/>
    <n v="310"/>
    <b v="0"/>
    <x v="3"/>
    <s v="wearables"/>
    <d v="2016-05-16T17:02:00"/>
    <d v="2016-06-19T08:10:00"/>
    <n v="34"/>
  </r>
  <r>
    <x v="69"/>
    <n v="8077"/>
    <x v="1"/>
    <s v="US"/>
    <s v="USD"/>
    <n v="1373174903"/>
    <n v="1369286903"/>
    <b v="0"/>
    <n v="123"/>
    <b v="0"/>
    <x v="4"/>
    <s v="video games"/>
    <d v="2013-05-23T05:28:23"/>
    <d v="2013-07-07T05:28:23"/>
    <n v="45"/>
  </r>
  <r>
    <x v="69"/>
    <n v="425"/>
    <x v="1"/>
    <s v="US"/>
    <s v="USD"/>
    <n v="1430409651"/>
    <n v="1427817651"/>
    <b v="0"/>
    <n v="7"/>
    <b v="0"/>
    <x v="4"/>
    <s v="mobile games"/>
    <d v="2015-03-31T16:00:51"/>
    <d v="2015-04-30T16:00:51"/>
    <n v="30"/>
  </r>
  <r>
    <x v="69"/>
    <n v="1"/>
    <x v="1"/>
    <s v="US"/>
    <s v="USD"/>
    <n v="1477784634"/>
    <n v="1475192634"/>
    <b v="0"/>
    <n v="1"/>
    <b v="0"/>
    <x v="7"/>
    <s v="food trucks"/>
    <d v="2016-09-29T23:43:54"/>
    <d v="2016-10-29T23:43:54"/>
    <n v="30"/>
  </r>
  <r>
    <x v="69"/>
    <n v="1305"/>
    <x v="1"/>
    <s v="US"/>
    <s v="USD"/>
    <n v="1469213732"/>
    <n v="1466621732"/>
    <b v="0"/>
    <n v="6"/>
    <b v="0"/>
    <x v="1"/>
    <s v="plays"/>
    <d v="2016-06-22T18:55:32"/>
    <d v="2016-07-22T18:55:32"/>
    <n v="30"/>
  </r>
  <r>
    <x v="70"/>
    <n v="231543.12"/>
    <x v="2"/>
    <s v="IT"/>
    <s v="EUR"/>
    <n v="1461306772"/>
    <n v="1458714772"/>
    <b v="1"/>
    <n v="1281"/>
    <b v="1"/>
    <x v="3"/>
    <s v="hardware"/>
    <d v="2016-03-23T06:32:52"/>
    <d v="2016-04-22T06:32:52"/>
    <n v="30"/>
  </r>
  <r>
    <x v="71"/>
    <n v="346"/>
    <x v="1"/>
    <s v="US"/>
    <s v="USD"/>
    <n v="1421543520"/>
    <n v="1416445931"/>
    <b v="0"/>
    <n v="9"/>
    <b v="0"/>
    <x v="3"/>
    <s v="web"/>
    <d v="2014-11-20T01:12:11"/>
    <d v="2015-01-18T01:12:00"/>
    <n v="59"/>
  </r>
  <r>
    <x v="71"/>
    <n v="11"/>
    <x v="1"/>
    <s v="US"/>
    <s v="USD"/>
    <n v="1407624222"/>
    <n v="1405032222"/>
    <b v="0"/>
    <n v="4"/>
    <b v="0"/>
    <x v="3"/>
    <s v="wearables"/>
    <d v="2014-07-10T22:43:42"/>
    <d v="2014-08-09T22:43:42"/>
    <n v="30"/>
  </r>
  <r>
    <x v="72"/>
    <n v="31272.92"/>
    <x v="1"/>
    <s v="US"/>
    <s v="USD"/>
    <n v="1421656200"/>
    <n v="1416507211"/>
    <b v="0"/>
    <n v="312"/>
    <b v="0"/>
    <x v="4"/>
    <s v="video games"/>
    <d v="2014-11-20T18:13:31"/>
    <d v="2015-01-19T08:30:00"/>
    <n v="60"/>
  </r>
  <r>
    <x v="73"/>
    <n v="1571"/>
    <x v="0"/>
    <s v="US"/>
    <s v="USD"/>
    <n v="1428704848"/>
    <n v="1426112848"/>
    <b v="0"/>
    <n v="7"/>
    <b v="0"/>
    <x v="3"/>
    <s v="web"/>
    <d v="2015-03-11T22:27:28"/>
    <d v="2015-04-10T22:27:28"/>
    <n v="30"/>
  </r>
  <r>
    <x v="74"/>
    <n v="86133"/>
    <x v="2"/>
    <s v="US"/>
    <s v="USD"/>
    <n v="1325961309"/>
    <n v="1322073309"/>
    <b v="1"/>
    <n v="146"/>
    <b v="1"/>
    <x v="0"/>
    <s v="documentary"/>
    <d v="2011-11-23T18:35:09"/>
    <d v="2012-01-07T18:35:09"/>
    <n v="45"/>
  </r>
  <r>
    <x v="74"/>
    <n v="142"/>
    <x v="1"/>
    <s v="US"/>
    <s v="USD"/>
    <n v="1455822569"/>
    <n v="1453230569"/>
    <b v="0"/>
    <n v="1"/>
    <b v="0"/>
    <x v="3"/>
    <s v="web"/>
    <d v="2016-01-19T19:09:29"/>
    <d v="2016-02-18T19:09:29"/>
    <n v="30"/>
  </r>
  <r>
    <x v="74"/>
    <n v="250"/>
    <x v="0"/>
    <s v="US"/>
    <s v="USD"/>
    <n v="1472317209"/>
    <n v="1469725209"/>
    <b v="0"/>
    <n v="1"/>
    <b v="0"/>
    <x v="8"/>
    <s v="audio"/>
    <d v="2016-07-28T17:00:09"/>
    <d v="2016-08-27T17:00:09"/>
    <n v="30"/>
  </r>
  <r>
    <x v="74"/>
    <n v="33486"/>
    <x v="1"/>
    <s v="NL"/>
    <s v="EUR"/>
    <n v="1446331500"/>
    <n v="1442531217"/>
    <b v="0"/>
    <n v="285"/>
    <b v="0"/>
    <x v="3"/>
    <s v="gadgets"/>
    <d v="2015-09-17T23:06:57"/>
    <d v="2015-10-31T22:45:00"/>
    <n v="44"/>
  </r>
  <r>
    <x v="74"/>
    <n v="126082.45"/>
    <x v="2"/>
    <s v="US"/>
    <s v="USD"/>
    <n v="1369323491"/>
    <n v="1366731491"/>
    <b v="0"/>
    <n v="1373"/>
    <b v="1"/>
    <x v="3"/>
    <s v="hardware"/>
    <d v="2013-04-23T15:38:11"/>
    <d v="2013-05-23T15:38:11"/>
    <n v="30"/>
  </r>
  <r>
    <x v="74"/>
    <n v="0"/>
    <x v="0"/>
    <s v="US"/>
    <s v="USD"/>
    <n v="1421030194"/>
    <n v="1418438194"/>
    <b v="0"/>
    <n v="0"/>
    <b v="0"/>
    <x v="7"/>
    <s v="food trucks"/>
    <d v="2014-12-13T02:36:34"/>
    <d v="2015-01-12T02:36:34"/>
    <n v="30"/>
  </r>
  <r>
    <x v="75"/>
    <n v="8190"/>
    <x v="1"/>
    <s v="DK"/>
    <s v="DKK"/>
    <n v="1433775600"/>
    <n v="1431973478"/>
    <b v="0"/>
    <n v="11"/>
    <b v="0"/>
    <x v="2"/>
    <s v="translations"/>
    <d v="2015-05-18T18:24:38"/>
    <d v="2015-06-08T15:00:00"/>
    <n v="21"/>
  </r>
  <r>
    <x v="76"/>
    <n v="7655"/>
    <x v="0"/>
    <s v="US"/>
    <s v="USD"/>
    <n v="1415392207"/>
    <n v="1411500607"/>
    <b v="0"/>
    <n v="81"/>
    <b v="0"/>
    <x v="0"/>
    <s v="science fiction"/>
    <d v="2014-09-23T19:30:07"/>
    <d v="2014-11-07T20:30:07"/>
    <n v="45"/>
  </r>
  <r>
    <x v="76"/>
    <n v="149"/>
    <x v="1"/>
    <s v="GB"/>
    <s v="GBP"/>
    <n v="1446766372"/>
    <n v="1443220372"/>
    <b v="0"/>
    <n v="11"/>
    <b v="0"/>
    <x v="0"/>
    <s v="animation"/>
    <d v="2015-09-25T22:32:52"/>
    <d v="2015-11-05T23:32:52"/>
    <n v="41"/>
  </r>
  <r>
    <x v="76"/>
    <n v="1"/>
    <x v="1"/>
    <s v="US"/>
    <s v="USD"/>
    <n v="1427537952"/>
    <n v="1422357552"/>
    <b v="0"/>
    <n v="1"/>
    <b v="0"/>
    <x v="3"/>
    <s v="web"/>
    <d v="2015-01-27T11:19:12"/>
    <d v="2015-03-28T10:19:12"/>
    <n v="60"/>
  </r>
  <r>
    <x v="76"/>
    <n v="0"/>
    <x v="0"/>
    <s v="FR"/>
    <s v="EUR"/>
    <n v="1453210037"/>
    <n v="1448026037"/>
    <b v="0"/>
    <n v="0"/>
    <b v="0"/>
    <x v="3"/>
    <s v="web"/>
    <d v="2015-11-20T13:27:17"/>
    <d v="2016-01-19T13:27:17"/>
    <n v="60"/>
  </r>
  <r>
    <x v="76"/>
    <n v="100"/>
    <x v="1"/>
    <s v="US"/>
    <s v="USD"/>
    <n v="1412272592"/>
    <n v="1407088592"/>
    <b v="0"/>
    <n v="1"/>
    <b v="0"/>
    <x v="7"/>
    <s v="food trucks"/>
    <d v="2014-08-03T17:56:32"/>
    <d v="2014-10-02T17:56:32"/>
    <n v="60"/>
  </r>
  <r>
    <x v="76"/>
    <n v="160920"/>
    <x v="2"/>
    <s v="DE"/>
    <s v="EUR"/>
    <n v="1433996746"/>
    <n v="1431404746"/>
    <b v="1"/>
    <n v="729"/>
    <b v="1"/>
    <x v="3"/>
    <s v="hardware"/>
    <d v="2015-05-12T04:25:46"/>
    <d v="2015-06-11T04:25:46"/>
    <n v="30"/>
  </r>
  <r>
    <x v="76"/>
    <n v="168829.14"/>
    <x v="2"/>
    <s v="US"/>
    <s v="USD"/>
    <n v="1450486800"/>
    <n v="1446562807"/>
    <b v="1"/>
    <n v="644"/>
    <b v="1"/>
    <x v="3"/>
    <s v="hardware"/>
    <d v="2015-11-03T15:00:07"/>
    <d v="2015-12-19T01:00:00"/>
    <n v="46"/>
  </r>
  <r>
    <x v="76"/>
    <n v="310"/>
    <x v="1"/>
    <s v="MX"/>
    <s v="MXN"/>
    <n v="1483773169"/>
    <n v="1481181169"/>
    <b v="0"/>
    <n v="3"/>
    <b v="0"/>
    <x v="4"/>
    <s v="video games"/>
    <d v="2016-12-08T07:12:49"/>
    <d v="2017-01-07T07:12:49"/>
    <n v="30"/>
  </r>
  <r>
    <x v="76"/>
    <n v="47.69"/>
    <x v="1"/>
    <s v="US"/>
    <s v="USD"/>
    <n v="1382184786"/>
    <n v="1379592786"/>
    <b v="0"/>
    <n v="4"/>
    <b v="0"/>
    <x v="4"/>
    <s v="video games"/>
    <d v="2013-09-19T12:13:06"/>
    <d v="2013-10-19T12:13:06"/>
    <n v="30"/>
  </r>
  <r>
    <x v="76"/>
    <n v="1"/>
    <x v="1"/>
    <s v="US"/>
    <s v="USD"/>
    <n v="1407453228"/>
    <n v="1404861228"/>
    <b v="0"/>
    <n v="1"/>
    <b v="0"/>
    <x v="7"/>
    <s v="food trucks"/>
    <d v="2014-07-08T23:13:48"/>
    <d v="2014-08-07T23:13:48"/>
    <n v="30"/>
  </r>
  <r>
    <x v="76"/>
    <n v="8586"/>
    <x v="1"/>
    <s v="US"/>
    <s v="USD"/>
    <n v="1433298676"/>
    <n v="1429410676"/>
    <b v="0"/>
    <n v="118"/>
    <b v="0"/>
    <x v="7"/>
    <s v="food trucks"/>
    <d v="2015-04-19T02:31:16"/>
    <d v="2015-06-03T02:31:16"/>
    <n v="45"/>
  </r>
  <r>
    <x v="76"/>
    <n v="0"/>
    <x v="0"/>
    <s v="US"/>
    <s v="USD"/>
    <n v="1462729317"/>
    <n v="1457548917"/>
    <b v="0"/>
    <n v="0"/>
    <b v="0"/>
    <x v="1"/>
    <s v="spaces"/>
    <d v="2016-03-09T18:41:57"/>
    <d v="2016-05-08T17:41:57"/>
    <n v="60"/>
  </r>
  <r>
    <x v="77"/>
    <n v="301719.59000000003"/>
    <x v="2"/>
    <s v="US"/>
    <s v="USD"/>
    <n v="1430981880"/>
    <n v="1426216033"/>
    <b v="1"/>
    <n v="508"/>
    <b v="1"/>
    <x v="3"/>
    <s v="hardware"/>
    <d v="2015-03-13T03:07:13"/>
    <d v="2015-05-07T06:58:00"/>
    <n v="55"/>
  </r>
  <r>
    <x v="78"/>
    <n v="98953.42"/>
    <x v="2"/>
    <s v="US"/>
    <s v="USD"/>
    <n v="1428514969"/>
    <n v="1425922969"/>
    <b v="1"/>
    <n v="942"/>
    <b v="1"/>
    <x v="0"/>
    <s v="documentary"/>
    <d v="2015-03-09T17:42:49"/>
    <d v="2015-04-08T17:42:49"/>
    <n v="30"/>
  </r>
  <r>
    <x v="78"/>
    <n v="117108"/>
    <x v="2"/>
    <s v="US"/>
    <s v="USD"/>
    <n v="1401459035"/>
    <n v="1397571035"/>
    <b v="1"/>
    <n v="2139"/>
    <b v="1"/>
    <x v="0"/>
    <s v="documentary"/>
    <d v="2014-04-15T14:10:35"/>
    <d v="2014-05-30T14:10:35"/>
    <n v="45"/>
  </r>
  <r>
    <x v="78"/>
    <n v="76130.2"/>
    <x v="2"/>
    <s v="US"/>
    <s v="USD"/>
    <n v="1319860740"/>
    <n v="1317064599"/>
    <b v="1"/>
    <n v="493"/>
    <b v="1"/>
    <x v="0"/>
    <s v="documentary"/>
    <d v="2011-09-26T19:16:39"/>
    <d v="2011-10-29T03:59:00"/>
    <n v="33"/>
  </r>
  <r>
    <x v="78"/>
    <n v="77710.8"/>
    <x v="2"/>
    <s v="US"/>
    <s v="USD"/>
    <n v="1446350400"/>
    <n v="1443739388"/>
    <b v="1"/>
    <n v="498"/>
    <b v="1"/>
    <x v="0"/>
    <s v="documentary"/>
    <d v="2015-10-01T22:43:08"/>
    <d v="2015-11-01T04:00:00"/>
    <n v="31"/>
  </r>
  <r>
    <x v="78"/>
    <n v="3781"/>
    <x v="1"/>
    <s v="US"/>
    <s v="USD"/>
    <n v="1438451580"/>
    <n v="1434609424"/>
    <b v="0"/>
    <n v="28"/>
    <b v="0"/>
    <x v="3"/>
    <s v="web"/>
    <d v="2015-06-18T06:37:04"/>
    <d v="2015-08-01T17:53:00"/>
    <n v="44"/>
  </r>
  <r>
    <x v="78"/>
    <n v="68"/>
    <x v="1"/>
    <s v="AU"/>
    <s v="AUD"/>
    <n v="1424137247"/>
    <n v="1421545247"/>
    <b v="0"/>
    <n v="2"/>
    <b v="0"/>
    <x v="3"/>
    <s v="web"/>
    <d v="2015-01-18T01:40:47"/>
    <d v="2015-02-17T01:40:47"/>
    <n v="30"/>
  </r>
  <r>
    <x v="78"/>
    <n v="0"/>
    <x v="0"/>
    <s v="AU"/>
    <s v="AUD"/>
    <n v="1432771997"/>
    <n v="1430179997"/>
    <b v="0"/>
    <n v="0"/>
    <b v="0"/>
    <x v="3"/>
    <s v="web"/>
    <d v="2015-04-28T00:13:17"/>
    <d v="2015-05-28T00:13:17"/>
    <n v="30"/>
  </r>
  <r>
    <x v="78"/>
    <n v="106084.5"/>
    <x v="2"/>
    <s v="US"/>
    <s v="USD"/>
    <n v="1440082240"/>
    <n v="1436885440"/>
    <b v="0"/>
    <n v="1107"/>
    <b v="1"/>
    <x v="3"/>
    <s v="wearables"/>
    <d v="2015-07-14T14:50:40"/>
    <d v="2015-08-20T14:50:40"/>
    <n v="37"/>
  </r>
  <r>
    <x v="78"/>
    <n v="19434"/>
    <x v="1"/>
    <s v="US"/>
    <s v="USD"/>
    <n v="1410955331"/>
    <n v="1407931331"/>
    <b v="0"/>
    <n v="129"/>
    <b v="0"/>
    <x v="3"/>
    <s v="wearables"/>
    <d v="2014-08-13T12:02:11"/>
    <d v="2014-09-17T12:02:11"/>
    <n v="35"/>
  </r>
  <r>
    <x v="78"/>
    <n v="51"/>
    <x v="1"/>
    <s v="US"/>
    <s v="USD"/>
    <n v="1391630297"/>
    <n v="1389038297"/>
    <b v="0"/>
    <n v="4"/>
    <b v="0"/>
    <x v="4"/>
    <s v="video games"/>
    <d v="2014-01-06T19:58:17"/>
    <d v="2014-02-05T19:58:17"/>
    <n v="30"/>
  </r>
  <r>
    <x v="78"/>
    <n v="47074"/>
    <x v="1"/>
    <s v="US"/>
    <s v="USD"/>
    <n v="1410426250"/>
    <n v="1405674250"/>
    <b v="0"/>
    <n v="975"/>
    <b v="0"/>
    <x v="4"/>
    <s v="video games"/>
    <d v="2014-07-18T09:04:10"/>
    <d v="2014-09-11T09:04:10"/>
    <n v="55"/>
  </r>
  <r>
    <x v="78"/>
    <n v="5"/>
    <x v="1"/>
    <s v="US"/>
    <s v="USD"/>
    <n v="1408225452"/>
    <n v="1405633452"/>
    <b v="0"/>
    <n v="1"/>
    <b v="0"/>
    <x v="7"/>
    <s v="food trucks"/>
    <d v="2014-07-17T21:44:12"/>
    <d v="2014-08-16T21:44:12"/>
    <n v="30"/>
  </r>
  <r>
    <x v="78"/>
    <n v="1"/>
    <x v="0"/>
    <s v="US"/>
    <s v="USD"/>
    <n v="1456700709"/>
    <n v="1453676709"/>
    <b v="0"/>
    <n v="1"/>
    <b v="0"/>
    <x v="3"/>
    <s v="wearables"/>
    <d v="2016-01-24T23:05:09"/>
    <d v="2016-02-28T23:05:09"/>
    <n v="35"/>
  </r>
  <r>
    <x v="78"/>
    <n v="1748"/>
    <x v="0"/>
    <s v="US"/>
    <s v="USD"/>
    <n v="1476458734"/>
    <n v="1472570734"/>
    <b v="0"/>
    <n v="15"/>
    <b v="0"/>
    <x v="3"/>
    <s v="wearables"/>
    <d v="2016-08-30T15:25:34"/>
    <d v="2016-10-14T15:25:34"/>
    <n v="45"/>
  </r>
  <r>
    <x v="78"/>
    <n v="21144"/>
    <x v="1"/>
    <s v="US"/>
    <s v="USD"/>
    <n v="1482479940"/>
    <n v="1479684783"/>
    <b v="0"/>
    <n v="57"/>
    <b v="0"/>
    <x v="4"/>
    <s v="video games"/>
    <d v="2016-11-20T23:33:03"/>
    <d v="2016-12-23T07:59:00"/>
    <n v="33"/>
  </r>
  <r>
    <x v="78"/>
    <n v="8471"/>
    <x v="1"/>
    <s v="US"/>
    <s v="USD"/>
    <n v="1448175540"/>
    <n v="1445483246"/>
    <b v="0"/>
    <n v="72"/>
    <b v="0"/>
    <x v="1"/>
    <s v="spaces"/>
    <d v="2015-10-22T03:07:26"/>
    <d v="2015-11-22T06:59:00"/>
    <n v="31"/>
  </r>
  <r>
    <x v="78"/>
    <n v="0"/>
    <x v="1"/>
    <s v="US"/>
    <s v="USD"/>
    <n v="1411312250"/>
    <n v="1406128250"/>
    <b v="0"/>
    <n v="0"/>
    <b v="0"/>
    <x v="1"/>
    <s v="spaces"/>
    <d v="2014-07-23T15:10:50"/>
    <d v="2014-09-21T15:10:50"/>
    <n v="60"/>
  </r>
  <r>
    <x v="78"/>
    <n v="3185"/>
    <x v="1"/>
    <s v="CA"/>
    <s v="CAD"/>
    <n v="1484366340"/>
    <n v="1480219174"/>
    <b v="0"/>
    <n v="18"/>
    <b v="0"/>
    <x v="1"/>
    <s v="musical"/>
    <d v="2016-11-27T03:59:34"/>
    <d v="2017-01-14T03:59:00"/>
    <n v="48"/>
  </r>
  <r>
    <x v="78"/>
    <n v="500"/>
    <x v="1"/>
    <s v="US"/>
    <s v="USD"/>
    <n v="1450887480"/>
    <n v="1448469719"/>
    <b v="0"/>
    <n v="1"/>
    <b v="0"/>
    <x v="1"/>
    <s v="musical"/>
    <d v="2015-11-25T16:41:59"/>
    <d v="2015-12-23T16:18:00"/>
    <n v="28"/>
  </r>
  <r>
    <x v="78"/>
    <n v="0"/>
    <x v="1"/>
    <s v="US"/>
    <s v="USD"/>
    <n v="1465060797"/>
    <n v="1462468797"/>
    <b v="0"/>
    <n v="0"/>
    <b v="0"/>
    <x v="1"/>
    <s v="plays"/>
    <d v="2016-05-05T17:19:57"/>
    <d v="2016-06-04T17:19:57"/>
    <n v="30"/>
  </r>
  <r>
    <x v="79"/>
    <n v="215"/>
    <x v="1"/>
    <s v="US"/>
    <s v="USD"/>
    <n v="1325763180"/>
    <n v="1323084816"/>
    <b v="0"/>
    <n v="3"/>
    <b v="0"/>
    <x v="0"/>
    <s v="animation"/>
    <d v="2011-12-05T11:33:36"/>
    <d v="2012-01-05T11:33:00"/>
    <n v="31"/>
  </r>
  <r>
    <x v="80"/>
    <n v="0"/>
    <x v="0"/>
    <s v="US"/>
    <s v="USD"/>
    <n v="1464715860"/>
    <n v="1462130584"/>
    <b v="0"/>
    <n v="0"/>
    <b v="0"/>
    <x v="0"/>
    <s v="science fiction"/>
    <d v="2016-05-01T19:23:04"/>
    <d v="2016-05-31T17:31:00"/>
    <n v="30"/>
  </r>
  <r>
    <x v="81"/>
    <n v="79173"/>
    <x v="2"/>
    <s v="US"/>
    <s v="USD"/>
    <n v="1462629432"/>
    <n v="1460037432"/>
    <b v="0"/>
    <n v="350"/>
    <b v="1"/>
    <x v="3"/>
    <s v="hardware"/>
    <d v="2016-04-07T13:57:12"/>
    <d v="2016-05-07T13:57:12"/>
    <n v="30"/>
  </r>
  <r>
    <x v="82"/>
    <n v="10"/>
    <x v="0"/>
    <s v="HK"/>
    <s v="HKD"/>
    <n v="1475457107"/>
    <n v="1472865107"/>
    <b v="0"/>
    <n v="1"/>
    <b v="0"/>
    <x v="0"/>
    <s v="science fiction"/>
    <d v="2016-09-03T01:11:47"/>
    <d v="2016-10-03T01:11:47"/>
    <n v="30"/>
  </r>
  <r>
    <x v="82"/>
    <n v="0"/>
    <x v="0"/>
    <s v="US"/>
    <s v="USD"/>
    <n v="1434654215"/>
    <n v="1432062215"/>
    <b v="0"/>
    <n v="0"/>
    <b v="0"/>
    <x v="3"/>
    <s v="web"/>
    <d v="2015-05-19T19:03:35"/>
    <d v="2015-06-18T19:03:35"/>
    <n v="30"/>
  </r>
  <r>
    <x v="82"/>
    <n v="17561"/>
    <x v="1"/>
    <s v="US"/>
    <s v="USD"/>
    <n v="1478926800"/>
    <n v="1476054568"/>
    <b v="0"/>
    <n v="196"/>
    <b v="0"/>
    <x v="3"/>
    <s v="wearables"/>
    <d v="2016-10-09T23:09:28"/>
    <d v="2016-11-12T05:00:00"/>
    <n v="34"/>
  </r>
  <r>
    <x v="82"/>
    <n v="76949.820000000007"/>
    <x v="2"/>
    <s v="US"/>
    <s v="USD"/>
    <n v="1426532437"/>
    <n v="1423944037"/>
    <b v="1"/>
    <n v="1071"/>
    <b v="1"/>
    <x v="5"/>
    <s v="electronic music"/>
    <d v="2015-02-14T20:00:37"/>
    <d v="2015-03-16T19:00:37"/>
    <n v="30"/>
  </r>
  <r>
    <x v="82"/>
    <n v="82532"/>
    <x v="2"/>
    <s v="SE"/>
    <s v="SEK"/>
    <n v="1419151341"/>
    <n v="1416559341"/>
    <b v="1"/>
    <n v="33"/>
    <b v="1"/>
    <x v="3"/>
    <s v="hardware"/>
    <d v="2014-11-21T08:42:21"/>
    <d v="2014-12-21T08:42:21"/>
    <n v="30"/>
  </r>
  <r>
    <x v="82"/>
    <n v="270"/>
    <x v="0"/>
    <s v="US"/>
    <s v="USD"/>
    <n v="1456006938"/>
    <n v="1450822938"/>
    <b v="0"/>
    <n v="5"/>
    <b v="0"/>
    <x v="3"/>
    <s v="web"/>
    <d v="2015-12-22T22:22:18"/>
    <d v="2016-02-20T22:22:18"/>
    <n v="60"/>
  </r>
  <r>
    <x v="82"/>
    <n v="800"/>
    <x v="1"/>
    <s v="US"/>
    <s v="USD"/>
    <n v="1407621425"/>
    <n v="1404165425"/>
    <b v="0"/>
    <n v="4"/>
    <b v="0"/>
    <x v="7"/>
    <s v="food trucks"/>
    <d v="2014-06-30T21:57:05"/>
    <d v="2014-08-09T21:57:05"/>
    <n v="40"/>
  </r>
  <r>
    <x v="82"/>
    <n v="1025"/>
    <x v="1"/>
    <s v="US"/>
    <s v="USD"/>
    <n v="1407691248"/>
    <n v="1405099248"/>
    <b v="0"/>
    <n v="5"/>
    <b v="0"/>
    <x v="1"/>
    <s v="musical"/>
    <d v="2014-07-11T17:20:48"/>
    <d v="2014-08-10T17:20:48"/>
    <n v="30"/>
  </r>
  <r>
    <x v="83"/>
    <n v="123444.12"/>
    <x v="2"/>
    <s v="US"/>
    <s v="USD"/>
    <n v="1394233140"/>
    <n v="1391477450"/>
    <b v="0"/>
    <n v="1510"/>
    <b v="1"/>
    <x v="0"/>
    <s v="documentary"/>
    <d v="2014-02-04T01:30:50"/>
    <d v="2014-03-07T22:59:00"/>
    <n v="31"/>
  </r>
  <r>
    <x v="83"/>
    <n v="53670.6"/>
    <x v="1"/>
    <s v="GB"/>
    <s v="GBP"/>
    <n v="1483286127"/>
    <n v="1479830127"/>
    <b v="0"/>
    <n v="456"/>
    <b v="0"/>
    <x v="3"/>
    <s v="wearables"/>
    <d v="2016-11-22T15:55:27"/>
    <d v="2017-01-01T15:55:27"/>
    <n v="40"/>
  </r>
  <r>
    <x v="83"/>
    <n v="12"/>
    <x v="1"/>
    <s v="US"/>
    <s v="USD"/>
    <n v="1422483292"/>
    <n v="1419891292"/>
    <b v="0"/>
    <n v="4"/>
    <b v="0"/>
    <x v="4"/>
    <s v="video games"/>
    <d v="2014-12-29T22:14:52"/>
    <d v="2015-01-28T22:14:52"/>
    <n v="30"/>
  </r>
  <r>
    <x v="84"/>
    <n v="2994"/>
    <x v="1"/>
    <s v="US"/>
    <s v="USD"/>
    <n v="1324664249"/>
    <n v="1321035449"/>
    <b v="0"/>
    <n v="22"/>
    <b v="0"/>
    <x v="0"/>
    <s v="animation"/>
    <d v="2011-11-11T18:17:29"/>
    <d v="2011-12-23T18:17:29"/>
    <n v="42"/>
  </r>
  <r>
    <x v="85"/>
    <n v="71748"/>
    <x v="2"/>
    <s v="US"/>
    <s v="USD"/>
    <n v="1432416219"/>
    <n v="1429824219"/>
    <b v="1"/>
    <n v="951"/>
    <b v="1"/>
    <x v="0"/>
    <s v="documentary"/>
    <d v="2015-04-23T21:23:39"/>
    <d v="2015-05-23T21:23:39"/>
    <n v="30"/>
  </r>
  <r>
    <x v="85"/>
    <n v="45"/>
    <x v="1"/>
    <s v="US"/>
    <s v="USD"/>
    <n v="1334622660"/>
    <n v="1330733022"/>
    <b v="0"/>
    <n v="2"/>
    <b v="0"/>
    <x v="0"/>
    <s v="animation"/>
    <d v="2012-03-03T00:03:42"/>
    <d v="2012-04-17T00:31:00"/>
    <n v="45"/>
  </r>
  <r>
    <x v="85"/>
    <n v="65924.38"/>
    <x v="3"/>
    <s v="US"/>
    <s v="USD"/>
    <n v="1490752800"/>
    <n v="1486522484"/>
    <b v="0"/>
    <n v="884"/>
    <b v="0"/>
    <x v="5"/>
    <s v="faith"/>
    <d v="2017-02-08T02:54:44"/>
    <d v="2017-03-29T02:00:00"/>
    <n v="49"/>
  </r>
  <r>
    <x v="85"/>
    <n v="66458.23"/>
    <x v="2"/>
    <s v="IE"/>
    <s v="EUR"/>
    <n v="1439455609"/>
    <n v="1436863609"/>
    <b v="1"/>
    <n v="450"/>
    <b v="1"/>
    <x v="3"/>
    <s v="hardware"/>
    <d v="2015-07-14T08:46:49"/>
    <d v="2015-08-13T08:46:49"/>
    <n v="30"/>
  </r>
  <r>
    <x v="85"/>
    <n v="788"/>
    <x v="0"/>
    <s v="US"/>
    <s v="USD"/>
    <n v="1438793432"/>
    <n v="1436201432"/>
    <b v="0"/>
    <n v="7"/>
    <b v="0"/>
    <x v="3"/>
    <s v="web"/>
    <d v="2015-07-06T16:50:32"/>
    <d v="2015-08-05T16:50:32"/>
    <n v="30"/>
  </r>
  <r>
    <x v="85"/>
    <n v="93374"/>
    <x v="2"/>
    <s v="AU"/>
    <s v="AUD"/>
    <n v="1444525200"/>
    <n v="1441339242"/>
    <b v="1"/>
    <n v="1251"/>
    <b v="1"/>
    <x v="3"/>
    <s v="space exploration"/>
    <d v="2015-09-04T04:00:42"/>
    <d v="2015-10-11T01:00:00"/>
    <n v="37"/>
  </r>
  <r>
    <x v="85"/>
    <n v="35"/>
    <x v="1"/>
    <s v="CA"/>
    <s v="CAD"/>
    <n v="1431278557"/>
    <n v="1427390557"/>
    <b v="0"/>
    <n v="2"/>
    <b v="0"/>
    <x v="7"/>
    <s v="food trucks"/>
    <d v="2015-03-26T17:22:37"/>
    <d v="2015-05-10T17:22:37"/>
    <n v="45"/>
  </r>
  <r>
    <x v="85"/>
    <n v="126"/>
    <x v="1"/>
    <s v="US"/>
    <s v="USD"/>
    <n v="1420724460"/>
    <n v="1418046247"/>
    <b v="0"/>
    <n v="3"/>
    <b v="0"/>
    <x v="1"/>
    <s v="spaces"/>
    <d v="2014-12-08T13:44:07"/>
    <d v="2015-01-08T13:41:00"/>
    <n v="31"/>
  </r>
  <r>
    <x v="86"/>
    <n v="2"/>
    <x v="1"/>
    <s v="US"/>
    <s v="USD"/>
    <n v="1432195375"/>
    <n v="1430899375"/>
    <b v="0"/>
    <n v="2"/>
    <b v="0"/>
    <x v="0"/>
    <s v="animation"/>
    <d v="2015-05-06T08:02:55"/>
    <d v="2015-05-21T08:02:55"/>
    <n v="15"/>
  </r>
  <r>
    <x v="86"/>
    <n v="1"/>
    <x v="1"/>
    <s v="US"/>
    <s v="USD"/>
    <n v="1392070874"/>
    <n v="1386886874"/>
    <b v="0"/>
    <n v="1"/>
    <b v="0"/>
    <x v="0"/>
    <s v="animation"/>
    <d v="2013-12-12T22:21:14"/>
    <d v="2014-02-10T22:21:14"/>
    <n v="60"/>
  </r>
  <r>
    <x v="86"/>
    <n v="52"/>
    <x v="1"/>
    <s v="US"/>
    <s v="USD"/>
    <n v="1445097715"/>
    <n v="1441209715"/>
    <b v="0"/>
    <n v="2"/>
    <b v="0"/>
    <x v="3"/>
    <s v="web"/>
    <d v="2015-09-02T16:01:55"/>
    <d v="2015-10-17T16:01:55"/>
    <n v="45"/>
  </r>
  <r>
    <x v="86"/>
    <n v="259"/>
    <x v="1"/>
    <s v="DE"/>
    <s v="EUR"/>
    <n v="1434213443"/>
    <n v="1431621443"/>
    <b v="0"/>
    <n v="4"/>
    <b v="0"/>
    <x v="3"/>
    <s v="web"/>
    <d v="2015-05-14T16:37:23"/>
    <d v="2015-06-13T16:37:23"/>
    <n v="30"/>
  </r>
  <r>
    <x v="86"/>
    <n v="12818"/>
    <x v="0"/>
    <s v="US"/>
    <s v="USD"/>
    <n v="1443675540"/>
    <n v="1441022120"/>
    <b v="0"/>
    <n v="121"/>
    <b v="0"/>
    <x v="3"/>
    <s v="web"/>
    <d v="2015-08-31T11:55:20"/>
    <d v="2015-10-01T04:59:00"/>
    <n v="31"/>
  </r>
  <r>
    <x v="86"/>
    <n v="636"/>
    <x v="1"/>
    <s v="US"/>
    <s v="USD"/>
    <n v="1414758620"/>
    <n v="1412166620"/>
    <b v="0"/>
    <n v="7"/>
    <b v="0"/>
    <x v="3"/>
    <s v="wearables"/>
    <d v="2014-10-01T12:30:20"/>
    <d v="2014-10-31T12:30:20"/>
    <n v="30"/>
  </r>
  <r>
    <x v="86"/>
    <n v="35135"/>
    <x v="1"/>
    <s v="CA"/>
    <s v="CAD"/>
    <n v="1447909401"/>
    <n v="1444017801"/>
    <b v="0"/>
    <n v="229"/>
    <b v="0"/>
    <x v="3"/>
    <s v="wearables"/>
    <d v="2015-10-05T04:03:21"/>
    <d v="2015-11-19T05:03:21"/>
    <n v="45"/>
  </r>
  <r>
    <x v="86"/>
    <n v="2971"/>
    <x v="1"/>
    <s v="GB"/>
    <s v="GBP"/>
    <n v="1402480221"/>
    <n v="1399888221"/>
    <b v="0"/>
    <n v="37"/>
    <b v="0"/>
    <x v="4"/>
    <s v="video games"/>
    <d v="2014-05-12T09:50:21"/>
    <d v="2014-06-11T09:50:21"/>
    <n v="30"/>
  </r>
  <r>
    <x v="86"/>
    <n v="35"/>
    <x v="1"/>
    <s v="US"/>
    <s v="USD"/>
    <n v="1411662264"/>
    <n v="1408983864"/>
    <b v="0"/>
    <n v="2"/>
    <b v="0"/>
    <x v="7"/>
    <s v="food trucks"/>
    <d v="2014-08-25T16:24:24"/>
    <d v="2014-09-25T16:24:24"/>
    <n v="31"/>
  </r>
  <r>
    <x v="86"/>
    <n v="979"/>
    <x v="1"/>
    <s v="US"/>
    <s v="USD"/>
    <n v="1410543495"/>
    <n v="1407865095"/>
    <b v="0"/>
    <n v="16"/>
    <b v="0"/>
    <x v="7"/>
    <s v="food trucks"/>
    <d v="2014-08-12T17:38:15"/>
    <d v="2014-09-12T17:38:15"/>
    <n v="31"/>
  </r>
  <r>
    <x v="86"/>
    <n v="3200"/>
    <x v="1"/>
    <s v="CA"/>
    <s v="CAD"/>
    <n v="1446052627"/>
    <n v="1443460627"/>
    <b v="0"/>
    <n v="5"/>
    <b v="0"/>
    <x v="7"/>
    <s v="food trucks"/>
    <d v="2015-09-28T17:17:07"/>
    <d v="2015-10-28T17:17:07"/>
    <n v="30"/>
  </r>
  <r>
    <x v="86"/>
    <n v="1020"/>
    <x v="1"/>
    <s v="IT"/>
    <s v="EUR"/>
    <n v="1443040464"/>
    <n v="1440448464"/>
    <b v="0"/>
    <n v="2"/>
    <b v="0"/>
    <x v="6"/>
    <s v="places"/>
    <d v="2015-08-24T20:34:24"/>
    <d v="2015-09-23T20:34:24"/>
    <n v="30"/>
  </r>
  <r>
    <x v="86"/>
    <n v="176420"/>
    <x v="2"/>
    <s v="US"/>
    <s v="USD"/>
    <n v="1429391405"/>
    <n v="1425507005"/>
    <b v="1"/>
    <n v="365"/>
    <b v="1"/>
    <x v="3"/>
    <s v="hardware"/>
    <d v="2015-03-04T22:10:05"/>
    <d v="2015-04-18T21:10:05"/>
    <n v="45"/>
  </r>
  <r>
    <x v="86"/>
    <n v="852"/>
    <x v="1"/>
    <s v="US"/>
    <s v="USD"/>
    <n v="1438734833"/>
    <n v="1436142833"/>
    <b v="0"/>
    <n v="27"/>
    <b v="0"/>
    <x v="4"/>
    <s v="video games"/>
    <d v="2015-07-06T00:33:53"/>
    <d v="2015-08-05T00:33:53"/>
    <n v="30"/>
  </r>
  <r>
    <x v="86"/>
    <n v="39"/>
    <x v="0"/>
    <s v="US"/>
    <s v="USD"/>
    <n v="1476731431"/>
    <n v="1472843431"/>
    <b v="0"/>
    <n v="3"/>
    <b v="0"/>
    <x v="3"/>
    <s v="web"/>
    <d v="2016-09-02T19:10:31"/>
    <d v="2016-10-17T19:10:31"/>
    <n v="45"/>
  </r>
  <r>
    <x v="86"/>
    <n v="335"/>
    <x v="1"/>
    <s v="US"/>
    <s v="USD"/>
    <n v="1468615346"/>
    <n v="1466023346"/>
    <b v="0"/>
    <n v="6"/>
    <b v="0"/>
    <x v="7"/>
    <s v="food trucks"/>
    <d v="2016-06-15T20:42:26"/>
    <d v="2016-07-15T20:42:26"/>
    <n v="30"/>
  </r>
  <r>
    <x v="86"/>
    <n v="8"/>
    <x v="1"/>
    <s v="US"/>
    <s v="USD"/>
    <n v="1420044890"/>
    <n v="1417452890"/>
    <b v="0"/>
    <n v="1"/>
    <b v="0"/>
    <x v="7"/>
    <s v="food trucks"/>
    <d v="2014-12-01T16:54:50"/>
    <d v="2014-12-31T16:54:50"/>
    <n v="30"/>
  </r>
  <r>
    <x v="86"/>
    <n v="358"/>
    <x v="0"/>
    <s v="US"/>
    <s v="USD"/>
    <n v="1482332343"/>
    <n v="1479740343"/>
    <b v="0"/>
    <n v="5"/>
    <b v="0"/>
    <x v="3"/>
    <s v="space exploration"/>
    <d v="2016-11-21T14:59:03"/>
    <d v="2016-12-21T14:59:03"/>
    <n v="30"/>
  </r>
  <r>
    <x v="86"/>
    <n v="3390"/>
    <x v="1"/>
    <s v="US"/>
    <s v="USD"/>
    <n v="1419538560"/>
    <n v="1416600960"/>
    <b v="0"/>
    <n v="38"/>
    <b v="0"/>
    <x v="7"/>
    <s v="food trucks"/>
    <d v="2014-11-21T20:16:00"/>
    <d v="2014-12-25T20:16:00"/>
    <n v="34"/>
  </r>
  <r>
    <x v="86"/>
    <n v="92340.21"/>
    <x v="2"/>
    <s v="US"/>
    <s v="USD"/>
    <n v="1407549600"/>
    <n v="1404797428"/>
    <b v="1"/>
    <n v="1088"/>
    <b v="1"/>
    <x v="1"/>
    <s v="spaces"/>
    <d v="2014-07-08T05:30:28"/>
    <d v="2014-08-09T02:00:00"/>
    <n v="32"/>
  </r>
  <r>
    <x v="86"/>
    <n v="71"/>
    <x v="1"/>
    <s v="US"/>
    <s v="USD"/>
    <n v="1424920795"/>
    <n v="1422328795"/>
    <b v="0"/>
    <n v="3"/>
    <b v="0"/>
    <x v="1"/>
    <s v="spaces"/>
    <d v="2015-01-27T03:19:55"/>
    <d v="2015-02-26T03:19:55"/>
    <n v="30"/>
  </r>
  <r>
    <x v="86"/>
    <n v="135"/>
    <x v="1"/>
    <s v="US"/>
    <s v="USD"/>
    <n v="1410424642"/>
    <n v="1407832642"/>
    <b v="0"/>
    <n v="4"/>
    <b v="0"/>
    <x v="1"/>
    <s v="plays"/>
    <d v="2014-08-12T08:37:22"/>
    <d v="2014-09-11T08:37:22"/>
    <n v="30"/>
  </r>
  <r>
    <x v="86"/>
    <n v="120"/>
    <x v="1"/>
    <s v="GB"/>
    <s v="GBP"/>
    <n v="1407168000"/>
    <n v="1406131023"/>
    <b v="0"/>
    <n v="3"/>
    <b v="0"/>
    <x v="1"/>
    <s v="plays"/>
    <d v="2014-07-23T15:57:03"/>
    <d v="2014-08-04T16:00:00"/>
    <n v="12"/>
  </r>
  <r>
    <x v="87"/>
    <n v="63460.18"/>
    <x v="2"/>
    <s v="US"/>
    <s v="USD"/>
    <n v="1447963219"/>
    <n v="1445367619"/>
    <b v="1"/>
    <n v="613"/>
    <b v="1"/>
    <x v="0"/>
    <s v="documentary"/>
    <d v="2015-10-20T19:00:19"/>
    <d v="2015-11-19T20:00:19"/>
    <n v="30"/>
  </r>
  <r>
    <x v="88"/>
    <n v="8827"/>
    <x v="1"/>
    <s v="US"/>
    <s v="USD"/>
    <n v="1472920909"/>
    <n v="1467736909"/>
    <b v="0"/>
    <n v="94"/>
    <b v="0"/>
    <x v="3"/>
    <s v="wearables"/>
    <d v="2016-07-05T16:41:49"/>
    <d v="2016-09-03T16:41:49"/>
    <n v="60"/>
  </r>
  <r>
    <x v="89"/>
    <n v="1493"/>
    <x v="1"/>
    <s v="US"/>
    <s v="USD"/>
    <n v="1379363406"/>
    <n v="1375475406"/>
    <b v="0"/>
    <n v="83"/>
    <b v="0"/>
    <x v="4"/>
    <s v="video games"/>
    <d v="2013-08-02T20:30:06"/>
    <d v="2013-09-16T20:30:06"/>
    <n v="45"/>
  </r>
  <r>
    <x v="90"/>
    <n v="25655"/>
    <x v="1"/>
    <s v="US"/>
    <s v="USD"/>
    <n v="1489500155"/>
    <n v="1485874955"/>
    <b v="0"/>
    <n v="188"/>
    <b v="0"/>
    <x v="3"/>
    <s v="wearables"/>
    <d v="2017-01-31T15:02:35"/>
    <d v="2017-03-14T14:02:35"/>
    <n v="42"/>
  </r>
  <r>
    <x v="91"/>
    <n v="151"/>
    <x v="0"/>
    <s v="US"/>
    <s v="USD"/>
    <n v="1414533600"/>
    <n v="1411411564"/>
    <b v="0"/>
    <n v="6"/>
    <b v="0"/>
    <x v="0"/>
    <s v="science fiction"/>
    <d v="2014-09-22T18:46:04"/>
    <d v="2014-10-28T22:00:00"/>
    <n v="36"/>
  </r>
  <r>
    <x v="91"/>
    <n v="0"/>
    <x v="0"/>
    <s v="DK"/>
    <s v="DKK"/>
    <n v="1444657593"/>
    <n v="1440337593"/>
    <b v="0"/>
    <n v="0"/>
    <b v="0"/>
    <x v="0"/>
    <s v="science fiction"/>
    <d v="2015-08-23T13:46:33"/>
    <d v="2015-10-12T13:46:33"/>
    <n v="50"/>
  </r>
  <r>
    <x v="91"/>
    <n v="55201.52"/>
    <x v="2"/>
    <s v="US"/>
    <s v="USD"/>
    <n v="1461955465"/>
    <n v="1459363465"/>
    <b v="1"/>
    <n v="325"/>
    <b v="1"/>
    <x v="0"/>
    <s v="documentary"/>
    <d v="2016-03-30T18:44:25"/>
    <d v="2016-04-29T18:44:25"/>
    <n v="30"/>
  </r>
  <r>
    <x v="91"/>
    <n v="1250"/>
    <x v="1"/>
    <s v="US"/>
    <s v="USD"/>
    <n v="1316883753"/>
    <n v="1311699753"/>
    <b v="0"/>
    <n v="11"/>
    <b v="0"/>
    <x v="0"/>
    <s v="animation"/>
    <d v="2011-07-26T17:02:33"/>
    <d v="2011-09-24T17:02:33"/>
    <n v="60"/>
  </r>
  <r>
    <x v="91"/>
    <n v="6541"/>
    <x v="1"/>
    <s v="US"/>
    <s v="USD"/>
    <n v="1397924379"/>
    <n v="1394039979"/>
    <b v="0"/>
    <n v="170"/>
    <b v="0"/>
    <x v="0"/>
    <s v="animation"/>
    <d v="2014-03-05T17:19:39"/>
    <d v="2014-04-19T16:19:39"/>
    <n v="45"/>
  </r>
  <r>
    <x v="91"/>
    <n v="481"/>
    <x v="1"/>
    <s v="CA"/>
    <s v="CAD"/>
    <n v="1487565468"/>
    <n v="1482381468"/>
    <b v="0"/>
    <n v="4"/>
    <b v="0"/>
    <x v="3"/>
    <s v="wearables"/>
    <d v="2016-12-22T04:37:48"/>
    <d v="2017-02-20T04:37:48"/>
    <n v="60"/>
  </r>
  <r>
    <x v="91"/>
    <n v="210171"/>
    <x v="2"/>
    <s v="DE"/>
    <s v="EUR"/>
    <n v="1434139200"/>
    <n v="1431406916"/>
    <b v="1"/>
    <n v="1637"/>
    <b v="1"/>
    <x v="3"/>
    <s v="hardware"/>
    <d v="2015-05-12T05:01:56"/>
    <d v="2015-06-12T20:00:00"/>
    <n v="31"/>
  </r>
  <r>
    <x v="91"/>
    <n v="6780"/>
    <x v="1"/>
    <s v="SE"/>
    <s v="SEK"/>
    <n v="1432455532"/>
    <n v="1429863532"/>
    <b v="0"/>
    <n v="19"/>
    <b v="0"/>
    <x v="1"/>
    <s v="musical"/>
    <d v="2015-04-24T08:18:52"/>
    <d v="2015-05-24T08:18:52"/>
    <n v="30"/>
  </r>
  <r>
    <x v="92"/>
    <n v="3407"/>
    <x v="1"/>
    <s v="US"/>
    <s v="USD"/>
    <n v="1388808545"/>
    <n v="1386216545"/>
    <b v="0"/>
    <n v="30"/>
    <b v="0"/>
    <x v="4"/>
    <s v="video games"/>
    <d v="2013-12-05T04:09:05"/>
    <d v="2014-01-04T04:09:05"/>
    <n v="30"/>
  </r>
  <r>
    <x v="92"/>
    <n v="40"/>
    <x v="1"/>
    <s v="US"/>
    <s v="USD"/>
    <n v="1414123200"/>
    <n v="1408962270"/>
    <b v="0"/>
    <n v="26"/>
    <b v="0"/>
    <x v="6"/>
    <s v="photobooks"/>
    <d v="2014-08-25T10:24:30"/>
    <d v="2014-10-24T04:00:00"/>
    <n v="60"/>
  </r>
  <r>
    <x v="93"/>
    <n v="86492"/>
    <x v="2"/>
    <s v="CA"/>
    <s v="CAD"/>
    <n v="1436364023"/>
    <n v="1433772023"/>
    <b v="1"/>
    <n v="885"/>
    <b v="1"/>
    <x v="6"/>
    <s v="photobooks"/>
    <d v="2015-06-08T14:00:23"/>
    <d v="2015-07-08T14:00:23"/>
    <n v="30"/>
  </r>
  <r>
    <x v="94"/>
    <n v="5876"/>
    <x v="0"/>
    <s v="US"/>
    <s v="USD"/>
    <n v="1402632000"/>
    <n v="1399909127"/>
    <b v="0"/>
    <n v="70"/>
    <b v="0"/>
    <x v="3"/>
    <s v="space exploration"/>
    <d v="2014-05-12T15:38:47"/>
    <d v="2014-06-13T04:00:00"/>
    <n v="32"/>
  </r>
  <r>
    <x v="95"/>
    <n v="40"/>
    <x v="0"/>
    <s v="US"/>
    <s v="USD"/>
    <n v="1456555536"/>
    <n v="1453963536"/>
    <b v="0"/>
    <n v="2"/>
    <b v="0"/>
    <x v="0"/>
    <s v="science fiction"/>
    <d v="2016-01-28T06:45:36"/>
    <d v="2016-02-27T06:45:36"/>
    <n v="30"/>
  </r>
  <r>
    <x v="95"/>
    <n v="359"/>
    <x v="0"/>
    <s v="US"/>
    <s v="USD"/>
    <n v="1417532644"/>
    <n v="1413900244"/>
    <b v="0"/>
    <n v="10"/>
    <b v="0"/>
    <x v="0"/>
    <s v="science fiction"/>
    <d v="2014-10-21T14:04:04"/>
    <d v="2014-12-02T15:04:04"/>
    <n v="42"/>
  </r>
  <r>
    <x v="95"/>
    <n v="5"/>
    <x v="1"/>
    <s v="US"/>
    <s v="USD"/>
    <n v="1404318595"/>
    <n v="1401726595"/>
    <b v="0"/>
    <n v="1"/>
    <b v="0"/>
    <x v="0"/>
    <s v="drama"/>
    <d v="2014-06-02T16:29:55"/>
    <d v="2014-07-02T16:29:55"/>
    <n v="30"/>
  </r>
  <r>
    <x v="95"/>
    <n v="1"/>
    <x v="1"/>
    <s v="US"/>
    <s v="USD"/>
    <n v="1470975614"/>
    <n v="1465791614"/>
    <b v="0"/>
    <n v="1"/>
    <b v="0"/>
    <x v="0"/>
    <s v="drama"/>
    <d v="2016-06-13T04:20:14"/>
    <d v="2016-08-12T04:20:14"/>
    <n v="60"/>
  </r>
  <r>
    <x v="95"/>
    <n v="0"/>
    <x v="1"/>
    <s v="AU"/>
    <s v="AUD"/>
    <n v="1418719967"/>
    <n v="1416127967"/>
    <b v="0"/>
    <n v="0"/>
    <b v="0"/>
    <x v="0"/>
    <s v="drama"/>
    <d v="2014-11-16T08:52:47"/>
    <d v="2014-12-16T08:52:47"/>
    <n v="30"/>
  </r>
  <r>
    <x v="95"/>
    <n v="20"/>
    <x v="1"/>
    <s v="US"/>
    <s v="USD"/>
    <n v="1439734001"/>
    <n v="1437142547"/>
    <b v="0"/>
    <n v="1"/>
    <b v="0"/>
    <x v="0"/>
    <s v="drama"/>
    <d v="2015-07-17T14:15:47"/>
    <d v="2015-08-16T14:06:41"/>
    <n v="30"/>
  </r>
  <r>
    <x v="95"/>
    <n v="27849.22"/>
    <x v="1"/>
    <s v="US"/>
    <s v="USD"/>
    <n v="1429740037"/>
    <n v="1425423637"/>
    <b v="0"/>
    <n v="84"/>
    <b v="0"/>
    <x v="0"/>
    <s v="drama"/>
    <d v="2015-03-03T23:00:37"/>
    <d v="2015-04-22T22:00:37"/>
    <n v="50"/>
  </r>
  <r>
    <x v="95"/>
    <n v="8815"/>
    <x v="1"/>
    <s v="US"/>
    <s v="USD"/>
    <n v="1459493940"/>
    <n v="1456732225"/>
    <b v="0"/>
    <n v="76"/>
    <b v="0"/>
    <x v="0"/>
    <s v="drama"/>
    <d v="2016-02-29T07:50:25"/>
    <d v="2016-04-01T06:59:00"/>
    <n v="32"/>
  </r>
  <r>
    <x v="95"/>
    <n v="360"/>
    <x v="1"/>
    <s v="US"/>
    <s v="USD"/>
    <n v="1440101160"/>
    <n v="1436542030"/>
    <b v="0"/>
    <n v="3"/>
    <b v="0"/>
    <x v="0"/>
    <s v="drama"/>
    <d v="2015-07-10T15:27:10"/>
    <d v="2015-08-20T20:06:00"/>
    <n v="41"/>
  </r>
  <r>
    <x v="95"/>
    <n v="0"/>
    <x v="1"/>
    <s v="US"/>
    <s v="USD"/>
    <n v="1427569564"/>
    <n v="1422389164"/>
    <b v="0"/>
    <n v="0"/>
    <b v="0"/>
    <x v="0"/>
    <s v="drama"/>
    <d v="2015-01-27T20:06:04"/>
    <d v="2015-03-28T19:06:04"/>
    <n v="60"/>
  </r>
  <r>
    <x v="95"/>
    <n v="51605.31"/>
    <x v="2"/>
    <s v="US"/>
    <s v="USD"/>
    <n v="1340683393"/>
    <n v="1337659393"/>
    <b v="1"/>
    <n v="447"/>
    <b v="1"/>
    <x v="0"/>
    <s v="documentary"/>
    <d v="2012-05-22T04:03:13"/>
    <d v="2012-06-26T04:03:13"/>
    <n v="35"/>
  </r>
  <r>
    <x v="95"/>
    <n v="66554.559999999998"/>
    <x v="2"/>
    <s v="US"/>
    <s v="USD"/>
    <n v="1383264000"/>
    <n v="1378080409"/>
    <b v="1"/>
    <n v="665"/>
    <b v="1"/>
    <x v="0"/>
    <s v="documentary"/>
    <d v="2013-09-02T00:06:49"/>
    <d v="2013-11-01T00:00:00"/>
    <n v="60"/>
  </r>
  <r>
    <x v="95"/>
    <n v="52198"/>
    <x v="2"/>
    <s v="US"/>
    <s v="USD"/>
    <n v="1482208233"/>
    <n v="1479184233"/>
    <b v="1"/>
    <n v="736"/>
    <b v="1"/>
    <x v="0"/>
    <s v="documentary"/>
    <d v="2016-11-15T04:30:33"/>
    <d v="2016-12-20T04:30:33"/>
    <n v="35"/>
  </r>
  <r>
    <x v="95"/>
    <n v="51544"/>
    <x v="2"/>
    <s v="US"/>
    <s v="USD"/>
    <n v="1466002800"/>
    <n v="1463517521"/>
    <b v="1"/>
    <n v="267"/>
    <b v="1"/>
    <x v="0"/>
    <s v="documentary"/>
    <d v="2016-05-17T20:38:41"/>
    <d v="2016-06-15T15:00:00"/>
    <n v="29"/>
  </r>
  <r>
    <x v="95"/>
    <n v="55223"/>
    <x v="2"/>
    <s v="US"/>
    <s v="USD"/>
    <n v="1381424452"/>
    <n v="1378746052"/>
    <b v="0"/>
    <n v="351"/>
    <b v="1"/>
    <x v="0"/>
    <s v="documentary"/>
    <d v="2013-09-09T17:00:52"/>
    <d v="2013-10-10T17:00:52"/>
    <n v="31"/>
  </r>
  <r>
    <x v="95"/>
    <n v="51906"/>
    <x v="2"/>
    <s v="US"/>
    <s v="USD"/>
    <n v="1312747970"/>
    <n v="1310155970"/>
    <b v="0"/>
    <n v="73"/>
    <b v="1"/>
    <x v="0"/>
    <s v="documentary"/>
    <d v="2011-07-08T20:12:50"/>
    <d v="2011-08-07T20:12:50"/>
    <n v="30"/>
  </r>
  <r>
    <x v="95"/>
    <n v="6"/>
    <x v="1"/>
    <s v="US"/>
    <s v="USD"/>
    <n v="1448660404"/>
    <n v="1443472804"/>
    <b v="0"/>
    <n v="2"/>
    <b v="0"/>
    <x v="0"/>
    <s v="animation"/>
    <d v="2015-09-28T20:40:04"/>
    <d v="2015-11-27T21:40:04"/>
    <n v="60"/>
  </r>
  <r>
    <x v="95"/>
    <n v="396"/>
    <x v="1"/>
    <s v="US"/>
    <s v="USD"/>
    <n v="1392417800"/>
    <n v="1389825800"/>
    <b v="0"/>
    <n v="7"/>
    <b v="0"/>
    <x v="0"/>
    <s v="animation"/>
    <d v="2014-01-15T22:43:20"/>
    <d v="2014-02-14T22:43:20"/>
    <n v="30"/>
  </r>
  <r>
    <x v="95"/>
    <n v="0"/>
    <x v="1"/>
    <s v="CA"/>
    <s v="CAD"/>
    <n v="1482678994"/>
    <n v="1477491394"/>
    <b v="0"/>
    <n v="0"/>
    <b v="0"/>
    <x v="0"/>
    <s v="animation"/>
    <d v="2016-10-26T14:16:34"/>
    <d v="2016-12-25T15:16:34"/>
    <n v="60"/>
  </r>
  <r>
    <x v="95"/>
    <n v="400"/>
    <x v="1"/>
    <s v="US"/>
    <s v="USD"/>
    <n v="1337955240"/>
    <n v="1332808501"/>
    <b v="0"/>
    <n v="3"/>
    <b v="0"/>
    <x v="0"/>
    <s v="animation"/>
    <d v="2012-03-27T00:35:01"/>
    <d v="2012-05-25T14:14:00"/>
    <n v="59"/>
  </r>
  <r>
    <x v="95"/>
    <n v="6962"/>
    <x v="1"/>
    <s v="US"/>
    <s v="USD"/>
    <n v="1471244400"/>
    <n v="1467387705"/>
    <b v="0"/>
    <n v="68"/>
    <b v="0"/>
    <x v="0"/>
    <s v="animation"/>
    <d v="2016-07-01T15:41:45"/>
    <d v="2016-08-15T07:00:00"/>
    <n v="45"/>
  </r>
  <r>
    <x v="95"/>
    <n v="13692"/>
    <x v="1"/>
    <s v="FR"/>
    <s v="EUR"/>
    <n v="1447600389"/>
    <n v="1444140789"/>
    <b v="0"/>
    <n v="34"/>
    <b v="0"/>
    <x v="3"/>
    <s v="web"/>
    <d v="2015-10-06T14:13:09"/>
    <d v="2015-11-15T15:13:09"/>
    <n v="40"/>
  </r>
  <r>
    <x v="95"/>
    <n v="0"/>
    <x v="1"/>
    <s v="NL"/>
    <s v="EUR"/>
    <n v="1482052815"/>
    <n v="1479460815"/>
    <b v="0"/>
    <n v="0"/>
    <b v="0"/>
    <x v="3"/>
    <s v="web"/>
    <d v="2016-11-18T09:20:15"/>
    <d v="2016-12-18T09:20:15"/>
    <n v="30"/>
  </r>
  <r>
    <x v="95"/>
    <n v="31"/>
    <x v="1"/>
    <s v="US"/>
    <s v="USD"/>
    <n v="1425827760"/>
    <n v="1423769402"/>
    <b v="0"/>
    <n v="2"/>
    <b v="0"/>
    <x v="3"/>
    <s v="web"/>
    <d v="2015-02-12T19:30:02"/>
    <d v="2015-03-08T15:16:00"/>
    <n v="24"/>
  </r>
  <r>
    <x v="95"/>
    <n v="690"/>
    <x v="0"/>
    <s v="CA"/>
    <s v="CAD"/>
    <n v="1464460329"/>
    <n v="1461954729"/>
    <b v="0"/>
    <n v="9"/>
    <b v="0"/>
    <x v="3"/>
    <s v="web"/>
    <d v="2016-04-29T18:32:09"/>
    <d v="2016-05-28T18:32:09"/>
    <n v="29"/>
  </r>
  <r>
    <x v="95"/>
    <n v="1529"/>
    <x v="1"/>
    <s v="US"/>
    <s v="USD"/>
    <n v="1415558879"/>
    <n v="1412963279"/>
    <b v="0"/>
    <n v="18"/>
    <b v="0"/>
    <x v="3"/>
    <s v="wearables"/>
    <d v="2014-10-10T17:47:59"/>
    <d v="2014-11-09T18:47:59"/>
    <n v="30"/>
  </r>
  <r>
    <x v="95"/>
    <n v="5010"/>
    <x v="1"/>
    <s v="IT"/>
    <s v="EUR"/>
    <n v="1477731463"/>
    <n v="1474275463"/>
    <b v="0"/>
    <n v="28"/>
    <b v="0"/>
    <x v="3"/>
    <s v="wearables"/>
    <d v="2016-09-19T08:57:43"/>
    <d v="2016-10-29T08:57:43"/>
    <n v="40"/>
  </r>
  <r>
    <x v="95"/>
    <n v="10814"/>
    <x v="1"/>
    <s v="US"/>
    <s v="USD"/>
    <n v="1420088340"/>
    <n v="1417410964"/>
    <b v="0"/>
    <n v="215"/>
    <b v="0"/>
    <x v="3"/>
    <s v="wearables"/>
    <d v="2014-12-01T05:16:04"/>
    <d v="2015-01-01T04:59:00"/>
    <n v="31"/>
  </r>
  <r>
    <x v="95"/>
    <n v="15"/>
    <x v="1"/>
    <s v="US"/>
    <s v="USD"/>
    <n v="1407811627"/>
    <n v="1402627627"/>
    <b v="0"/>
    <n v="2"/>
    <b v="0"/>
    <x v="3"/>
    <s v="wearables"/>
    <d v="2014-06-13T02:47:07"/>
    <d v="2014-08-12T02:47:07"/>
    <n v="60"/>
  </r>
  <r>
    <x v="95"/>
    <n v="12792"/>
    <x v="1"/>
    <s v="IT"/>
    <s v="EUR"/>
    <n v="1467106895"/>
    <n v="1463218895"/>
    <b v="0"/>
    <n v="96"/>
    <b v="0"/>
    <x v="3"/>
    <s v="wearables"/>
    <d v="2016-05-14T09:41:35"/>
    <d v="2016-06-28T09:41:35"/>
    <n v="45"/>
  </r>
  <r>
    <x v="95"/>
    <n v="53"/>
    <x v="1"/>
    <s v="US"/>
    <s v="USD"/>
    <n v="1489512122"/>
    <n v="1486923722"/>
    <b v="0"/>
    <n v="4"/>
    <b v="0"/>
    <x v="3"/>
    <s v="wearables"/>
    <d v="2017-02-12T18:22:02"/>
    <d v="2017-03-14T17:22:02"/>
    <n v="30"/>
  </r>
  <r>
    <x v="95"/>
    <n v="260"/>
    <x v="1"/>
    <s v="US"/>
    <s v="USD"/>
    <n v="1435711246"/>
    <n v="1433292046"/>
    <b v="0"/>
    <n v="10"/>
    <b v="0"/>
    <x v="3"/>
    <s v="wearables"/>
    <d v="2015-06-03T00:40:46"/>
    <d v="2015-07-01T00:40:46"/>
    <n v="28"/>
  </r>
  <r>
    <x v="95"/>
    <n v="170"/>
    <x v="1"/>
    <s v="GB"/>
    <s v="GBP"/>
    <n v="1384179548"/>
    <n v="1381583948"/>
    <b v="0"/>
    <n v="4"/>
    <b v="0"/>
    <x v="5"/>
    <s v="jazz"/>
    <d v="2013-10-12T13:19:08"/>
    <d v="2013-11-11T14:19:08"/>
    <n v="30"/>
  </r>
  <r>
    <x v="95"/>
    <n v="151"/>
    <x v="1"/>
    <s v="US"/>
    <s v="USD"/>
    <n v="1451786137"/>
    <n v="1449194137"/>
    <b v="0"/>
    <n v="3"/>
    <b v="0"/>
    <x v="5"/>
    <s v="jazz"/>
    <d v="2015-12-04T01:55:37"/>
    <d v="2016-01-03T01:55:37"/>
    <n v="30"/>
  </r>
  <r>
    <x v="95"/>
    <n v="1161"/>
    <x v="1"/>
    <s v="US"/>
    <s v="USD"/>
    <n v="1486693145"/>
    <n v="1484101145"/>
    <b v="0"/>
    <n v="31"/>
    <b v="0"/>
    <x v="3"/>
    <s v="wearables"/>
    <d v="2017-01-11T02:19:05"/>
    <d v="2017-02-10T02:19:05"/>
    <n v="30"/>
  </r>
  <r>
    <x v="95"/>
    <n v="6663"/>
    <x v="1"/>
    <s v="US"/>
    <s v="USD"/>
    <n v="1460988000"/>
    <n v="1458050450"/>
    <b v="0"/>
    <n v="96"/>
    <b v="0"/>
    <x v="3"/>
    <s v="wearables"/>
    <d v="2016-03-15T14:00:50"/>
    <d v="2016-04-18T14:00:00"/>
    <n v="34"/>
  </r>
  <r>
    <x v="95"/>
    <n v="19195"/>
    <x v="1"/>
    <s v="US"/>
    <s v="USD"/>
    <n v="1465054872"/>
    <n v="1461166872"/>
    <b v="0"/>
    <n v="121"/>
    <b v="0"/>
    <x v="3"/>
    <s v="wearables"/>
    <d v="2016-04-20T15:41:12"/>
    <d v="2016-06-04T15:41:12"/>
    <n v="45"/>
  </r>
  <r>
    <x v="95"/>
    <n v="861"/>
    <x v="1"/>
    <s v="US"/>
    <s v="USD"/>
    <n v="1430081759"/>
    <n v="1424901359"/>
    <b v="0"/>
    <n v="17"/>
    <b v="0"/>
    <x v="3"/>
    <s v="wearables"/>
    <d v="2015-02-25T21:55:59"/>
    <d v="2015-04-26T20:55:59"/>
    <n v="60"/>
  </r>
  <r>
    <x v="95"/>
    <n v="19430"/>
    <x v="1"/>
    <s v="US"/>
    <s v="USD"/>
    <n v="1421640665"/>
    <n v="1419048665"/>
    <b v="0"/>
    <n v="171"/>
    <b v="0"/>
    <x v="3"/>
    <s v="wearables"/>
    <d v="2014-12-20T04:11:05"/>
    <d v="2015-01-19T04:11:05"/>
    <n v="30"/>
  </r>
  <r>
    <x v="95"/>
    <n v="280"/>
    <x v="1"/>
    <s v="US"/>
    <s v="USD"/>
    <n v="1458925156"/>
    <n v="1456336756"/>
    <b v="0"/>
    <n v="3"/>
    <b v="0"/>
    <x v="3"/>
    <s v="wearables"/>
    <d v="2016-02-24T17:59:16"/>
    <d v="2016-03-25T16:59:16"/>
    <n v="30"/>
  </r>
  <r>
    <x v="95"/>
    <n v="6610"/>
    <x v="1"/>
    <s v="NL"/>
    <s v="EUR"/>
    <n v="1403507050"/>
    <n v="1400051050"/>
    <b v="0"/>
    <n v="41"/>
    <b v="0"/>
    <x v="3"/>
    <s v="wearables"/>
    <d v="2014-05-14T07:04:10"/>
    <d v="2014-06-23T07:04:10"/>
    <n v="40"/>
  </r>
  <r>
    <x v="95"/>
    <n v="6565"/>
    <x v="0"/>
    <s v="US"/>
    <s v="USD"/>
    <n v="1466346646"/>
    <n v="1463754646"/>
    <b v="0"/>
    <n v="101"/>
    <b v="0"/>
    <x v="3"/>
    <s v="wearables"/>
    <d v="2016-05-20T14:30:46"/>
    <d v="2016-06-19T14:30:46"/>
    <n v="30"/>
  </r>
  <r>
    <x v="95"/>
    <n v="410"/>
    <x v="1"/>
    <s v="CA"/>
    <s v="CAD"/>
    <n v="1406994583"/>
    <n v="1401810583"/>
    <b v="0"/>
    <n v="1"/>
    <b v="0"/>
    <x v="4"/>
    <s v="video games"/>
    <d v="2014-06-03T15:49:43"/>
    <d v="2014-08-02T15:49:43"/>
    <n v="60"/>
  </r>
  <r>
    <x v="95"/>
    <n v="255"/>
    <x v="1"/>
    <s v="US"/>
    <s v="USD"/>
    <n v="1354919022"/>
    <n v="1352327022"/>
    <b v="0"/>
    <n v="11"/>
    <b v="0"/>
    <x v="4"/>
    <s v="video games"/>
    <d v="2012-11-07T22:23:42"/>
    <d v="2012-12-07T22:23:42"/>
    <n v="30"/>
  </r>
  <r>
    <x v="95"/>
    <n v="75"/>
    <x v="1"/>
    <s v="US"/>
    <s v="USD"/>
    <n v="1466096566"/>
    <n v="1463504566"/>
    <b v="0"/>
    <n v="2"/>
    <b v="0"/>
    <x v="7"/>
    <s v="food trucks"/>
    <d v="2016-05-17T17:02:46"/>
    <d v="2016-06-16T17:02:46"/>
    <n v="30"/>
  </r>
  <r>
    <x v="95"/>
    <n v="5875"/>
    <x v="1"/>
    <s v="US"/>
    <s v="USD"/>
    <n v="1403983314"/>
    <n v="1400786514"/>
    <b v="0"/>
    <n v="85"/>
    <b v="0"/>
    <x v="7"/>
    <s v="food trucks"/>
    <d v="2014-05-22T19:21:54"/>
    <d v="2014-06-28T19:21:54"/>
    <n v="37"/>
  </r>
  <r>
    <x v="95"/>
    <n v="4"/>
    <x v="1"/>
    <s v="US"/>
    <s v="USD"/>
    <n v="1425197321"/>
    <n v="1422605321"/>
    <b v="0"/>
    <n v="3"/>
    <b v="0"/>
    <x v="7"/>
    <s v="food trucks"/>
    <d v="2015-01-30T08:08:41"/>
    <d v="2015-03-01T08:08:41"/>
    <n v="30"/>
  </r>
  <r>
    <x v="95"/>
    <n v="1937"/>
    <x v="0"/>
    <s v="US"/>
    <s v="USD"/>
    <n v="1398042000"/>
    <n v="1395089981"/>
    <b v="0"/>
    <n v="40"/>
    <b v="0"/>
    <x v="5"/>
    <s v="world music"/>
    <d v="2014-03-17T20:59:41"/>
    <d v="2014-04-21T01:00:00"/>
    <n v="35"/>
  </r>
  <r>
    <x v="95"/>
    <n v="0"/>
    <x v="0"/>
    <s v="GB"/>
    <s v="GBP"/>
    <n v="1422903342"/>
    <n v="1420311342"/>
    <b v="0"/>
    <n v="0"/>
    <b v="0"/>
    <x v="5"/>
    <s v="world music"/>
    <d v="2015-01-03T18:55:42"/>
    <d v="2015-02-02T18:55:42"/>
    <n v="30"/>
  </r>
  <r>
    <x v="95"/>
    <n v="5757"/>
    <x v="0"/>
    <s v="US"/>
    <s v="USD"/>
    <n v="1455710679"/>
    <n v="1453118679"/>
    <b v="0"/>
    <n v="45"/>
    <b v="0"/>
    <x v="3"/>
    <s v="wearables"/>
    <d v="2016-01-18T12:04:39"/>
    <d v="2016-02-17T12:04:39"/>
    <n v="30"/>
  </r>
  <r>
    <x v="95"/>
    <n v="4920"/>
    <x v="0"/>
    <s v="US"/>
    <s v="USD"/>
    <n v="1476371552"/>
    <n v="1473779552"/>
    <b v="0"/>
    <n v="90"/>
    <b v="0"/>
    <x v="3"/>
    <s v="wearables"/>
    <d v="2016-09-13T15:12:32"/>
    <d v="2016-10-13T15:12:32"/>
    <n v="30"/>
  </r>
  <r>
    <x v="95"/>
    <n v="408"/>
    <x v="0"/>
    <s v="US"/>
    <s v="USD"/>
    <n v="1417501145"/>
    <n v="1414041545"/>
    <b v="0"/>
    <n v="9"/>
    <b v="0"/>
    <x v="3"/>
    <s v="wearables"/>
    <d v="2014-10-23T05:19:05"/>
    <d v="2014-12-02T06:19:05"/>
    <n v="40"/>
  </r>
  <r>
    <x v="95"/>
    <n v="24691"/>
    <x v="0"/>
    <s v="US"/>
    <s v="USD"/>
    <n v="1488549079"/>
    <n v="1485957079"/>
    <b v="0"/>
    <n v="140"/>
    <b v="0"/>
    <x v="3"/>
    <s v="wearables"/>
    <d v="2017-02-01T13:51:19"/>
    <d v="2017-03-03T13:51:19"/>
    <n v="30"/>
  </r>
  <r>
    <x v="95"/>
    <n v="3317"/>
    <x v="0"/>
    <s v="US"/>
    <s v="USD"/>
    <n v="1418056315"/>
    <n v="1414164715"/>
    <b v="0"/>
    <n v="37"/>
    <b v="0"/>
    <x v="3"/>
    <s v="wearables"/>
    <d v="2014-10-24T15:31:55"/>
    <d v="2014-12-08T16:31:55"/>
    <n v="45"/>
  </r>
  <r>
    <x v="95"/>
    <n v="100"/>
    <x v="0"/>
    <s v="US"/>
    <s v="USD"/>
    <n v="1437161739"/>
    <n v="1434569739"/>
    <b v="0"/>
    <n v="1"/>
    <b v="0"/>
    <x v="3"/>
    <s v="wearables"/>
    <d v="2015-06-17T19:35:39"/>
    <d v="2015-07-17T19:35:39"/>
    <n v="30"/>
  </r>
  <r>
    <x v="95"/>
    <n v="51149"/>
    <x v="0"/>
    <s v="US"/>
    <s v="USD"/>
    <n v="1471579140"/>
    <n v="1466512683"/>
    <b v="0"/>
    <n v="323"/>
    <b v="0"/>
    <x v="3"/>
    <s v="wearables"/>
    <d v="2016-06-21T12:38:03"/>
    <d v="2016-08-19T03:59:00"/>
    <n v="59"/>
  </r>
  <r>
    <x v="95"/>
    <n v="0"/>
    <x v="1"/>
    <s v="US"/>
    <s v="USD"/>
    <n v="1448147619"/>
    <n v="1445552019"/>
    <b v="0"/>
    <n v="0"/>
    <b v="0"/>
    <x v="2"/>
    <s v="translations"/>
    <d v="2015-10-22T22:13:39"/>
    <d v="2015-11-21T23:13:39"/>
    <n v="30"/>
  </r>
  <r>
    <x v="95"/>
    <n v="590807.11"/>
    <x v="2"/>
    <s v="US"/>
    <s v="USD"/>
    <n v="1368564913"/>
    <n v="1367355313"/>
    <b v="1"/>
    <n v="20242"/>
    <b v="1"/>
    <x v="2"/>
    <s v="radio &amp; podcasts"/>
    <d v="2013-04-30T20:55:13"/>
    <d v="2013-05-14T20:55:13"/>
    <n v="14"/>
  </r>
  <r>
    <x v="95"/>
    <n v="58520.2"/>
    <x v="2"/>
    <s v="US"/>
    <s v="USD"/>
    <n v="1374858000"/>
    <n v="1373408699"/>
    <b v="1"/>
    <n v="635"/>
    <b v="1"/>
    <x v="2"/>
    <s v="radio &amp; podcasts"/>
    <d v="2013-07-09T22:24:59"/>
    <d v="2013-07-26T17:00:00"/>
    <n v="17"/>
  </r>
  <r>
    <x v="95"/>
    <n v="64974"/>
    <x v="2"/>
    <s v="CA"/>
    <s v="CAD"/>
    <n v="1441234143"/>
    <n v="1438642143"/>
    <b v="0"/>
    <n v="181"/>
    <b v="1"/>
    <x v="6"/>
    <s v="photobooks"/>
    <d v="2015-08-03T22:49:03"/>
    <d v="2015-09-02T22:49:03"/>
    <n v="30"/>
  </r>
  <r>
    <x v="95"/>
    <n v="995"/>
    <x v="1"/>
    <s v="US"/>
    <s v="USD"/>
    <n v="1427485395"/>
    <n v="1423600995"/>
    <b v="1"/>
    <n v="15"/>
    <b v="0"/>
    <x v="6"/>
    <s v="photobooks"/>
    <d v="2015-02-10T20:43:15"/>
    <d v="2015-03-27T19:43:15"/>
    <n v="45"/>
  </r>
  <r>
    <x v="95"/>
    <n v="50"/>
    <x v="1"/>
    <s v="US"/>
    <s v="USD"/>
    <n v="1451752021"/>
    <n v="1447864021"/>
    <b v="0"/>
    <n v="2"/>
    <b v="0"/>
    <x v="3"/>
    <s v="gadgets"/>
    <d v="2015-11-18T16:27:01"/>
    <d v="2016-01-02T16:27:01"/>
    <n v="45"/>
  </r>
  <r>
    <x v="95"/>
    <n v="21380"/>
    <x v="1"/>
    <s v="US"/>
    <s v="USD"/>
    <n v="1466697983"/>
    <n v="1464105983"/>
    <b v="0"/>
    <n v="99"/>
    <b v="0"/>
    <x v="3"/>
    <s v="gadgets"/>
    <d v="2016-05-24T16:06:23"/>
    <d v="2016-06-23T16:06:23"/>
    <n v="30"/>
  </r>
  <r>
    <x v="95"/>
    <n v="53001.3"/>
    <x v="2"/>
    <s v="GB"/>
    <s v="GBP"/>
    <n v="1404986951"/>
    <n v="1402394951"/>
    <b v="1"/>
    <n v="943"/>
    <b v="1"/>
    <x v="3"/>
    <s v="hardware"/>
    <d v="2014-06-10T10:09:11"/>
    <d v="2014-07-10T10:09:11"/>
    <n v="30"/>
  </r>
  <r>
    <x v="95"/>
    <n v="106222"/>
    <x v="2"/>
    <s v="US"/>
    <s v="USD"/>
    <n v="1478516737"/>
    <n v="1475921137"/>
    <b v="1"/>
    <n v="834"/>
    <b v="1"/>
    <x v="3"/>
    <s v="hardware"/>
    <d v="2016-10-08T10:05:37"/>
    <d v="2016-11-07T11:05:37"/>
    <n v="30"/>
  </r>
  <r>
    <x v="95"/>
    <n v="349474"/>
    <x v="2"/>
    <s v="US"/>
    <s v="USD"/>
    <n v="1457758800"/>
    <n v="1453730176"/>
    <b v="1"/>
    <n v="415"/>
    <b v="1"/>
    <x v="3"/>
    <s v="hardware"/>
    <d v="2016-01-25T13:56:16"/>
    <d v="2016-03-12T05:00:00"/>
    <n v="47"/>
  </r>
  <r>
    <x v="95"/>
    <n v="142483"/>
    <x v="2"/>
    <s v="US"/>
    <s v="USD"/>
    <n v="1480777515"/>
    <n v="1478095515"/>
    <b v="1"/>
    <n v="510"/>
    <b v="1"/>
    <x v="3"/>
    <s v="hardware"/>
    <d v="2016-11-02T14:05:15"/>
    <d v="2016-12-03T15:05:15"/>
    <n v="31"/>
  </r>
  <r>
    <x v="95"/>
    <n v="201165"/>
    <x v="2"/>
    <s v="US"/>
    <s v="USD"/>
    <n v="1450511940"/>
    <n v="1446527540"/>
    <b v="1"/>
    <n v="821"/>
    <b v="1"/>
    <x v="3"/>
    <s v="hardware"/>
    <d v="2015-11-03T05:12:20"/>
    <d v="2015-12-19T07:59:00"/>
    <n v="46"/>
  </r>
  <r>
    <x v="95"/>
    <n v="513422.57"/>
    <x v="2"/>
    <s v="US"/>
    <s v="USD"/>
    <n v="1339484400"/>
    <n v="1336627492"/>
    <b v="1"/>
    <n v="388"/>
    <b v="1"/>
    <x v="3"/>
    <s v="hardware"/>
    <d v="2012-05-10T05:24:52"/>
    <d v="2012-06-12T07:00:00"/>
    <n v="33"/>
  </r>
  <r>
    <x v="95"/>
    <n v="177412.01"/>
    <x v="2"/>
    <s v="DE"/>
    <s v="EUR"/>
    <n v="1459684862"/>
    <n v="1456232462"/>
    <b v="1"/>
    <n v="1945"/>
    <b v="1"/>
    <x v="3"/>
    <s v="hardware"/>
    <d v="2016-02-23T13:01:02"/>
    <d v="2016-04-03T12:01:02"/>
    <n v="40"/>
  </r>
  <r>
    <x v="95"/>
    <n v="108397.11"/>
    <x v="2"/>
    <s v="US"/>
    <s v="USD"/>
    <n v="1485191143"/>
    <n v="1482599143"/>
    <b v="1"/>
    <n v="1375"/>
    <b v="1"/>
    <x v="3"/>
    <s v="hardware"/>
    <d v="2016-12-24T17:05:43"/>
    <d v="2017-01-23T17:05:43"/>
    <n v="30"/>
  </r>
  <r>
    <x v="95"/>
    <n v="117210.24000000001"/>
    <x v="2"/>
    <s v="US"/>
    <s v="USD"/>
    <n v="1405002663"/>
    <n v="1402410663"/>
    <b v="1"/>
    <n v="354"/>
    <b v="1"/>
    <x v="3"/>
    <s v="hardware"/>
    <d v="2014-06-10T14:31:03"/>
    <d v="2014-07-10T14:31:03"/>
    <n v="30"/>
  </r>
  <r>
    <x v="95"/>
    <n v="123920"/>
    <x v="2"/>
    <s v="US"/>
    <s v="USD"/>
    <n v="1417611645"/>
    <n v="1414584045"/>
    <b v="1"/>
    <n v="303"/>
    <b v="1"/>
    <x v="3"/>
    <s v="hardware"/>
    <d v="2014-10-29T12:00:45"/>
    <d v="2014-12-03T13:00:45"/>
    <n v="35"/>
  </r>
  <r>
    <x v="95"/>
    <n v="152579"/>
    <x v="2"/>
    <s v="DE"/>
    <s v="EUR"/>
    <n v="1479890743"/>
    <n v="1476776743"/>
    <b v="1"/>
    <n v="398"/>
    <b v="1"/>
    <x v="3"/>
    <s v="hardware"/>
    <d v="2016-10-18T07:45:43"/>
    <d v="2016-11-23T08:45:43"/>
    <n v="36"/>
  </r>
  <r>
    <x v="95"/>
    <n v="409782"/>
    <x v="2"/>
    <s v="AT"/>
    <s v="EUR"/>
    <n v="1452553200"/>
    <n v="1449650173"/>
    <b v="1"/>
    <n v="971"/>
    <b v="1"/>
    <x v="3"/>
    <s v="hardware"/>
    <d v="2015-12-09T08:36:13"/>
    <d v="2016-01-11T23:00:00"/>
    <n v="33"/>
  </r>
  <r>
    <x v="95"/>
    <n v="60175"/>
    <x v="2"/>
    <s v="NL"/>
    <s v="EUR"/>
    <n v="1420765200"/>
    <n v="1417506853"/>
    <b v="1"/>
    <n v="508"/>
    <b v="1"/>
    <x v="3"/>
    <s v="hardware"/>
    <d v="2014-12-02T07:54:13"/>
    <d v="2015-01-09T01:00:00"/>
    <n v="38"/>
  </r>
  <r>
    <x v="95"/>
    <n v="60095.35"/>
    <x v="2"/>
    <s v="GB"/>
    <s v="GBP"/>
    <n v="1386025140"/>
    <n v="1382963963"/>
    <b v="0"/>
    <n v="742"/>
    <b v="1"/>
    <x v="3"/>
    <s v="hardware"/>
    <d v="2013-10-28T12:39:23"/>
    <d v="2013-12-02T22:59:00"/>
    <n v="35"/>
  </r>
  <r>
    <x v="95"/>
    <n v="176524"/>
    <x v="2"/>
    <s v="US"/>
    <s v="USD"/>
    <n v="1455933653"/>
    <n v="1452045653"/>
    <b v="0"/>
    <n v="541"/>
    <b v="1"/>
    <x v="3"/>
    <s v="hardware"/>
    <d v="2016-01-06T02:00:53"/>
    <d v="2016-02-20T02:00:53"/>
    <n v="45"/>
  </r>
  <r>
    <x v="95"/>
    <n v="76726"/>
    <x v="2"/>
    <s v="US"/>
    <s v="USD"/>
    <n v="1366222542"/>
    <n v="1363630542"/>
    <b v="0"/>
    <n v="554"/>
    <b v="1"/>
    <x v="3"/>
    <s v="hardware"/>
    <d v="2013-03-18T18:15:42"/>
    <d v="2013-04-17T18:15:42"/>
    <n v="30"/>
  </r>
  <r>
    <x v="95"/>
    <n v="64203.33"/>
    <x v="2"/>
    <s v="US"/>
    <s v="USD"/>
    <n v="1451776791"/>
    <n v="1449098391"/>
    <b v="0"/>
    <n v="263"/>
    <b v="1"/>
    <x v="3"/>
    <s v="hardware"/>
    <d v="2015-12-02T23:19:51"/>
    <d v="2016-01-02T23:19:51"/>
    <n v="31"/>
  </r>
  <r>
    <x v="95"/>
    <n v="57754"/>
    <x v="2"/>
    <s v="US"/>
    <s v="USD"/>
    <n v="1433538000"/>
    <n v="1428541276"/>
    <b v="0"/>
    <n v="188"/>
    <b v="1"/>
    <x v="3"/>
    <s v="hardware"/>
    <d v="2015-04-09T01:01:16"/>
    <d v="2015-06-05T21:00:00"/>
    <n v="57"/>
  </r>
  <r>
    <x v="95"/>
    <n v="284"/>
    <x v="1"/>
    <s v="CH"/>
    <s v="CHF"/>
    <n v="1484156948"/>
    <n v="1481564948"/>
    <b v="0"/>
    <n v="10"/>
    <b v="0"/>
    <x v="4"/>
    <s v="video games"/>
    <d v="2016-12-12T17:49:08"/>
    <d v="2017-01-11T17:49:08"/>
    <n v="30"/>
  </r>
  <r>
    <x v="95"/>
    <n v="14203"/>
    <x v="1"/>
    <s v="CA"/>
    <s v="CAD"/>
    <n v="1417804229"/>
    <n v="1415212229"/>
    <b v="0"/>
    <n v="534"/>
    <b v="0"/>
    <x v="4"/>
    <s v="video games"/>
    <d v="2014-11-05T18:30:29"/>
    <d v="2014-12-05T18:30:29"/>
    <n v="30"/>
  </r>
  <r>
    <x v="95"/>
    <n v="405"/>
    <x v="1"/>
    <s v="NO"/>
    <s v="NOK"/>
    <n v="1468392599"/>
    <n v="1465800599"/>
    <b v="0"/>
    <n v="4"/>
    <b v="0"/>
    <x v="4"/>
    <s v="video games"/>
    <d v="2016-06-13T06:49:59"/>
    <d v="2016-07-13T06:49:59"/>
    <n v="30"/>
  </r>
  <r>
    <x v="95"/>
    <n v="50653.11"/>
    <x v="2"/>
    <s v="US"/>
    <s v="USD"/>
    <n v="1409274000"/>
    <n v="1406847996"/>
    <b v="1"/>
    <n v="614"/>
    <b v="1"/>
    <x v="5"/>
    <s v="indie rock"/>
    <d v="2014-07-31T23:06:36"/>
    <d v="2014-08-29T01:00:00"/>
    <n v="29"/>
  </r>
  <r>
    <x v="95"/>
    <n v="0"/>
    <x v="0"/>
    <s v="IE"/>
    <s v="EUR"/>
    <n v="1483474370"/>
    <n v="1480882370"/>
    <b v="0"/>
    <n v="0"/>
    <b v="0"/>
    <x v="3"/>
    <s v="web"/>
    <d v="2016-12-04T20:12:50"/>
    <d v="2017-01-03T20:12:50"/>
    <n v="30"/>
  </r>
  <r>
    <x v="95"/>
    <n v="670"/>
    <x v="0"/>
    <s v="US"/>
    <s v="USD"/>
    <n v="1461622616"/>
    <n v="1456442216"/>
    <b v="0"/>
    <n v="14"/>
    <b v="0"/>
    <x v="3"/>
    <s v="web"/>
    <d v="2016-02-25T23:16:56"/>
    <d v="2016-04-25T22:16:56"/>
    <n v="60"/>
  </r>
  <r>
    <x v="95"/>
    <n v="0"/>
    <x v="0"/>
    <s v="AU"/>
    <s v="AUD"/>
    <n v="1460615164"/>
    <n v="1458023164"/>
    <b v="0"/>
    <n v="0"/>
    <b v="0"/>
    <x v="3"/>
    <s v="web"/>
    <d v="2016-03-15T06:26:04"/>
    <d v="2016-04-14T06:26:04"/>
    <n v="30"/>
  </r>
  <r>
    <x v="95"/>
    <n v="1"/>
    <x v="1"/>
    <s v="US"/>
    <s v="USD"/>
    <n v="1458715133"/>
    <n v="1455262733"/>
    <b v="0"/>
    <n v="1"/>
    <b v="0"/>
    <x v="7"/>
    <s v="food trucks"/>
    <d v="2016-02-12T07:38:53"/>
    <d v="2016-03-23T06:38:53"/>
    <n v="40"/>
  </r>
  <r>
    <x v="95"/>
    <n v="75"/>
    <x v="1"/>
    <s v="US"/>
    <s v="USD"/>
    <n v="1431647772"/>
    <n v="1426463772"/>
    <b v="0"/>
    <n v="2"/>
    <b v="0"/>
    <x v="7"/>
    <s v="restaurants"/>
    <d v="2015-03-15T23:56:12"/>
    <d v="2015-05-14T23:56:12"/>
    <n v="60"/>
  </r>
  <r>
    <x v="95"/>
    <n v="1217"/>
    <x v="1"/>
    <s v="US"/>
    <s v="USD"/>
    <n v="1451491953"/>
    <n v="1448899953"/>
    <b v="0"/>
    <n v="6"/>
    <b v="0"/>
    <x v="7"/>
    <s v="food trucks"/>
    <d v="2015-11-30T16:12:33"/>
    <d v="2015-12-30T16:12:33"/>
    <n v="30"/>
  </r>
  <r>
    <x v="95"/>
    <n v="5"/>
    <x v="1"/>
    <s v="DK"/>
    <s v="DKK"/>
    <n v="1458733927"/>
    <n v="1456145527"/>
    <b v="0"/>
    <n v="1"/>
    <b v="0"/>
    <x v="7"/>
    <s v="food trucks"/>
    <d v="2016-02-22T12:52:07"/>
    <d v="2016-03-23T11:52:07"/>
    <n v="30"/>
  </r>
  <r>
    <x v="95"/>
    <n v="3466"/>
    <x v="1"/>
    <s v="US"/>
    <s v="USD"/>
    <n v="1458938200"/>
    <n v="1453757800"/>
    <b v="0"/>
    <n v="30"/>
    <b v="0"/>
    <x v="7"/>
    <s v="food trucks"/>
    <d v="2016-01-25T21:36:40"/>
    <d v="2016-03-25T20:36:40"/>
    <n v="60"/>
  </r>
  <r>
    <x v="95"/>
    <n v="10"/>
    <x v="1"/>
    <s v="US"/>
    <s v="USD"/>
    <n v="1430149330"/>
    <n v="1424968930"/>
    <b v="0"/>
    <n v="1"/>
    <b v="0"/>
    <x v="7"/>
    <s v="food trucks"/>
    <d v="2015-02-26T16:42:10"/>
    <d v="2015-04-27T15:42:10"/>
    <n v="60"/>
  </r>
  <r>
    <x v="95"/>
    <n v="74"/>
    <x v="1"/>
    <s v="US"/>
    <s v="USD"/>
    <n v="1424746800"/>
    <n v="1422067870"/>
    <b v="0"/>
    <n v="14"/>
    <b v="0"/>
    <x v="7"/>
    <s v="food trucks"/>
    <d v="2015-01-24T02:51:10"/>
    <d v="2015-02-24T03:00:00"/>
    <n v="31"/>
  </r>
  <r>
    <x v="95"/>
    <n v="50803"/>
    <x v="2"/>
    <s v="US"/>
    <s v="USD"/>
    <n v="1475553540"/>
    <n v="1472528141"/>
    <b v="1"/>
    <n v="308"/>
    <b v="1"/>
    <x v="1"/>
    <s v="spaces"/>
    <d v="2016-08-30T03:35:41"/>
    <d v="2016-10-04T03:59:00"/>
    <n v="35"/>
  </r>
  <r>
    <x v="95"/>
    <n v="53769"/>
    <x v="2"/>
    <s v="US"/>
    <s v="USD"/>
    <n v="1428643974"/>
    <n v="1423463574"/>
    <b v="0"/>
    <n v="119"/>
    <b v="1"/>
    <x v="3"/>
    <s v="hardware"/>
    <d v="2015-02-09T06:32:54"/>
    <d v="2015-04-10T05:32:54"/>
    <n v="60"/>
  </r>
  <r>
    <x v="95"/>
    <n v="20"/>
    <x v="1"/>
    <s v="US"/>
    <s v="USD"/>
    <n v="1410279123"/>
    <n v="1405095123"/>
    <b v="0"/>
    <n v="1"/>
    <b v="0"/>
    <x v="1"/>
    <s v="plays"/>
    <d v="2014-07-11T16:12:03"/>
    <d v="2014-09-09T16:12:03"/>
    <n v="60"/>
  </r>
  <r>
    <x v="95"/>
    <n v="0"/>
    <x v="1"/>
    <s v="US"/>
    <s v="USD"/>
    <n v="1428100815"/>
    <n v="1422920415"/>
    <b v="0"/>
    <n v="0"/>
    <b v="0"/>
    <x v="1"/>
    <s v="plays"/>
    <d v="2015-02-02T23:40:15"/>
    <d v="2015-04-03T22:40:15"/>
    <n v="60"/>
  </r>
  <r>
    <x v="95"/>
    <n v="0"/>
    <x v="1"/>
    <s v="US"/>
    <s v="USD"/>
    <n v="1432437660"/>
    <n v="1429845660"/>
    <b v="0"/>
    <n v="0"/>
    <b v="0"/>
    <x v="1"/>
    <s v="spaces"/>
    <d v="2015-04-24T03:21:00"/>
    <d v="2015-05-24T03:21:00"/>
    <n v="30"/>
  </r>
  <r>
    <x v="95"/>
    <n v="1096"/>
    <x v="0"/>
    <s v="US"/>
    <s v="USD"/>
    <n v="1412536573"/>
    <n v="1408648573"/>
    <b v="0"/>
    <n v="58"/>
    <b v="0"/>
    <x v="1"/>
    <s v="spaces"/>
    <d v="2014-08-21T19:16:13"/>
    <d v="2014-10-05T19:16:13"/>
    <n v="45"/>
  </r>
  <r>
    <x v="95"/>
    <n v="51514.5"/>
    <x v="2"/>
    <s v="US"/>
    <s v="USD"/>
    <n v="1402892700"/>
    <n v="1400474329"/>
    <b v="0"/>
    <n v="433"/>
    <b v="1"/>
    <x v="1"/>
    <s v="spaces"/>
    <d v="2014-05-19T04:38:49"/>
    <d v="2014-06-16T04:25:00"/>
    <n v="28"/>
  </r>
  <r>
    <x v="95"/>
    <n v="75"/>
    <x v="1"/>
    <s v="US"/>
    <s v="USD"/>
    <n v="1432828740"/>
    <n v="1430237094"/>
    <b v="0"/>
    <n v="2"/>
    <b v="0"/>
    <x v="1"/>
    <s v="spaces"/>
    <d v="2015-04-28T16:04:54"/>
    <d v="2015-05-28T15:59:00"/>
    <n v="30"/>
  </r>
  <r>
    <x v="95"/>
    <n v="0"/>
    <x v="1"/>
    <s v="GB"/>
    <s v="GBP"/>
    <n v="1459694211"/>
    <n v="1457105811"/>
    <b v="0"/>
    <n v="0"/>
    <b v="0"/>
    <x v="1"/>
    <s v="spaces"/>
    <d v="2016-03-04T15:36:51"/>
    <d v="2016-04-03T14:36:51"/>
    <n v="30"/>
  </r>
  <r>
    <x v="95"/>
    <n v="26"/>
    <x v="1"/>
    <s v="US"/>
    <s v="USD"/>
    <n v="1430234394"/>
    <n v="1425053994"/>
    <b v="0"/>
    <n v="2"/>
    <b v="0"/>
    <x v="1"/>
    <s v="spaces"/>
    <d v="2015-02-27T16:19:54"/>
    <d v="2015-04-28T15:19:54"/>
    <n v="60"/>
  </r>
  <r>
    <x v="95"/>
    <n v="2700"/>
    <x v="3"/>
    <s v="MX"/>
    <s v="MXN"/>
    <n v="1490416380"/>
    <n v="1487485760"/>
    <b v="0"/>
    <n v="6"/>
    <b v="0"/>
    <x v="1"/>
    <s v="plays"/>
    <d v="2017-02-19T06:29:20"/>
    <d v="2017-03-25T04:33:00"/>
    <n v="34"/>
  </r>
  <r>
    <x v="95"/>
    <n v="5250"/>
    <x v="3"/>
    <s v="MX"/>
    <s v="MXN"/>
    <n v="1492356166"/>
    <n v="1488471766"/>
    <b v="0"/>
    <n v="12"/>
    <b v="0"/>
    <x v="1"/>
    <s v="plays"/>
    <d v="2017-03-02T16:22:46"/>
    <d v="2017-04-16T15:22:46"/>
    <n v="45"/>
  </r>
  <r>
    <x v="95"/>
    <n v="1"/>
    <x v="1"/>
    <s v="US"/>
    <s v="USD"/>
    <n v="1461994440"/>
    <n v="1459410101"/>
    <b v="0"/>
    <n v="1"/>
    <b v="0"/>
    <x v="1"/>
    <s v="musical"/>
    <d v="2016-03-31T07:41:41"/>
    <d v="2016-04-30T05:34:00"/>
    <n v="30"/>
  </r>
  <r>
    <x v="95"/>
    <n v="10775"/>
    <x v="1"/>
    <s v="US"/>
    <s v="USD"/>
    <n v="1404194400"/>
    <n v="1400600840"/>
    <b v="0"/>
    <n v="84"/>
    <b v="0"/>
    <x v="1"/>
    <s v="plays"/>
    <d v="2014-05-20T15:47:20"/>
    <d v="2014-07-01T06:00:00"/>
    <n v="42"/>
  </r>
  <r>
    <x v="95"/>
    <n v="3"/>
    <x v="1"/>
    <s v="US"/>
    <s v="USD"/>
    <n v="1431549912"/>
    <n v="1428957912"/>
    <b v="0"/>
    <n v="1"/>
    <b v="0"/>
    <x v="1"/>
    <s v="plays"/>
    <d v="2015-04-13T20:45:12"/>
    <d v="2015-05-13T20:45:12"/>
    <n v="30"/>
  </r>
  <r>
    <x v="96"/>
    <n v="19572"/>
    <x v="1"/>
    <s v="US"/>
    <s v="USD"/>
    <n v="1479483812"/>
    <n v="1476888212"/>
    <b v="0"/>
    <n v="196"/>
    <b v="0"/>
    <x v="3"/>
    <s v="wearables"/>
    <d v="2016-10-19T14:43:32"/>
    <d v="2016-11-18T15:43:32"/>
    <n v="30"/>
  </r>
  <r>
    <x v="96"/>
    <n v="1333"/>
    <x v="0"/>
    <s v="US"/>
    <s v="USD"/>
    <n v="1429321210"/>
    <n v="1426729210"/>
    <b v="0"/>
    <n v="10"/>
    <b v="0"/>
    <x v="3"/>
    <s v="space exploration"/>
    <d v="2015-03-19T01:40:10"/>
    <d v="2015-04-18T01:40:10"/>
    <n v="30"/>
  </r>
  <r>
    <x v="97"/>
    <n v="1758"/>
    <x v="1"/>
    <s v="US"/>
    <s v="USD"/>
    <n v="1454890620"/>
    <n v="1450724449"/>
    <b v="0"/>
    <n v="27"/>
    <b v="0"/>
    <x v="1"/>
    <s v="spaces"/>
    <d v="2015-12-21T19:00:49"/>
    <d v="2016-02-08T00:17:00"/>
    <n v="49"/>
  </r>
  <r>
    <x v="98"/>
    <n v="105"/>
    <x v="1"/>
    <s v="US"/>
    <s v="USD"/>
    <n v="1455466832"/>
    <n v="1452874832"/>
    <b v="0"/>
    <n v="4"/>
    <b v="0"/>
    <x v="3"/>
    <s v="wearables"/>
    <d v="2016-01-15T16:20:32"/>
    <d v="2016-02-14T16:20:32"/>
    <n v="30"/>
  </r>
  <r>
    <x v="99"/>
    <n v="1705"/>
    <x v="0"/>
    <s v="US"/>
    <s v="USD"/>
    <n v="1432916235"/>
    <n v="1430324235"/>
    <b v="0"/>
    <n v="41"/>
    <b v="0"/>
    <x v="3"/>
    <s v="wearables"/>
    <d v="2015-04-29T16:17:15"/>
    <d v="2015-05-29T16:17:15"/>
    <n v="30"/>
  </r>
  <r>
    <x v="99"/>
    <n v="637"/>
    <x v="1"/>
    <s v="GB"/>
    <s v="GBP"/>
    <n v="1412770578"/>
    <n v="1410178578"/>
    <b v="0"/>
    <n v="26"/>
    <b v="0"/>
    <x v="3"/>
    <s v="gadgets"/>
    <d v="2014-09-08T12:16:18"/>
    <d v="2014-10-08T12:16:18"/>
    <n v="30"/>
  </r>
  <r>
    <x v="99"/>
    <n v="96248.960000000006"/>
    <x v="2"/>
    <s v="US"/>
    <s v="USD"/>
    <n v="1303446073"/>
    <n v="1300767673"/>
    <b v="1"/>
    <n v="1876"/>
    <b v="1"/>
    <x v="3"/>
    <s v="hardware"/>
    <d v="2011-03-22T04:21:13"/>
    <d v="2011-04-22T04:21:13"/>
    <n v="31"/>
  </r>
  <r>
    <x v="99"/>
    <n v="48434"/>
    <x v="2"/>
    <s v="US"/>
    <s v="USD"/>
    <n v="1349203203"/>
    <n v="1345056003"/>
    <b v="0"/>
    <n v="92"/>
    <b v="1"/>
    <x v="5"/>
    <s v="indie rock"/>
    <d v="2012-08-15T18:40:03"/>
    <d v="2012-10-02T18:40:03"/>
    <n v="48"/>
  </r>
  <r>
    <x v="100"/>
    <n v="53771"/>
    <x v="2"/>
    <s v="US"/>
    <s v="USD"/>
    <n v="1417653540"/>
    <n v="1414975346"/>
    <b v="0"/>
    <n v="229"/>
    <b v="1"/>
    <x v="2"/>
    <s v="nonfiction"/>
    <d v="2014-11-03T00:42:26"/>
    <d v="2014-12-04T00:39:00"/>
    <n v="31"/>
  </r>
  <r>
    <x v="101"/>
    <n v="9460"/>
    <x v="1"/>
    <s v="GB"/>
    <s v="GBP"/>
    <n v="1476109970"/>
    <n v="1473517970"/>
    <b v="1"/>
    <n v="113"/>
    <b v="0"/>
    <x v="6"/>
    <s v="photobooks"/>
    <d v="2016-09-10T14:32:50"/>
    <d v="2016-10-10T14:32:50"/>
    <n v="30"/>
  </r>
  <r>
    <x v="102"/>
    <n v="45535"/>
    <x v="2"/>
    <s v="US"/>
    <s v="USD"/>
    <n v="1266876000"/>
    <n v="1263679492"/>
    <b v="1"/>
    <n v="179"/>
    <b v="1"/>
    <x v="0"/>
    <s v="documentary"/>
    <d v="2010-01-16T22:04:52"/>
    <d v="2010-02-22T22:00:00"/>
    <n v="37"/>
  </r>
  <r>
    <x v="102"/>
    <n v="0"/>
    <x v="1"/>
    <s v="CA"/>
    <s v="CAD"/>
    <n v="1452350896"/>
    <n v="1447166896"/>
    <b v="0"/>
    <n v="0"/>
    <b v="0"/>
    <x v="3"/>
    <s v="web"/>
    <d v="2015-11-10T14:48:16"/>
    <d v="2016-01-09T14:48:16"/>
    <n v="60"/>
  </r>
  <r>
    <x v="102"/>
    <n v="50"/>
    <x v="1"/>
    <s v="US"/>
    <s v="USD"/>
    <n v="1389055198"/>
    <n v="1386463198"/>
    <b v="0"/>
    <n v="1"/>
    <b v="0"/>
    <x v="5"/>
    <s v="jazz"/>
    <d v="2013-12-08T00:39:58"/>
    <d v="2014-01-07T00:39:58"/>
    <n v="30"/>
  </r>
  <r>
    <x v="102"/>
    <n v="21300"/>
    <x v="0"/>
    <s v="US"/>
    <s v="USD"/>
    <n v="1423092149"/>
    <n v="1420500149"/>
    <b v="0"/>
    <n v="400"/>
    <b v="0"/>
    <x v="3"/>
    <s v="wearables"/>
    <d v="2015-01-05T23:22:29"/>
    <d v="2015-02-04T23:22:29"/>
    <n v="30"/>
  </r>
  <r>
    <x v="102"/>
    <n v="6382.34"/>
    <x v="1"/>
    <s v="US"/>
    <s v="USD"/>
    <n v="1398366667"/>
    <n v="1395774667"/>
    <b v="0"/>
    <n v="147"/>
    <b v="0"/>
    <x v="4"/>
    <s v="video games"/>
    <d v="2014-03-25T19:11:07"/>
    <d v="2014-04-24T19:11:07"/>
    <n v="30"/>
  </r>
  <r>
    <x v="102"/>
    <n v="186"/>
    <x v="1"/>
    <s v="US"/>
    <s v="USD"/>
    <n v="1450327126"/>
    <n v="1447735126"/>
    <b v="0"/>
    <n v="8"/>
    <b v="0"/>
    <x v="4"/>
    <s v="mobile games"/>
    <d v="2015-11-17T04:38:46"/>
    <d v="2015-12-17T04:38:46"/>
    <n v="30"/>
  </r>
  <r>
    <x v="102"/>
    <n v="65313"/>
    <x v="2"/>
    <s v="US"/>
    <s v="USD"/>
    <n v="1462161540"/>
    <n v="1457913777"/>
    <b v="1"/>
    <n v="740"/>
    <b v="1"/>
    <x v="6"/>
    <s v="photobooks"/>
    <d v="2016-03-14T00:02:57"/>
    <d v="2016-05-02T03:59:00"/>
    <n v="49"/>
  </r>
  <r>
    <x v="102"/>
    <n v="118"/>
    <x v="1"/>
    <s v="US"/>
    <s v="USD"/>
    <n v="1467231614"/>
    <n v="1464639614"/>
    <b v="0"/>
    <n v="6"/>
    <b v="0"/>
    <x v="4"/>
    <s v="video games"/>
    <d v="2016-05-30T20:20:14"/>
    <d v="2016-06-29T20:20:14"/>
    <n v="30"/>
  </r>
  <r>
    <x v="102"/>
    <n v="120"/>
    <x v="0"/>
    <s v="US"/>
    <s v="USD"/>
    <n v="1429823138"/>
    <n v="1427231138"/>
    <b v="0"/>
    <n v="2"/>
    <b v="0"/>
    <x v="7"/>
    <s v="food trucks"/>
    <d v="2015-03-24T21:05:38"/>
    <d v="2015-04-23T21:05:38"/>
    <n v="30"/>
  </r>
  <r>
    <x v="102"/>
    <n v="185"/>
    <x v="1"/>
    <s v="US"/>
    <s v="USD"/>
    <n v="1417800435"/>
    <n v="1415208435"/>
    <b v="0"/>
    <n v="4"/>
    <b v="0"/>
    <x v="1"/>
    <s v="plays"/>
    <d v="2014-11-05T17:27:15"/>
    <d v="2014-12-05T17:27:15"/>
    <n v="30"/>
  </r>
  <r>
    <x v="102"/>
    <n v="46100.69"/>
    <x v="2"/>
    <s v="US"/>
    <s v="USD"/>
    <n v="1410444068"/>
    <n v="1407852068"/>
    <b v="0"/>
    <n v="199"/>
    <b v="1"/>
    <x v="1"/>
    <s v="musical"/>
    <d v="2014-08-12T14:01:08"/>
    <d v="2014-09-11T14:01:08"/>
    <n v="30"/>
  </r>
  <r>
    <x v="103"/>
    <n v="47978"/>
    <x v="2"/>
    <s v="US"/>
    <s v="USD"/>
    <n v="1360938109"/>
    <n v="1358346109"/>
    <b v="1"/>
    <n v="321"/>
    <b v="1"/>
    <x v="2"/>
    <s v="radio &amp; podcasts"/>
    <d v="2013-01-16T14:21:49"/>
    <d v="2013-02-15T14:21:49"/>
    <n v="30"/>
  </r>
  <r>
    <x v="104"/>
    <n v="54116.28"/>
    <x v="2"/>
    <s v="US"/>
    <s v="USD"/>
    <n v="1450555279"/>
    <n v="1447963279"/>
    <b v="0"/>
    <n v="284"/>
    <b v="1"/>
    <x v="0"/>
    <s v="television"/>
    <d v="2015-11-19T20:01:19"/>
    <d v="2015-12-19T20:01:19"/>
    <n v="30"/>
  </r>
  <r>
    <x v="105"/>
    <n v="60450.1"/>
    <x v="2"/>
    <s v="US"/>
    <s v="USD"/>
    <n v="1413575739"/>
    <n v="1410983739"/>
    <b v="1"/>
    <n v="452"/>
    <b v="1"/>
    <x v="6"/>
    <s v="photobooks"/>
    <d v="2014-09-17T19:55:39"/>
    <d v="2014-10-17T19:55:39"/>
    <n v="30"/>
  </r>
  <r>
    <x v="106"/>
    <n v="0"/>
    <x v="1"/>
    <s v="US"/>
    <s v="USD"/>
    <n v="1431308704"/>
    <n v="1428716704"/>
    <b v="0"/>
    <n v="0"/>
    <b v="0"/>
    <x v="7"/>
    <s v="restaurants"/>
    <d v="2015-04-11T01:45:04"/>
    <d v="2015-05-11T01:45:04"/>
    <n v="30"/>
  </r>
  <r>
    <x v="107"/>
    <n v="10"/>
    <x v="1"/>
    <s v="NZ"/>
    <s v="NZD"/>
    <n v="1407545334"/>
    <n v="1404953334"/>
    <b v="0"/>
    <n v="1"/>
    <b v="0"/>
    <x v="3"/>
    <s v="gadgets"/>
    <d v="2014-07-10T00:48:54"/>
    <d v="2014-08-09T00:48:54"/>
    <n v="30"/>
  </r>
  <r>
    <x v="108"/>
    <n v="49830"/>
    <x v="2"/>
    <s v="DK"/>
    <s v="DKK"/>
    <n v="1420648906"/>
    <n v="1415464906"/>
    <b v="0"/>
    <n v="144"/>
    <b v="1"/>
    <x v="5"/>
    <s v="rock"/>
    <d v="2014-11-08T16:41:46"/>
    <d v="2015-01-07T16:41:46"/>
    <n v="60"/>
  </r>
  <r>
    <x v="108"/>
    <n v="167410.01999999999"/>
    <x v="2"/>
    <s v="US"/>
    <s v="USD"/>
    <n v="1337799600"/>
    <n v="1334989881"/>
    <b v="1"/>
    <n v="290"/>
    <b v="1"/>
    <x v="3"/>
    <s v="hardware"/>
    <d v="2012-04-21T06:31:21"/>
    <d v="2012-05-23T19:00:00"/>
    <n v="32"/>
  </r>
  <r>
    <x v="108"/>
    <n v="85"/>
    <x v="1"/>
    <s v="US"/>
    <s v="USD"/>
    <n v="1408154663"/>
    <n v="1405130663"/>
    <b v="0"/>
    <n v="4"/>
    <b v="0"/>
    <x v="4"/>
    <s v="video games"/>
    <d v="2014-07-12T02:04:23"/>
    <d v="2014-08-16T02:04:23"/>
    <n v="35"/>
  </r>
  <r>
    <x v="109"/>
    <n v="2200"/>
    <x v="1"/>
    <s v="NO"/>
    <s v="NOK"/>
    <n v="1471557139"/>
    <n v="1468965139"/>
    <b v="0"/>
    <n v="10"/>
    <b v="0"/>
    <x v="0"/>
    <s v="drama"/>
    <d v="2016-07-19T21:52:19"/>
    <d v="2016-08-18T21:52:19"/>
    <n v="30"/>
  </r>
  <r>
    <x v="109"/>
    <n v="41850.46"/>
    <x v="2"/>
    <s v="US"/>
    <s v="USD"/>
    <n v="1327167780"/>
    <n v="1325007780"/>
    <b v="1"/>
    <n v="760"/>
    <b v="1"/>
    <x v="0"/>
    <s v="documentary"/>
    <d v="2011-12-27T17:43:00"/>
    <d v="2012-01-21T17:43:00"/>
    <n v="25"/>
  </r>
  <r>
    <x v="109"/>
    <n v="42642"/>
    <x v="2"/>
    <s v="US"/>
    <s v="USD"/>
    <n v="1466171834"/>
    <n v="1463493434"/>
    <b v="1"/>
    <n v="438"/>
    <b v="1"/>
    <x v="0"/>
    <s v="documentary"/>
    <d v="2016-05-17T13:57:14"/>
    <d v="2016-06-17T13:57:14"/>
    <n v="31"/>
  </r>
  <r>
    <x v="109"/>
    <n v="50091"/>
    <x v="2"/>
    <s v="US"/>
    <s v="USD"/>
    <n v="1460038591"/>
    <n v="1457450191"/>
    <b v="1"/>
    <n v="266"/>
    <b v="1"/>
    <x v="0"/>
    <s v="documentary"/>
    <d v="2016-03-08T15:16:31"/>
    <d v="2016-04-07T14:16:31"/>
    <n v="30"/>
  </r>
  <r>
    <x v="109"/>
    <n v="44636.2"/>
    <x v="2"/>
    <s v="US"/>
    <s v="USD"/>
    <n v="1447505609"/>
    <n v="1444910009"/>
    <b v="1"/>
    <n v="379"/>
    <b v="1"/>
    <x v="0"/>
    <s v="documentary"/>
    <d v="2015-10-15T11:53:29"/>
    <d v="2015-11-14T12:53:29"/>
    <n v="30"/>
  </r>
  <r>
    <x v="109"/>
    <n v="430"/>
    <x v="1"/>
    <s v="US"/>
    <s v="USD"/>
    <n v="1410416097"/>
    <n v="1407824097"/>
    <b v="0"/>
    <n v="12"/>
    <b v="0"/>
    <x v="0"/>
    <s v="animation"/>
    <d v="2014-08-12T06:14:57"/>
    <d v="2014-09-11T06:14:57"/>
    <n v="30"/>
  </r>
  <r>
    <x v="109"/>
    <n v="7764"/>
    <x v="1"/>
    <s v="US"/>
    <s v="USD"/>
    <n v="1376049615"/>
    <n v="1373457615"/>
    <b v="0"/>
    <n v="140"/>
    <b v="0"/>
    <x v="0"/>
    <s v="animation"/>
    <d v="2013-07-10T12:00:15"/>
    <d v="2013-08-09T12:00:15"/>
    <n v="30"/>
  </r>
  <r>
    <x v="109"/>
    <n v="47665"/>
    <x v="2"/>
    <s v="US"/>
    <s v="USD"/>
    <n v="1439473248"/>
    <n v="1436881248"/>
    <b v="0"/>
    <n v="315"/>
    <b v="1"/>
    <x v="3"/>
    <s v="wearables"/>
    <d v="2015-07-14T13:40:48"/>
    <d v="2015-08-13T13:40:48"/>
    <n v="30"/>
  </r>
  <r>
    <x v="109"/>
    <n v="8837"/>
    <x v="1"/>
    <s v="GB"/>
    <s v="GBP"/>
    <n v="1410616600"/>
    <n v="1405432600"/>
    <b v="0"/>
    <n v="369"/>
    <b v="0"/>
    <x v="3"/>
    <s v="wearables"/>
    <d v="2014-07-15T13:56:40"/>
    <d v="2014-09-13T13:56:40"/>
    <n v="60"/>
  </r>
  <r>
    <x v="109"/>
    <n v="0"/>
    <x v="0"/>
    <s v="US"/>
    <s v="USD"/>
    <n v="1427328000"/>
    <n v="1423777043"/>
    <b v="0"/>
    <n v="0"/>
    <b v="0"/>
    <x v="8"/>
    <s v="audio"/>
    <d v="2015-02-12T21:37:23"/>
    <d v="2015-03-26T00:00:00"/>
    <n v="42"/>
  </r>
  <r>
    <x v="109"/>
    <n v="53"/>
    <x v="1"/>
    <s v="US"/>
    <s v="USD"/>
    <n v="1459352495"/>
    <n v="1456764095"/>
    <b v="0"/>
    <n v="4"/>
    <b v="0"/>
    <x v="4"/>
    <s v="video games"/>
    <d v="2016-02-29T16:41:35"/>
    <d v="2016-03-30T15:41:35"/>
    <n v="30"/>
  </r>
  <r>
    <x v="109"/>
    <n v="0"/>
    <x v="1"/>
    <s v="AU"/>
    <s v="AUD"/>
    <n v="1450993668"/>
    <n v="1448401668"/>
    <b v="0"/>
    <n v="0"/>
    <b v="0"/>
    <x v="4"/>
    <s v="mobile games"/>
    <d v="2015-11-24T21:47:48"/>
    <d v="2015-12-24T21:47:48"/>
    <n v="30"/>
  </r>
  <r>
    <x v="109"/>
    <n v="15851"/>
    <x v="0"/>
    <s v="GB"/>
    <s v="GBP"/>
    <n v="1489376405"/>
    <n v="1484196005"/>
    <b v="0"/>
    <n v="104"/>
    <b v="0"/>
    <x v="3"/>
    <s v="wearables"/>
    <d v="2017-01-12T04:40:05"/>
    <d v="2017-03-13T03:40:05"/>
    <n v="60"/>
  </r>
  <r>
    <x v="109"/>
    <n v="12446"/>
    <x v="0"/>
    <s v="US"/>
    <s v="USD"/>
    <n v="1457024514"/>
    <n v="1454432514"/>
    <b v="0"/>
    <n v="122"/>
    <b v="0"/>
    <x v="3"/>
    <s v="wearables"/>
    <d v="2016-02-02T17:01:54"/>
    <d v="2016-03-03T17:01:54"/>
    <n v="30"/>
  </r>
  <r>
    <x v="109"/>
    <n v="6130"/>
    <x v="0"/>
    <s v="US"/>
    <s v="USD"/>
    <n v="1420938172"/>
    <n v="1418346172"/>
    <b v="0"/>
    <n v="135"/>
    <b v="0"/>
    <x v="3"/>
    <s v="wearables"/>
    <d v="2014-12-12T01:02:52"/>
    <d v="2015-01-11T01:02:52"/>
    <n v="30"/>
  </r>
  <r>
    <x v="109"/>
    <n v="0"/>
    <x v="1"/>
    <s v="US"/>
    <s v="USD"/>
    <n v="1437417828"/>
    <n v="1434825828"/>
    <b v="0"/>
    <n v="0"/>
    <b v="0"/>
    <x v="2"/>
    <s v="translations"/>
    <d v="2015-06-20T18:43:48"/>
    <d v="2015-07-20T18:43:48"/>
    <n v="30"/>
  </r>
  <r>
    <x v="109"/>
    <n v="46032"/>
    <x v="2"/>
    <s v="US"/>
    <s v="USD"/>
    <n v="1332699285"/>
    <n v="1327518885"/>
    <b v="1"/>
    <n v="600"/>
    <b v="1"/>
    <x v="2"/>
    <s v="radio &amp; podcasts"/>
    <d v="2012-01-25T19:14:45"/>
    <d v="2012-03-25T18:14:45"/>
    <n v="60"/>
  </r>
  <r>
    <x v="109"/>
    <n v="1081"/>
    <x v="1"/>
    <s v="US"/>
    <s v="USD"/>
    <n v="1421177959"/>
    <n v="1418585959"/>
    <b v="1"/>
    <n v="22"/>
    <b v="0"/>
    <x v="6"/>
    <s v="photobooks"/>
    <d v="2014-12-14T19:39:19"/>
    <d v="2015-01-13T19:39:19"/>
    <n v="30"/>
  </r>
  <r>
    <x v="109"/>
    <n v="9477"/>
    <x v="1"/>
    <s v="US"/>
    <s v="USD"/>
    <n v="1432248478"/>
    <n v="1429656478"/>
    <b v="1"/>
    <n v="185"/>
    <b v="0"/>
    <x v="6"/>
    <s v="photobooks"/>
    <d v="2015-04-21T22:47:58"/>
    <d v="2015-05-21T22:47:58"/>
    <n v="30"/>
  </r>
  <r>
    <x v="109"/>
    <n v="315222.2"/>
    <x v="2"/>
    <s v="US"/>
    <s v="USD"/>
    <n v="1398952890"/>
    <n v="1396360890"/>
    <b v="1"/>
    <n v="1789"/>
    <b v="1"/>
    <x v="3"/>
    <s v="hardware"/>
    <d v="2014-04-01T14:01:30"/>
    <d v="2014-05-01T14:01:30"/>
    <n v="30"/>
  </r>
  <r>
    <x v="109"/>
    <n v="193963.9"/>
    <x v="2"/>
    <s v="US"/>
    <s v="USD"/>
    <n v="1474563621"/>
    <n v="1471971621"/>
    <b v="1"/>
    <n v="1780"/>
    <b v="1"/>
    <x v="3"/>
    <s v="hardware"/>
    <d v="2016-08-23T17:00:21"/>
    <d v="2016-09-22T17:00:21"/>
    <n v="30"/>
  </r>
  <r>
    <x v="109"/>
    <n v="79686.05"/>
    <x v="2"/>
    <s v="GB"/>
    <s v="GBP"/>
    <n v="1387958429"/>
    <n v="1385366429"/>
    <b v="0"/>
    <n v="1556"/>
    <b v="1"/>
    <x v="3"/>
    <s v="hardware"/>
    <d v="2013-11-25T08:00:29"/>
    <d v="2013-12-25T08:00:29"/>
    <n v="30"/>
  </r>
  <r>
    <x v="109"/>
    <n v="53157"/>
    <x v="2"/>
    <s v="US"/>
    <s v="USD"/>
    <n v="1447507200"/>
    <n v="1444911600"/>
    <b v="0"/>
    <n v="651"/>
    <b v="1"/>
    <x v="4"/>
    <s v="tabletop games"/>
    <d v="2015-10-15T12:20:00"/>
    <d v="2015-11-14T13:20:00"/>
    <n v="30"/>
  </r>
  <r>
    <x v="109"/>
    <n v="42311"/>
    <x v="2"/>
    <s v="US"/>
    <s v="USD"/>
    <n v="1477841138"/>
    <n v="1475249138"/>
    <b v="1"/>
    <n v="403"/>
    <b v="1"/>
    <x v="7"/>
    <s v="small batch"/>
    <d v="2016-09-30T15:25:38"/>
    <d v="2016-10-30T15:25:38"/>
    <n v="30"/>
  </r>
  <r>
    <x v="109"/>
    <n v="100"/>
    <x v="0"/>
    <s v="US"/>
    <s v="USD"/>
    <n v="1429028365"/>
    <n v="1425143965"/>
    <b v="0"/>
    <n v="2"/>
    <b v="0"/>
    <x v="3"/>
    <s v="web"/>
    <d v="2015-02-28T17:19:25"/>
    <d v="2015-04-14T16:19:25"/>
    <n v="45"/>
  </r>
  <r>
    <x v="109"/>
    <n v="0"/>
    <x v="0"/>
    <s v="CA"/>
    <s v="CAD"/>
    <n v="1406854699"/>
    <n v="1404262699"/>
    <b v="0"/>
    <n v="0"/>
    <b v="0"/>
    <x v="7"/>
    <s v="food trucks"/>
    <d v="2014-07-02T00:58:19"/>
    <d v="2014-08-01T00:58:19"/>
    <n v="30"/>
  </r>
  <r>
    <x v="109"/>
    <n v="11032"/>
    <x v="1"/>
    <s v="US"/>
    <s v="USD"/>
    <n v="1414622700"/>
    <n v="1412081999"/>
    <b v="1"/>
    <n v="66"/>
    <b v="0"/>
    <x v="3"/>
    <s v="makerspaces"/>
    <d v="2014-09-30T12:59:59"/>
    <d v="2014-10-29T22:45:00"/>
    <n v="29"/>
  </r>
  <r>
    <x v="109"/>
    <n v="132"/>
    <x v="1"/>
    <s v="US"/>
    <s v="USD"/>
    <n v="1425081694"/>
    <n v="1422489694"/>
    <b v="0"/>
    <n v="3"/>
    <b v="0"/>
    <x v="3"/>
    <s v="makerspaces"/>
    <d v="2015-01-29T00:01:34"/>
    <d v="2015-02-28T00:01:34"/>
    <n v="30"/>
  </r>
  <r>
    <x v="109"/>
    <n v="41500"/>
    <x v="3"/>
    <s v="MX"/>
    <s v="MXN"/>
    <n v="1490196830"/>
    <n v="1485016430"/>
    <b v="0"/>
    <n v="45"/>
    <b v="0"/>
    <x v="1"/>
    <s v="spaces"/>
    <d v="2017-01-21T16:33:50"/>
    <d v="2017-03-22T15:33:50"/>
    <n v="60"/>
  </r>
  <r>
    <x v="109"/>
    <n v="57817"/>
    <x v="2"/>
    <s v="CA"/>
    <s v="CAD"/>
    <n v="1488390735"/>
    <n v="1484070735"/>
    <b v="0"/>
    <n v="113"/>
    <b v="1"/>
    <x v="3"/>
    <s v="hardware"/>
    <d v="2017-01-10T17:52:15"/>
    <d v="2017-03-01T17:52:15"/>
    <n v="50"/>
  </r>
  <r>
    <x v="109"/>
    <n v="45126"/>
    <x v="2"/>
    <s v="US"/>
    <s v="USD"/>
    <n v="1416089324"/>
    <n v="1413493724"/>
    <b v="0"/>
    <n v="277"/>
    <b v="1"/>
    <x v="1"/>
    <s v="spaces"/>
    <d v="2014-10-16T21:08:44"/>
    <d v="2014-11-15T22:08:44"/>
    <n v="30"/>
  </r>
  <r>
    <x v="109"/>
    <n v="52576"/>
    <x v="2"/>
    <s v="US"/>
    <s v="USD"/>
    <n v="1426866851"/>
    <n v="1424278451"/>
    <b v="0"/>
    <n v="320"/>
    <b v="1"/>
    <x v="1"/>
    <s v="spaces"/>
    <d v="2015-02-18T16:54:11"/>
    <d v="2015-03-20T15:54:11"/>
    <n v="30"/>
  </r>
  <r>
    <x v="109"/>
    <n v="7905"/>
    <x v="1"/>
    <s v="US"/>
    <s v="USD"/>
    <n v="1431372751"/>
    <n v="1430767951"/>
    <b v="0"/>
    <n v="29"/>
    <b v="0"/>
    <x v="1"/>
    <s v="spaces"/>
    <d v="2015-05-04T19:32:31"/>
    <d v="2015-05-11T19:32:31"/>
    <n v="7"/>
  </r>
  <r>
    <x v="109"/>
    <n v="40153"/>
    <x v="2"/>
    <s v="US"/>
    <s v="USD"/>
    <n v="1412492445"/>
    <n v="1409900445"/>
    <b v="0"/>
    <n v="73"/>
    <b v="1"/>
    <x v="1"/>
    <s v="plays"/>
    <d v="2014-09-05T07:00:45"/>
    <d v="2014-10-05T07:00:45"/>
    <n v="30"/>
  </r>
  <r>
    <x v="109"/>
    <n v="51184"/>
    <x v="2"/>
    <s v="US"/>
    <s v="USD"/>
    <n v="1425272340"/>
    <n v="1421426929"/>
    <b v="0"/>
    <n v="274"/>
    <b v="1"/>
    <x v="1"/>
    <s v="plays"/>
    <d v="2015-01-16T16:48:49"/>
    <d v="2015-03-02T04:59:00"/>
    <n v="45"/>
  </r>
  <r>
    <x v="109"/>
    <n v="842"/>
    <x v="1"/>
    <s v="US"/>
    <s v="USD"/>
    <n v="1443711774"/>
    <n v="1441119774"/>
    <b v="1"/>
    <n v="12"/>
    <b v="0"/>
    <x v="1"/>
    <s v="plays"/>
    <d v="2015-09-01T15:02:54"/>
    <d v="2015-10-01T15:02:54"/>
    <n v="30"/>
  </r>
  <r>
    <x v="110"/>
    <n v="90"/>
    <x v="1"/>
    <s v="US"/>
    <s v="USD"/>
    <n v="1369403684"/>
    <n v="1365515684"/>
    <b v="0"/>
    <n v="3"/>
    <b v="0"/>
    <x v="2"/>
    <s v="children's books"/>
    <d v="2013-04-09T13:54:44"/>
    <d v="2013-05-24T13:54:44"/>
    <n v="45"/>
  </r>
  <r>
    <x v="111"/>
    <n v="25"/>
    <x v="1"/>
    <s v="US"/>
    <s v="USD"/>
    <n v="1321201327"/>
    <n v="1316013727"/>
    <b v="0"/>
    <n v="1"/>
    <b v="0"/>
    <x v="0"/>
    <s v="animation"/>
    <d v="2011-09-14T15:22:07"/>
    <d v="2011-11-13T16:22:07"/>
    <n v="60"/>
  </r>
  <r>
    <x v="111"/>
    <n v="156"/>
    <x v="1"/>
    <s v="US"/>
    <s v="USD"/>
    <n v="1421404247"/>
    <n v="1418812247"/>
    <b v="0"/>
    <n v="4"/>
    <b v="0"/>
    <x v="3"/>
    <s v="wearables"/>
    <d v="2014-12-17T10:30:47"/>
    <d v="2015-01-16T10:30:47"/>
    <n v="30"/>
  </r>
  <r>
    <x v="112"/>
    <n v="2495"/>
    <x v="1"/>
    <s v="AU"/>
    <s v="AUD"/>
    <n v="1406593780"/>
    <n v="1404174580"/>
    <b v="1"/>
    <n v="60"/>
    <b v="0"/>
    <x v="3"/>
    <s v="makerspaces"/>
    <d v="2014-07-01T00:29:40"/>
    <d v="2014-07-29T00:29:40"/>
    <n v="28"/>
  </r>
  <r>
    <x v="113"/>
    <n v="38500"/>
    <x v="2"/>
    <s v="US"/>
    <s v="USD"/>
    <n v="1337540518"/>
    <n v="1334948518"/>
    <b v="0"/>
    <n v="134"/>
    <b v="1"/>
    <x v="0"/>
    <s v="documentary"/>
    <d v="2012-04-20T19:01:58"/>
    <d v="2012-05-20T19:01:58"/>
    <n v="30"/>
  </r>
  <r>
    <x v="113"/>
    <n v="81316"/>
    <x v="2"/>
    <s v="US"/>
    <s v="USD"/>
    <n v="1439618400"/>
    <n v="1436976858"/>
    <b v="0"/>
    <n v="562"/>
    <b v="1"/>
    <x v="0"/>
    <s v="documentary"/>
    <d v="2015-07-15T16:14:18"/>
    <d v="2015-08-15T06:00:00"/>
    <n v="31"/>
  </r>
  <r>
    <x v="113"/>
    <n v="10"/>
    <x v="1"/>
    <s v="US"/>
    <s v="USD"/>
    <n v="1454183202"/>
    <n v="1449863202"/>
    <b v="0"/>
    <n v="1"/>
    <b v="0"/>
    <x v="2"/>
    <s v="fiction"/>
    <d v="2015-12-11T19:46:42"/>
    <d v="2016-01-30T19:46:42"/>
    <n v="50"/>
  </r>
  <r>
    <x v="113"/>
    <n v="7500"/>
    <x v="1"/>
    <s v="MX"/>
    <s v="MXN"/>
    <n v="1487613600"/>
    <n v="1482444295"/>
    <b v="0"/>
    <n v="15"/>
    <b v="0"/>
    <x v="1"/>
    <s v="plays"/>
    <d v="2016-12-22T22:04:55"/>
    <d v="2017-02-20T18:00:00"/>
    <n v="60"/>
  </r>
  <r>
    <x v="114"/>
    <n v="8315.01"/>
    <x v="1"/>
    <s v="GB"/>
    <s v="GBP"/>
    <n v="1368792499"/>
    <n v="1366200499"/>
    <b v="0"/>
    <n v="125"/>
    <b v="0"/>
    <x v="0"/>
    <s v="animation"/>
    <d v="2013-04-17T12:08:19"/>
    <d v="2013-05-17T12:08:19"/>
    <n v="30"/>
  </r>
  <r>
    <x v="115"/>
    <n v="40055"/>
    <x v="2"/>
    <s v="US"/>
    <s v="USD"/>
    <n v="1465272091"/>
    <n v="1462248091"/>
    <b v="1"/>
    <n v="235"/>
    <b v="1"/>
    <x v="6"/>
    <s v="photobooks"/>
    <d v="2016-05-03T04:01:31"/>
    <d v="2016-06-07T04:01:31"/>
    <n v="35"/>
  </r>
  <r>
    <x v="116"/>
    <n v="0"/>
    <x v="0"/>
    <s v="DK"/>
    <s v="DKK"/>
    <n v="1449077100"/>
    <n v="1446612896"/>
    <b v="0"/>
    <n v="0"/>
    <b v="0"/>
    <x v="2"/>
    <s v="translations"/>
    <d v="2015-11-04T04:54:56"/>
    <d v="2015-12-02T17:25:00"/>
    <n v="28"/>
  </r>
  <r>
    <x v="116"/>
    <n v="463"/>
    <x v="0"/>
    <s v="US"/>
    <s v="USD"/>
    <n v="1421350140"/>
    <n v="1418761759"/>
    <b v="0"/>
    <n v="8"/>
    <b v="0"/>
    <x v="3"/>
    <s v="web"/>
    <d v="2014-12-16T20:29:19"/>
    <d v="2015-01-15T19:29:00"/>
    <n v="30"/>
  </r>
  <r>
    <x v="117"/>
    <n v="41000"/>
    <x v="2"/>
    <s v="US"/>
    <s v="USD"/>
    <n v="1419180304"/>
    <n v="1415292304"/>
    <b v="1"/>
    <n v="376"/>
    <b v="1"/>
    <x v="0"/>
    <s v="documentary"/>
    <d v="2014-11-06T16:45:04"/>
    <d v="2014-12-21T16:45:04"/>
    <n v="45"/>
  </r>
  <r>
    <x v="118"/>
    <n v="607"/>
    <x v="1"/>
    <s v="US"/>
    <s v="USD"/>
    <n v="1379164040"/>
    <n v="1376399240"/>
    <b v="0"/>
    <n v="24"/>
    <b v="0"/>
    <x v="4"/>
    <s v="video games"/>
    <d v="2013-08-13T13:07:20"/>
    <d v="2013-09-14T13:07:20"/>
    <n v="32"/>
  </r>
  <r>
    <x v="119"/>
    <n v="38082.69"/>
    <x v="2"/>
    <s v="US"/>
    <s v="USD"/>
    <n v="1442345940"/>
    <n v="1439494863"/>
    <b v="0"/>
    <n v="574"/>
    <b v="1"/>
    <x v="0"/>
    <s v="television"/>
    <d v="2015-08-13T19:41:03"/>
    <d v="2015-09-15T19:39:00"/>
    <n v="33"/>
  </r>
  <r>
    <x v="119"/>
    <n v="1785"/>
    <x v="0"/>
    <s v="CA"/>
    <s v="CAD"/>
    <n v="1407034796"/>
    <n v="1401850796"/>
    <b v="0"/>
    <n v="15"/>
    <b v="0"/>
    <x v="0"/>
    <s v="science fiction"/>
    <d v="2014-06-04T02:59:56"/>
    <d v="2014-08-03T02:59:56"/>
    <n v="60"/>
  </r>
  <r>
    <x v="119"/>
    <n v="37354.269999999997"/>
    <x v="2"/>
    <s v="US"/>
    <s v="USD"/>
    <n v="1463670162"/>
    <n v="1461078162"/>
    <b v="1"/>
    <n v="560"/>
    <b v="1"/>
    <x v="0"/>
    <s v="documentary"/>
    <d v="2016-04-19T15:02:42"/>
    <d v="2016-05-19T15:02:42"/>
    <n v="30"/>
  </r>
  <r>
    <x v="119"/>
    <n v="35932"/>
    <x v="2"/>
    <s v="DE"/>
    <s v="EUR"/>
    <n v="1478605386"/>
    <n v="1475577786"/>
    <b v="1"/>
    <n v="337"/>
    <b v="1"/>
    <x v="0"/>
    <s v="documentary"/>
    <d v="2016-10-04T10:43:06"/>
    <d v="2016-11-08T11:43:06"/>
    <n v="35"/>
  </r>
  <r>
    <x v="119"/>
    <n v="35640"/>
    <x v="2"/>
    <s v="US"/>
    <s v="USD"/>
    <n v="1368763140"/>
    <n v="1366028563"/>
    <b v="1"/>
    <n v="340"/>
    <b v="1"/>
    <x v="0"/>
    <s v="documentary"/>
    <d v="2013-04-15T12:22:43"/>
    <d v="2013-05-17T03:59:00"/>
    <n v="32"/>
  </r>
  <r>
    <x v="119"/>
    <n v="43758"/>
    <x v="2"/>
    <s v="US"/>
    <s v="USD"/>
    <n v="1489006800"/>
    <n v="1486397007"/>
    <b v="1"/>
    <n v="299"/>
    <b v="1"/>
    <x v="0"/>
    <s v="documentary"/>
    <d v="2017-02-06T16:03:27"/>
    <d v="2017-03-08T21:00:00"/>
    <n v="30"/>
  </r>
  <r>
    <x v="119"/>
    <n v="40690"/>
    <x v="2"/>
    <s v="US"/>
    <s v="USD"/>
    <n v="1417420994"/>
    <n v="1414738994"/>
    <b v="1"/>
    <n v="165"/>
    <b v="1"/>
    <x v="0"/>
    <s v="documentary"/>
    <d v="2014-10-31T07:03:14"/>
    <d v="2014-12-01T08:03:14"/>
    <n v="31"/>
  </r>
  <r>
    <x v="119"/>
    <n v="38876.949999999997"/>
    <x v="2"/>
    <s v="US"/>
    <s v="USD"/>
    <n v="1416704506"/>
    <n v="1414108906"/>
    <b v="0"/>
    <n v="354"/>
    <b v="1"/>
    <x v="0"/>
    <s v="documentary"/>
    <d v="2014-10-24T00:01:46"/>
    <d v="2014-11-23T01:01:46"/>
    <n v="30"/>
  </r>
  <r>
    <x v="119"/>
    <n v="36082"/>
    <x v="2"/>
    <s v="US"/>
    <s v="USD"/>
    <n v="1391641440"/>
    <n v="1389107062"/>
    <b v="0"/>
    <n v="271"/>
    <b v="1"/>
    <x v="0"/>
    <s v="documentary"/>
    <d v="2014-01-07T15:04:22"/>
    <d v="2014-02-05T23:04:00"/>
    <n v="29"/>
  </r>
  <r>
    <x v="119"/>
    <n v="44388"/>
    <x v="2"/>
    <s v="US"/>
    <s v="USD"/>
    <n v="1413304708"/>
    <n v="1410280708"/>
    <b v="0"/>
    <n v="27"/>
    <b v="1"/>
    <x v="3"/>
    <s v="wearables"/>
    <d v="2014-09-09T16:38:28"/>
    <d v="2014-10-14T16:38:28"/>
    <n v="35"/>
  </r>
  <r>
    <x v="119"/>
    <n v="298"/>
    <x v="1"/>
    <s v="US"/>
    <s v="USD"/>
    <n v="1477949764"/>
    <n v="1474493764"/>
    <b v="0"/>
    <n v="3"/>
    <b v="0"/>
    <x v="3"/>
    <s v="wearables"/>
    <d v="2016-09-21T21:36:04"/>
    <d v="2016-10-31T21:36:04"/>
    <n v="40"/>
  </r>
  <r>
    <x v="119"/>
    <n v="377"/>
    <x v="1"/>
    <s v="US"/>
    <s v="USD"/>
    <n v="1476717319"/>
    <n v="1473693319"/>
    <b v="0"/>
    <n v="9"/>
    <b v="0"/>
    <x v="3"/>
    <s v="wearables"/>
    <d v="2016-09-12T15:15:19"/>
    <d v="2016-10-17T15:15:19"/>
    <n v="35"/>
  </r>
  <r>
    <x v="119"/>
    <n v="28986.16"/>
    <x v="1"/>
    <s v="US"/>
    <s v="USD"/>
    <n v="1466449140"/>
    <n v="1463392828"/>
    <b v="0"/>
    <n v="96"/>
    <b v="0"/>
    <x v="3"/>
    <s v="wearables"/>
    <d v="2016-05-16T10:00:28"/>
    <d v="2016-06-20T18:59:00"/>
    <n v="35"/>
  </r>
  <r>
    <x v="119"/>
    <n v="585"/>
    <x v="1"/>
    <s v="US"/>
    <s v="USD"/>
    <n v="1416000600"/>
    <n v="1413318600"/>
    <b v="0"/>
    <n v="23"/>
    <b v="0"/>
    <x v="4"/>
    <s v="mobile games"/>
    <d v="2014-10-14T20:30:00"/>
    <d v="2014-11-14T21:30:00"/>
    <n v="31"/>
  </r>
  <r>
    <x v="119"/>
    <n v="125"/>
    <x v="1"/>
    <s v="US"/>
    <s v="USD"/>
    <n v="1485035131"/>
    <n v="1483307131"/>
    <b v="0"/>
    <n v="4"/>
    <b v="0"/>
    <x v="4"/>
    <s v="mobile games"/>
    <d v="2017-01-01T21:45:31"/>
    <d v="2017-01-21T21:45:31"/>
    <n v="20"/>
  </r>
  <r>
    <x v="119"/>
    <n v="106"/>
    <x v="0"/>
    <s v="GB"/>
    <s v="GBP"/>
    <n v="1432223125"/>
    <n v="1429631125"/>
    <b v="0"/>
    <n v="4"/>
    <b v="0"/>
    <x v="3"/>
    <s v="wearables"/>
    <d v="2015-04-21T15:45:25"/>
    <d v="2015-05-21T15:45:25"/>
    <n v="30"/>
  </r>
  <r>
    <x v="119"/>
    <n v="7873"/>
    <x v="0"/>
    <s v="US"/>
    <s v="USD"/>
    <n v="1467432000"/>
    <n v="1464763109"/>
    <b v="0"/>
    <n v="50"/>
    <b v="0"/>
    <x v="3"/>
    <s v="wearables"/>
    <d v="2016-06-01T06:38:29"/>
    <d v="2016-07-02T04:00:00"/>
    <n v="31"/>
  </r>
  <r>
    <x v="119"/>
    <n v="47189"/>
    <x v="2"/>
    <s v="US"/>
    <s v="USD"/>
    <n v="1445624695"/>
    <n v="1443464695"/>
    <b v="1"/>
    <n v="874"/>
    <b v="1"/>
    <x v="6"/>
    <s v="photobooks"/>
    <d v="2015-09-28T18:24:55"/>
    <d v="2015-10-23T18:24:55"/>
    <n v="25"/>
  </r>
  <r>
    <x v="119"/>
    <n v="75"/>
    <x v="1"/>
    <s v="US"/>
    <s v="USD"/>
    <n v="1463201940"/>
    <n v="1459435149"/>
    <b v="0"/>
    <n v="2"/>
    <b v="0"/>
    <x v="5"/>
    <s v="faith"/>
    <d v="2016-03-31T14:39:09"/>
    <d v="2016-05-14T04:59:00"/>
    <n v="44"/>
  </r>
  <r>
    <x v="119"/>
    <n v="5422"/>
    <x v="1"/>
    <s v="US"/>
    <s v="USD"/>
    <n v="1456062489"/>
    <n v="1453211289"/>
    <b v="1"/>
    <n v="76"/>
    <b v="0"/>
    <x v="6"/>
    <s v="photobooks"/>
    <d v="2016-01-19T13:48:09"/>
    <d v="2016-02-21T13:48:09"/>
    <n v="33"/>
  </r>
  <r>
    <x v="119"/>
    <n v="4939"/>
    <x v="1"/>
    <s v="US"/>
    <s v="USD"/>
    <n v="1414059479"/>
    <n v="1411467479"/>
    <b v="0"/>
    <n v="38"/>
    <b v="0"/>
    <x v="3"/>
    <s v="gadgets"/>
    <d v="2014-09-23T10:17:59"/>
    <d v="2014-10-23T10:17:59"/>
    <n v="30"/>
  </r>
  <r>
    <x v="119"/>
    <n v="69465.33"/>
    <x v="2"/>
    <s v="CA"/>
    <s v="CAD"/>
    <n v="1381934015"/>
    <n v="1378737215"/>
    <b v="1"/>
    <n v="682"/>
    <b v="1"/>
    <x v="3"/>
    <s v="hardware"/>
    <d v="2013-09-09T14:33:35"/>
    <d v="2013-10-16T14:33:35"/>
    <n v="37"/>
  </r>
  <r>
    <x v="119"/>
    <n v="39757"/>
    <x v="2"/>
    <s v="GB"/>
    <s v="GBP"/>
    <n v="1399033810"/>
    <n v="1396441810"/>
    <b v="0"/>
    <n v="621"/>
    <b v="1"/>
    <x v="3"/>
    <s v="hardware"/>
    <d v="2014-04-02T12:30:10"/>
    <d v="2014-05-02T12:30:10"/>
    <n v="30"/>
  </r>
  <r>
    <x v="119"/>
    <n v="184133.01"/>
    <x v="2"/>
    <s v="US"/>
    <s v="USD"/>
    <n v="1409090440"/>
    <n v="1406066440"/>
    <b v="1"/>
    <n v="3355"/>
    <b v="1"/>
    <x v="7"/>
    <s v="small batch"/>
    <d v="2014-07-22T22:00:40"/>
    <d v="2014-08-26T22:00:40"/>
    <n v="35"/>
  </r>
  <r>
    <x v="119"/>
    <n v="35848"/>
    <x v="2"/>
    <s v="US"/>
    <s v="USD"/>
    <n v="1451001600"/>
    <n v="1448400943"/>
    <b v="1"/>
    <n v="163"/>
    <b v="1"/>
    <x v="7"/>
    <s v="small batch"/>
    <d v="2015-11-24T21:35:43"/>
    <d v="2015-12-25T00:00:00"/>
    <n v="31"/>
  </r>
  <r>
    <x v="119"/>
    <n v="25"/>
    <x v="0"/>
    <s v="US"/>
    <s v="USD"/>
    <n v="1420910460"/>
    <n v="1415726460"/>
    <b v="0"/>
    <n v="1"/>
    <b v="0"/>
    <x v="3"/>
    <s v="web"/>
    <d v="2014-11-11T17:21:00"/>
    <d v="2015-01-10T17:21:00"/>
    <n v="60"/>
  </r>
  <r>
    <x v="119"/>
    <n v="1"/>
    <x v="1"/>
    <s v="US"/>
    <s v="USD"/>
    <n v="1426182551"/>
    <n v="1423594151"/>
    <b v="0"/>
    <n v="1"/>
    <b v="0"/>
    <x v="7"/>
    <s v="food trucks"/>
    <d v="2015-02-10T18:49:11"/>
    <d v="2015-03-12T17:49:11"/>
    <n v="30"/>
  </r>
  <r>
    <x v="119"/>
    <n v="35296"/>
    <x v="2"/>
    <s v="US"/>
    <s v="USD"/>
    <n v="1489207808"/>
    <n v="1486183808"/>
    <b v="0"/>
    <n v="130"/>
    <b v="1"/>
    <x v="7"/>
    <s v="small batch"/>
    <d v="2017-02-04T04:50:08"/>
    <d v="2017-03-11T04:50:08"/>
    <n v="35"/>
  </r>
  <r>
    <x v="119"/>
    <n v="0"/>
    <x v="1"/>
    <s v="US"/>
    <s v="USD"/>
    <n v="1416014534"/>
    <n v="1413418934"/>
    <b v="0"/>
    <n v="0"/>
    <b v="0"/>
    <x v="7"/>
    <s v="restaurants"/>
    <d v="2014-10-16T00:22:14"/>
    <d v="2014-11-15T01:22:14"/>
    <n v="30"/>
  </r>
  <r>
    <x v="119"/>
    <n v="0"/>
    <x v="0"/>
    <s v="US"/>
    <s v="USD"/>
    <n v="1408663948"/>
    <n v="1406071948"/>
    <b v="0"/>
    <n v="0"/>
    <b v="0"/>
    <x v="7"/>
    <s v="food trucks"/>
    <d v="2014-07-22T23:32:28"/>
    <d v="2014-08-21T23:32:28"/>
    <n v="30"/>
  </r>
  <r>
    <x v="119"/>
    <n v="8256"/>
    <x v="1"/>
    <s v="CA"/>
    <s v="CAD"/>
    <n v="1407427009"/>
    <n v="1404835009"/>
    <b v="0"/>
    <n v="27"/>
    <b v="0"/>
    <x v="7"/>
    <s v="food trucks"/>
    <d v="2014-07-08T15:56:49"/>
    <d v="2014-08-07T15:56:49"/>
    <n v="30"/>
  </r>
  <r>
    <x v="119"/>
    <n v="106330.39"/>
    <x v="2"/>
    <s v="US"/>
    <s v="USD"/>
    <n v="1342330951"/>
    <n v="1339738951"/>
    <b v="1"/>
    <n v="676"/>
    <b v="1"/>
    <x v="3"/>
    <s v="space exploration"/>
    <d v="2012-06-15T05:42:31"/>
    <d v="2012-07-15T05:42:31"/>
    <n v="30"/>
  </r>
  <r>
    <x v="119"/>
    <n v="21994"/>
    <x v="1"/>
    <s v="US"/>
    <s v="USD"/>
    <n v="1467694740"/>
    <n v="1465398670"/>
    <b v="1"/>
    <n v="171"/>
    <b v="0"/>
    <x v="3"/>
    <s v="makerspaces"/>
    <d v="2016-06-08T15:11:10"/>
    <d v="2016-07-05T04:59:00"/>
    <n v="27"/>
  </r>
  <r>
    <x v="119"/>
    <n v="1"/>
    <x v="1"/>
    <s v="US"/>
    <s v="USD"/>
    <n v="1469919890"/>
    <n v="1467327890"/>
    <b v="0"/>
    <n v="1"/>
    <b v="0"/>
    <x v="7"/>
    <s v="food trucks"/>
    <d v="2016-06-30T23:04:50"/>
    <d v="2016-07-30T23:04:50"/>
    <n v="30"/>
  </r>
  <r>
    <x v="119"/>
    <n v="39304"/>
    <x v="2"/>
    <s v="US"/>
    <s v="USD"/>
    <n v="1413442740"/>
    <n v="1410937483"/>
    <b v="1"/>
    <n v="263"/>
    <b v="1"/>
    <x v="1"/>
    <s v="spaces"/>
    <d v="2014-09-17T07:04:43"/>
    <d v="2014-10-16T06:59:00"/>
    <n v="29"/>
  </r>
  <r>
    <x v="119"/>
    <n v="70"/>
    <x v="1"/>
    <s v="US"/>
    <s v="USD"/>
    <n v="1432913659"/>
    <n v="1430321659"/>
    <b v="0"/>
    <n v="3"/>
    <b v="0"/>
    <x v="1"/>
    <s v="plays"/>
    <d v="2015-04-29T15:34:19"/>
    <d v="2015-05-29T15:34:19"/>
    <n v="30"/>
  </r>
  <r>
    <x v="119"/>
    <n v="60180"/>
    <x v="2"/>
    <s v="US"/>
    <s v="USD"/>
    <n v="1432677240"/>
    <n v="1427493240"/>
    <b v="0"/>
    <n v="392"/>
    <b v="1"/>
    <x v="1"/>
    <s v="spaces"/>
    <d v="2015-03-27T21:54:00"/>
    <d v="2015-05-26T21:54:00"/>
    <n v="60"/>
  </r>
  <r>
    <x v="119"/>
    <n v="56079.83"/>
    <x v="2"/>
    <s v="US"/>
    <s v="USD"/>
    <n v="1416988740"/>
    <n v="1414514153"/>
    <b v="1"/>
    <n v="930"/>
    <b v="1"/>
    <x v="1"/>
    <s v="plays"/>
    <d v="2014-10-28T16:35:53"/>
    <d v="2014-11-26T07:59:00"/>
    <n v="29"/>
  </r>
  <r>
    <x v="119"/>
    <n v="35123"/>
    <x v="2"/>
    <s v="US"/>
    <s v="USD"/>
    <n v="1441857540"/>
    <n v="1438617471"/>
    <b v="1"/>
    <n v="134"/>
    <b v="1"/>
    <x v="1"/>
    <s v="plays"/>
    <d v="2015-08-03T15:57:51"/>
    <d v="2015-09-10T03:59:00"/>
    <n v="38"/>
  </r>
  <r>
    <x v="119"/>
    <n v="35275.64"/>
    <x v="2"/>
    <s v="US"/>
    <s v="USD"/>
    <n v="1443499140"/>
    <n v="1441452184"/>
    <b v="1"/>
    <n v="269"/>
    <b v="1"/>
    <x v="1"/>
    <s v="plays"/>
    <d v="2015-09-05T11:23:04"/>
    <d v="2015-09-29T03:59:00"/>
    <n v="24"/>
  </r>
  <r>
    <x v="119"/>
    <n v="40043.25"/>
    <x v="2"/>
    <s v="US"/>
    <s v="USD"/>
    <n v="1463198340"/>
    <n v="1461117201"/>
    <b v="0"/>
    <n v="336"/>
    <b v="1"/>
    <x v="1"/>
    <s v="plays"/>
    <d v="2016-04-20T01:53:21"/>
    <d v="2016-05-14T03:59:00"/>
    <n v="24"/>
  </r>
  <r>
    <x v="120"/>
    <n v="43296"/>
    <x v="2"/>
    <s v="ES"/>
    <s v="EUR"/>
    <n v="1460066954"/>
    <n v="1456614554"/>
    <b v="1"/>
    <n v="964"/>
    <b v="1"/>
    <x v="0"/>
    <s v="documentary"/>
    <d v="2016-02-27T23:09:14"/>
    <d v="2016-04-07T22:09:14"/>
    <n v="40"/>
  </r>
  <r>
    <x v="121"/>
    <n v="34198"/>
    <x v="2"/>
    <s v="US"/>
    <s v="USD"/>
    <n v="1433125200"/>
    <n v="1429312694"/>
    <b v="1"/>
    <n v="285"/>
    <b v="1"/>
    <x v="0"/>
    <s v="documentary"/>
    <d v="2015-04-17T23:18:14"/>
    <d v="2015-06-01T02:20:00"/>
    <n v="45"/>
  </r>
  <r>
    <x v="122"/>
    <n v="1636"/>
    <x v="1"/>
    <s v="US"/>
    <s v="USD"/>
    <n v="1423152678"/>
    <n v="1420560678"/>
    <b v="1"/>
    <n v="15"/>
    <b v="0"/>
    <x v="6"/>
    <s v="photobooks"/>
    <d v="2015-01-06T16:11:18"/>
    <d v="2015-02-05T16:11:18"/>
    <n v="30"/>
  </r>
  <r>
    <x v="122"/>
    <n v="1419"/>
    <x v="1"/>
    <s v="US"/>
    <s v="USD"/>
    <n v="1472799600"/>
    <n v="1470874618"/>
    <b v="0"/>
    <n v="16"/>
    <b v="0"/>
    <x v="6"/>
    <s v="people"/>
    <d v="2016-08-11T00:16:58"/>
    <d v="2016-09-02T07:00:00"/>
    <n v="22"/>
  </r>
  <r>
    <x v="122"/>
    <n v="0"/>
    <x v="0"/>
    <s v="US"/>
    <s v="USD"/>
    <n v="1484038620"/>
    <n v="1481597687"/>
    <b v="0"/>
    <n v="0"/>
    <b v="0"/>
    <x v="3"/>
    <s v="web"/>
    <d v="2016-12-13T02:54:47"/>
    <d v="2017-01-10T08:57:00"/>
    <n v="28"/>
  </r>
  <r>
    <x v="122"/>
    <n v="2300"/>
    <x v="1"/>
    <s v="MX"/>
    <s v="MXN"/>
    <n v="1482711309"/>
    <n v="1479860109"/>
    <b v="0"/>
    <n v="6"/>
    <b v="0"/>
    <x v="1"/>
    <s v="plays"/>
    <d v="2016-11-23T00:15:09"/>
    <d v="2016-12-26T00:15:09"/>
    <n v="33"/>
  </r>
  <r>
    <x v="123"/>
    <n v="74134"/>
    <x v="2"/>
    <s v="GB"/>
    <s v="GBP"/>
    <n v="1354233296"/>
    <n v="1351641296"/>
    <b v="1"/>
    <n v="625"/>
    <b v="1"/>
    <x v="3"/>
    <s v="hardware"/>
    <d v="2012-10-30T23:54:56"/>
    <d v="2012-11-29T23:54:56"/>
    <n v="30"/>
  </r>
  <r>
    <x v="124"/>
    <n v="21158"/>
    <x v="1"/>
    <s v="US"/>
    <s v="USD"/>
    <n v="1414193160"/>
    <n v="1410305160"/>
    <b v="1"/>
    <n v="124"/>
    <b v="0"/>
    <x v="6"/>
    <s v="photobooks"/>
    <d v="2014-09-09T23:26:00"/>
    <d v="2014-10-24T23:26:00"/>
    <n v="45"/>
  </r>
  <r>
    <x v="125"/>
    <n v="34090.629999999997"/>
    <x v="2"/>
    <s v="US"/>
    <s v="USD"/>
    <n v="1397225746"/>
    <n v="1394633746"/>
    <b v="0"/>
    <n v="406"/>
    <b v="1"/>
    <x v="5"/>
    <s v="rock"/>
    <d v="2014-03-12T14:15:46"/>
    <d v="2014-04-11T14:15:46"/>
    <n v="30"/>
  </r>
  <r>
    <x v="126"/>
    <n v="33229"/>
    <x v="2"/>
    <s v="US"/>
    <s v="USD"/>
    <n v="1428620334"/>
    <n v="1426028334"/>
    <b v="1"/>
    <n v="343"/>
    <b v="1"/>
    <x v="2"/>
    <s v="radio &amp; podcasts"/>
    <d v="2015-03-10T22:58:54"/>
    <d v="2015-04-09T22:58:54"/>
    <n v="30"/>
  </r>
  <r>
    <x v="126"/>
    <n v="276"/>
    <x v="1"/>
    <s v="ES"/>
    <s v="EUR"/>
    <n v="1459915491"/>
    <n v="1457327091"/>
    <b v="0"/>
    <n v="4"/>
    <b v="0"/>
    <x v="3"/>
    <s v="makerspaces"/>
    <d v="2016-03-07T05:04:51"/>
    <d v="2016-04-06T04:04:51"/>
    <n v="30"/>
  </r>
  <r>
    <x v="127"/>
    <n v="236"/>
    <x v="1"/>
    <s v="GB"/>
    <s v="GBP"/>
    <n v="1415882108"/>
    <n v="1413286508"/>
    <b v="0"/>
    <n v="7"/>
    <b v="0"/>
    <x v="6"/>
    <s v="people"/>
    <d v="2014-10-14T11:35:08"/>
    <d v="2014-11-13T12:35:08"/>
    <n v="30"/>
  </r>
  <r>
    <x v="127"/>
    <n v="31820.5"/>
    <x v="2"/>
    <s v="US"/>
    <s v="USD"/>
    <n v="1461904788"/>
    <n v="1458103188"/>
    <b v="0"/>
    <n v="237"/>
    <b v="1"/>
    <x v="1"/>
    <s v="plays"/>
    <d v="2016-03-16T04:39:48"/>
    <d v="2016-04-29T04:39:48"/>
    <n v="44"/>
  </r>
  <r>
    <x v="128"/>
    <n v="49588"/>
    <x v="2"/>
    <s v="US"/>
    <s v="USD"/>
    <n v="1405479600"/>
    <n v="1401642425"/>
    <b v="0"/>
    <n v="827"/>
    <b v="1"/>
    <x v="0"/>
    <s v="television"/>
    <d v="2014-06-01T17:07:05"/>
    <d v="2014-07-16T03:00:00"/>
    <n v="45"/>
  </r>
  <r>
    <x v="128"/>
    <n v="31896.33"/>
    <x v="2"/>
    <s v="US"/>
    <s v="USD"/>
    <n v="1410958856"/>
    <n v="1408366856"/>
    <b v="0"/>
    <n v="342"/>
    <b v="1"/>
    <x v="0"/>
    <s v="television"/>
    <d v="2014-08-18T13:00:56"/>
    <d v="2014-09-17T13:00:56"/>
    <n v="30"/>
  </r>
  <r>
    <x v="128"/>
    <n v="31675"/>
    <x v="2"/>
    <s v="US"/>
    <s v="USD"/>
    <n v="1370525691"/>
    <n v="1367933691"/>
    <b v="1"/>
    <n v="437"/>
    <b v="1"/>
    <x v="0"/>
    <s v="documentary"/>
    <d v="2013-05-07T13:34:51"/>
    <d v="2013-06-06T13:34:51"/>
    <n v="30"/>
  </r>
  <r>
    <x v="128"/>
    <n v="57342"/>
    <x v="2"/>
    <s v="US"/>
    <s v="USD"/>
    <n v="1308359666"/>
    <n v="1305767666"/>
    <b v="1"/>
    <n v="688"/>
    <b v="1"/>
    <x v="0"/>
    <s v="documentary"/>
    <d v="2011-05-19T01:14:26"/>
    <d v="2011-06-18T01:14:26"/>
    <n v="30"/>
  </r>
  <r>
    <x v="128"/>
    <n v="31404"/>
    <x v="2"/>
    <s v="US"/>
    <s v="USD"/>
    <n v="1388649600"/>
    <n v="1386123861"/>
    <b v="1"/>
    <n v="287"/>
    <b v="1"/>
    <x v="0"/>
    <s v="documentary"/>
    <d v="2013-12-04T02:24:21"/>
    <d v="2014-01-02T08:00:00"/>
    <n v="29"/>
  </r>
  <r>
    <x v="128"/>
    <n v="30241"/>
    <x v="2"/>
    <s v="US"/>
    <s v="USD"/>
    <n v="1386778483"/>
    <n v="1384186483"/>
    <b v="1"/>
    <n v="316"/>
    <b v="1"/>
    <x v="0"/>
    <s v="documentary"/>
    <d v="2013-11-11T16:14:43"/>
    <d v="2013-12-11T16:14:43"/>
    <n v="30"/>
  </r>
  <r>
    <x v="128"/>
    <n v="30608.59"/>
    <x v="2"/>
    <s v="US"/>
    <s v="USD"/>
    <n v="1415934000"/>
    <n v="1413308545"/>
    <b v="1"/>
    <n v="524"/>
    <b v="1"/>
    <x v="0"/>
    <s v="documentary"/>
    <d v="2014-10-14T17:42:25"/>
    <d v="2014-11-14T03:00:00"/>
    <n v="31"/>
  </r>
  <r>
    <x v="128"/>
    <n v="30315"/>
    <x v="2"/>
    <s v="US"/>
    <s v="USD"/>
    <n v="1387688400"/>
    <n v="1384920804"/>
    <b v="0"/>
    <n v="241"/>
    <b v="1"/>
    <x v="0"/>
    <s v="documentary"/>
    <d v="2013-11-20T04:13:24"/>
    <d v="2013-12-22T05:00:00"/>
    <n v="32"/>
  </r>
  <r>
    <x v="128"/>
    <n v="5"/>
    <x v="1"/>
    <s v="GB"/>
    <s v="GBP"/>
    <n v="1364041163"/>
    <n v="1361884763"/>
    <b v="0"/>
    <n v="1"/>
    <b v="0"/>
    <x v="0"/>
    <s v="animation"/>
    <d v="2013-02-26T13:19:23"/>
    <d v="2013-03-23T12:19:23"/>
    <n v="25"/>
  </r>
  <r>
    <x v="128"/>
    <n v="861"/>
    <x v="1"/>
    <s v="US"/>
    <s v="USD"/>
    <n v="1410972319"/>
    <n v="1408380319"/>
    <b v="0"/>
    <n v="14"/>
    <b v="0"/>
    <x v="0"/>
    <s v="animation"/>
    <d v="2014-08-18T16:45:19"/>
    <d v="2014-09-17T16:45:19"/>
    <n v="30"/>
  </r>
  <r>
    <x v="128"/>
    <n v="1830"/>
    <x v="1"/>
    <s v="US"/>
    <s v="USD"/>
    <n v="1349885289"/>
    <n v="1347293289"/>
    <b v="0"/>
    <n v="21"/>
    <b v="0"/>
    <x v="0"/>
    <s v="animation"/>
    <d v="2012-09-10T16:08:09"/>
    <d v="2012-10-10T16:08:09"/>
    <n v="30"/>
  </r>
  <r>
    <x v="128"/>
    <n v="0"/>
    <x v="1"/>
    <s v="GB"/>
    <s v="GBP"/>
    <n v="1432142738"/>
    <n v="1429550738"/>
    <b v="0"/>
    <n v="0"/>
    <b v="0"/>
    <x v="0"/>
    <s v="animation"/>
    <d v="2015-04-20T17:25:38"/>
    <d v="2015-05-20T17:25:38"/>
    <n v="30"/>
  </r>
  <r>
    <x v="128"/>
    <n v="2725"/>
    <x v="1"/>
    <s v="CA"/>
    <s v="CAD"/>
    <n v="1429207833"/>
    <n v="1426615833"/>
    <b v="0"/>
    <n v="7"/>
    <b v="0"/>
    <x v="3"/>
    <s v="web"/>
    <d v="2015-03-17T18:10:33"/>
    <d v="2015-04-16T18:10:33"/>
    <n v="30"/>
  </r>
  <r>
    <x v="128"/>
    <n v="300"/>
    <x v="0"/>
    <s v="CA"/>
    <s v="CAD"/>
    <n v="1408986738"/>
    <n v="1405098738"/>
    <b v="0"/>
    <n v="1"/>
    <b v="0"/>
    <x v="3"/>
    <s v="web"/>
    <d v="2014-07-11T17:12:18"/>
    <d v="2014-08-25T17:12:18"/>
    <n v="45"/>
  </r>
  <r>
    <x v="128"/>
    <n v="11828"/>
    <x v="1"/>
    <s v="US"/>
    <s v="USD"/>
    <n v="1421208000"/>
    <n v="1418315852"/>
    <b v="0"/>
    <n v="15"/>
    <b v="0"/>
    <x v="3"/>
    <s v="wearables"/>
    <d v="2014-12-11T16:37:32"/>
    <d v="2015-01-14T04:00:00"/>
    <n v="34"/>
  </r>
  <r>
    <x v="128"/>
    <n v="90"/>
    <x v="1"/>
    <s v="US"/>
    <s v="USD"/>
    <n v="1409412600"/>
    <n v="1404947422"/>
    <b v="0"/>
    <n v="3"/>
    <b v="0"/>
    <x v="5"/>
    <s v="jazz"/>
    <d v="2014-07-09T23:10:22"/>
    <d v="2014-08-30T15:30:00"/>
    <n v="52"/>
  </r>
  <r>
    <x v="128"/>
    <n v="1982"/>
    <x v="1"/>
    <s v="US"/>
    <s v="USD"/>
    <n v="1336188019"/>
    <n v="1333596019"/>
    <b v="0"/>
    <n v="24"/>
    <b v="0"/>
    <x v="5"/>
    <s v="jazz"/>
    <d v="2012-04-05T03:20:19"/>
    <d v="2012-05-05T03:20:19"/>
    <n v="30"/>
  </r>
  <r>
    <x v="128"/>
    <n v="14000"/>
    <x v="1"/>
    <s v="MX"/>
    <s v="MXN"/>
    <n v="1486624607"/>
    <n v="1483773407"/>
    <b v="0"/>
    <n v="11"/>
    <b v="0"/>
    <x v="3"/>
    <s v="wearables"/>
    <d v="2017-01-07T07:16:47"/>
    <d v="2017-02-09T07:16:47"/>
    <n v="33"/>
  </r>
  <r>
    <x v="128"/>
    <n v="1888"/>
    <x v="1"/>
    <s v="DE"/>
    <s v="EUR"/>
    <n v="1451602800"/>
    <n v="1449011610"/>
    <b v="0"/>
    <n v="23"/>
    <b v="0"/>
    <x v="3"/>
    <s v="wearables"/>
    <d v="2015-12-01T23:13:30"/>
    <d v="2015-12-31T23:00:00"/>
    <n v="30"/>
  </r>
  <r>
    <x v="128"/>
    <n v="13296"/>
    <x v="0"/>
    <s v="US"/>
    <s v="USD"/>
    <n v="1481727623"/>
    <n v="1478095223"/>
    <b v="0"/>
    <n v="76"/>
    <b v="0"/>
    <x v="3"/>
    <s v="wearables"/>
    <d v="2016-11-02T14:00:23"/>
    <d v="2016-12-14T15:00:23"/>
    <n v="42"/>
  </r>
  <r>
    <x v="128"/>
    <n v="45"/>
    <x v="1"/>
    <s v="US"/>
    <s v="USD"/>
    <n v="1460274864"/>
    <n v="1457686464"/>
    <b v="0"/>
    <n v="4"/>
    <b v="0"/>
    <x v="4"/>
    <s v="video games"/>
    <d v="2016-03-11T08:54:24"/>
    <d v="2016-04-10T07:54:24"/>
    <n v="30"/>
  </r>
  <r>
    <x v="128"/>
    <n v="1026"/>
    <x v="1"/>
    <s v="CA"/>
    <s v="CAD"/>
    <n v="1457967975"/>
    <n v="1455379575"/>
    <b v="0"/>
    <n v="9"/>
    <b v="0"/>
    <x v="4"/>
    <s v="video games"/>
    <d v="2016-02-13T16:06:15"/>
    <d v="2016-03-14T15:06:15"/>
    <n v="30"/>
  </r>
  <r>
    <x v="128"/>
    <n v="1155"/>
    <x v="1"/>
    <s v="US"/>
    <s v="USD"/>
    <n v="1427510586"/>
    <n v="1424922186"/>
    <b v="0"/>
    <n v="19"/>
    <b v="0"/>
    <x v="7"/>
    <s v="food trucks"/>
    <d v="2015-02-26T03:43:06"/>
    <d v="2015-03-28T02:43:06"/>
    <n v="30"/>
  </r>
  <r>
    <x v="128"/>
    <n v="60046"/>
    <x v="2"/>
    <s v="US"/>
    <s v="USD"/>
    <n v="1410017131"/>
    <n v="1406129131"/>
    <b v="1"/>
    <n v="508"/>
    <b v="1"/>
    <x v="5"/>
    <s v="rock"/>
    <d v="2014-07-23T15:25:31"/>
    <d v="2014-09-06T15:25:31"/>
    <n v="45"/>
  </r>
  <r>
    <x v="128"/>
    <n v="35389.129999999997"/>
    <x v="2"/>
    <s v="US"/>
    <s v="USD"/>
    <n v="1329084231"/>
    <n v="1326492231"/>
    <b v="1"/>
    <n v="361"/>
    <b v="1"/>
    <x v="5"/>
    <s v="rock"/>
    <d v="2012-01-13T22:03:51"/>
    <d v="2012-02-12T22:03:51"/>
    <n v="30"/>
  </r>
  <r>
    <x v="128"/>
    <n v="7793"/>
    <x v="0"/>
    <s v="US"/>
    <s v="USD"/>
    <n v="1469122200"/>
    <n v="1466611108"/>
    <b v="0"/>
    <n v="86"/>
    <b v="0"/>
    <x v="3"/>
    <s v="wearables"/>
    <d v="2016-06-22T15:58:28"/>
    <d v="2016-07-21T17:30:00"/>
    <n v="29"/>
  </r>
  <r>
    <x v="128"/>
    <n v="991"/>
    <x v="0"/>
    <s v="US"/>
    <s v="USD"/>
    <n v="1438543033"/>
    <n v="1435951033"/>
    <b v="0"/>
    <n v="15"/>
    <b v="0"/>
    <x v="3"/>
    <s v="wearables"/>
    <d v="2015-07-03T19:17:13"/>
    <d v="2015-08-02T19:17:13"/>
    <n v="30"/>
  </r>
  <r>
    <x v="128"/>
    <n v="100"/>
    <x v="1"/>
    <s v="AU"/>
    <s v="AUD"/>
    <n v="1451637531"/>
    <n v="1449045531"/>
    <b v="0"/>
    <n v="1"/>
    <b v="0"/>
    <x v="2"/>
    <s v="translations"/>
    <d v="2015-12-02T08:38:51"/>
    <d v="2016-01-01T08:38:51"/>
    <n v="30"/>
  </r>
  <r>
    <x v="128"/>
    <n v="136924.35"/>
    <x v="2"/>
    <s v="US"/>
    <s v="USD"/>
    <n v="1332385200"/>
    <n v="1329759452"/>
    <b v="1"/>
    <n v="2602"/>
    <b v="1"/>
    <x v="2"/>
    <s v="radio &amp; podcasts"/>
    <d v="2012-02-20T17:37:32"/>
    <d v="2012-03-22T03:00:00"/>
    <n v="31"/>
  </r>
  <r>
    <x v="128"/>
    <n v="33393"/>
    <x v="2"/>
    <s v="US"/>
    <s v="USD"/>
    <n v="1324609200"/>
    <n v="1319467604"/>
    <b v="1"/>
    <n v="369"/>
    <b v="1"/>
    <x v="2"/>
    <s v="radio &amp; podcasts"/>
    <d v="2011-10-24T14:46:44"/>
    <d v="2011-12-23T03:00:00"/>
    <n v="60"/>
  </r>
  <r>
    <x v="128"/>
    <n v="6375"/>
    <x v="0"/>
    <s v="US"/>
    <s v="USD"/>
    <n v="1469656800"/>
    <n v="1467151204"/>
    <b v="0"/>
    <n v="59"/>
    <b v="0"/>
    <x v="2"/>
    <s v="art books"/>
    <d v="2016-06-28T22:00:04"/>
    <d v="2016-07-27T22:00:00"/>
    <n v="29"/>
  </r>
  <r>
    <x v="128"/>
    <n v="0"/>
    <x v="0"/>
    <s v="US"/>
    <s v="USD"/>
    <n v="1369498714"/>
    <n v="1366906714"/>
    <b v="0"/>
    <n v="0"/>
    <b v="0"/>
    <x v="2"/>
    <s v="art books"/>
    <d v="2013-04-25T16:18:34"/>
    <d v="2013-05-25T16:18:34"/>
    <n v="30"/>
  </r>
  <r>
    <x v="128"/>
    <n v="10042"/>
    <x v="3"/>
    <s v="US"/>
    <s v="USD"/>
    <n v="1491181200"/>
    <n v="1488387008"/>
    <b v="0"/>
    <n v="38"/>
    <b v="0"/>
    <x v="5"/>
    <s v="faith"/>
    <d v="2017-03-01T16:50:08"/>
    <d v="2017-04-03T01:00:00"/>
    <n v="33"/>
  </r>
  <r>
    <x v="128"/>
    <n v="1877"/>
    <x v="1"/>
    <s v="US"/>
    <s v="USD"/>
    <n v="1421691298"/>
    <n v="1417803298"/>
    <b v="1"/>
    <n v="19"/>
    <b v="0"/>
    <x v="6"/>
    <s v="photobooks"/>
    <d v="2014-12-05T18:14:58"/>
    <d v="2015-01-19T18:14:58"/>
    <n v="45"/>
  </r>
  <r>
    <x v="128"/>
    <n v="11923"/>
    <x v="1"/>
    <s v="US"/>
    <s v="USD"/>
    <n v="1467469510"/>
    <n v="1462285510"/>
    <b v="1"/>
    <n v="152"/>
    <b v="0"/>
    <x v="6"/>
    <s v="photobooks"/>
    <d v="2016-05-03T14:25:10"/>
    <d v="2016-07-02T14:25:10"/>
    <n v="60"/>
  </r>
  <r>
    <x v="128"/>
    <n v="85"/>
    <x v="1"/>
    <s v="US"/>
    <s v="USD"/>
    <n v="1400853925"/>
    <n v="1399557925"/>
    <b v="0"/>
    <n v="4"/>
    <b v="0"/>
    <x v="3"/>
    <s v="gadgets"/>
    <d v="2014-05-08T14:05:25"/>
    <d v="2014-05-23T14:05:25"/>
    <n v="15"/>
  </r>
  <r>
    <x v="128"/>
    <n v="50251.41"/>
    <x v="2"/>
    <s v="US"/>
    <s v="USD"/>
    <n v="1351304513"/>
    <n v="1348712513"/>
    <b v="1"/>
    <n v="660"/>
    <b v="1"/>
    <x v="3"/>
    <s v="hardware"/>
    <d v="2012-09-27T02:21:53"/>
    <d v="2012-10-27T02:21:53"/>
    <n v="30"/>
  </r>
  <r>
    <x v="128"/>
    <n v="37104.03"/>
    <x v="2"/>
    <s v="US"/>
    <s v="USD"/>
    <n v="1381895940"/>
    <n v="1379532618"/>
    <b v="1"/>
    <n v="191"/>
    <b v="1"/>
    <x v="3"/>
    <s v="hardware"/>
    <d v="2013-09-18T19:30:18"/>
    <d v="2013-10-16T03:59:00"/>
    <n v="28"/>
  </r>
  <r>
    <x v="128"/>
    <n v="96015.9"/>
    <x v="2"/>
    <s v="US"/>
    <s v="USD"/>
    <n v="1471564491"/>
    <n v="1468972491"/>
    <b v="1"/>
    <n v="1737"/>
    <b v="1"/>
    <x v="3"/>
    <s v="hardware"/>
    <d v="2016-07-19T23:54:51"/>
    <d v="2016-08-18T23:54:51"/>
    <n v="30"/>
  </r>
  <r>
    <x v="128"/>
    <n v="2344134.67"/>
    <x v="2"/>
    <s v="US"/>
    <s v="USD"/>
    <n v="1364184539"/>
    <n v="1361250539"/>
    <b v="1"/>
    <n v="26457"/>
    <b v="1"/>
    <x v="3"/>
    <s v="hardware"/>
    <d v="2013-02-19T05:08:59"/>
    <d v="2013-03-25T04:08:59"/>
    <n v="34"/>
  </r>
  <r>
    <x v="128"/>
    <n v="39500.5"/>
    <x v="2"/>
    <s v="US"/>
    <s v="USD"/>
    <n v="1399668319"/>
    <n v="1397076319"/>
    <b v="1"/>
    <n v="848"/>
    <b v="1"/>
    <x v="3"/>
    <s v="hardware"/>
    <d v="2014-04-09T20:45:19"/>
    <d v="2014-05-09T20:45:19"/>
    <n v="30"/>
  </r>
  <r>
    <x v="128"/>
    <n v="43037"/>
    <x v="2"/>
    <s v="US"/>
    <s v="USD"/>
    <n v="1454277540"/>
    <n v="1450880854"/>
    <b v="0"/>
    <n v="375"/>
    <b v="1"/>
    <x v="3"/>
    <s v="hardware"/>
    <d v="2015-12-23T14:27:34"/>
    <d v="2016-01-31T21:59:00"/>
    <n v="39"/>
  </r>
  <r>
    <x v="128"/>
    <n v="1626"/>
    <x v="1"/>
    <s v="US"/>
    <s v="USD"/>
    <n v="1478196008"/>
    <n v="1475604008"/>
    <b v="0"/>
    <n v="56"/>
    <b v="0"/>
    <x v="4"/>
    <s v="video games"/>
    <d v="2016-10-04T18:00:08"/>
    <d v="2016-11-03T18:00:08"/>
    <n v="30"/>
  </r>
  <r>
    <x v="128"/>
    <n v="50"/>
    <x v="1"/>
    <s v="US"/>
    <s v="USD"/>
    <n v="1394909909"/>
    <n v="1392321509"/>
    <b v="0"/>
    <n v="4"/>
    <b v="0"/>
    <x v="4"/>
    <s v="video games"/>
    <d v="2014-02-13T19:58:29"/>
    <d v="2014-03-15T18:58:29"/>
    <n v="30"/>
  </r>
  <r>
    <x v="128"/>
    <n v="285309.33"/>
    <x v="2"/>
    <s v="US"/>
    <s v="USD"/>
    <n v="1425132059"/>
    <n v="1422540059"/>
    <b v="0"/>
    <n v="4330"/>
    <b v="1"/>
    <x v="4"/>
    <s v="tabletop games"/>
    <d v="2015-01-29T14:00:59"/>
    <d v="2015-02-28T14:00:59"/>
    <n v="30"/>
  </r>
  <r>
    <x v="128"/>
    <n v="31522"/>
    <x v="2"/>
    <s v="US"/>
    <s v="USD"/>
    <n v="1395861033"/>
    <n v="1393272633"/>
    <b v="0"/>
    <n v="288"/>
    <b v="1"/>
    <x v="5"/>
    <s v="rock"/>
    <d v="2014-02-24T20:10:33"/>
    <d v="2014-03-26T19:10:33"/>
    <n v="30"/>
  </r>
  <r>
    <x v="128"/>
    <n v="0"/>
    <x v="0"/>
    <s v="US"/>
    <s v="USD"/>
    <n v="1444004616"/>
    <n v="1440116616"/>
    <b v="0"/>
    <n v="0"/>
    <b v="0"/>
    <x v="3"/>
    <s v="web"/>
    <d v="2015-08-21T00:23:36"/>
    <d v="2015-10-05T00:23:36"/>
    <n v="45"/>
  </r>
  <r>
    <x v="128"/>
    <n v="0"/>
    <x v="0"/>
    <s v="CA"/>
    <s v="CAD"/>
    <n v="1420920424"/>
    <n v="1415736424"/>
    <b v="0"/>
    <n v="0"/>
    <b v="0"/>
    <x v="3"/>
    <s v="web"/>
    <d v="2014-11-11T20:07:04"/>
    <d v="2015-01-10T20:07:04"/>
    <n v="60"/>
  </r>
  <r>
    <x v="128"/>
    <n v="30675"/>
    <x v="2"/>
    <s v="US"/>
    <s v="USD"/>
    <n v="1458742685"/>
    <n v="1454858285"/>
    <b v="0"/>
    <n v="282"/>
    <b v="1"/>
    <x v="7"/>
    <s v="small batch"/>
    <d v="2016-02-07T15:18:05"/>
    <d v="2016-03-23T14:18:05"/>
    <n v="45"/>
  </r>
  <r>
    <x v="128"/>
    <n v="0"/>
    <x v="0"/>
    <s v="US"/>
    <s v="USD"/>
    <n v="1428893517"/>
    <n v="1426301517"/>
    <b v="0"/>
    <n v="0"/>
    <b v="0"/>
    <x v="7"/>
    <s v="food trucks"/>
    <d v="2015-03-14T02:51:57"/>
    <d v="2015-04-13T02:51:57"/>
    <n v="30"/>
  </r>
  <r>
    <x v="128"/>
    <n v="50"/>
    <x v="1"/>
    <s v="US"/>
    <s v="USD"/>
    <n v="1404601632"/>
    <n v="1402009632"/>
    <b v="0"/>
    <n v="1"/>
    <b v="0"/>
    <x v="7"/>
    <s v="food trucks"/>
    <d v="2014-06-05T23:07:12"/>
    <d v="2014-07-05T23:07:12"/>
    <n v="30"/>
  </r>
  <r>
    <x v="128"/>
    <n v="50"/>
    <x v="1"/>
    <s v="US"/>
    <s v="USD"/>
    <n v="1412536421"/>
    <n v="1409944421"/>
    <b v="0"/>
    <n v="1"/>
    <b v="0"/>
    <x v="7"/>
    <s v="food trucks"/>
    <d v="2014-09-05T19:13:41"/>
    <d v="2014-10-05T19:13:41"/>
    <n v="30"/>
  </r>
  <r>
    <x v="128"/>
    <n v="5621.38"/>
    <x v="0"/>
    <s v="US"/>
    <s v="USD"/>
    <n v="1470187800"/>
    <n v="1467325053"/>
    <b v="0"/>
    <n v="59"/>
    <b v="0"/>
    <x v="3"/>
    <s v="space exploration"/>
    <d v="2016-06-30T22:17:33"/>
    <d v="2016-08-03T01:30:00"/>
    <n v="34"/>
  </r>
  <r>
    <x v="128"/>
    <n v="0"/>
    <x v="1"/>
    <s v="US"/>
    <s v="USD"/>
    <n v="1412119423"/>
    <n v="1410391423"/>
    <b v="0"/>
    <n v="0"/>
    <b v="0"/>
    <x v="7"/>
    <s v="food trucks"/>
    <d v="2014-09-10T23:23:43"/>
    <d v="2014-09-30T23:23:43"/>
    <n v="20"/>
  </r>
  <r>
    <x v="128"/>
    <n v="1"/>
    <x v="1"/>
    <s v="US"/>
    <s v="USD"/>
    <n v="1411701739"/>
    <n v="1409109739"/>
    <b v="0"/>
    <n v="1"/>
    <b v="0"/>
    <x v="7"/>
    <s v="food trucks"/>
    <d v="2014-08-27T03:22:19"/>
    <d v="2014-09-26T03:22:19"/>
    <n v="30"/>
  </r>
  <r>
    <x v="128"/>
    <n v="31291"/>
    <x v="2"/>
    <s v="US"/>
    <s v="USD"/>
    <n v="1413604800"/>
    <n v="1408624622"/>
    <b v="0"/>
    <n v="37"/>
    <b v="1"/>
    <x v="3"/>
    <s v="hardware"/>
    <d v="2014-08-21T12:37:02"/>
    <d v="2014-10-18T04:00:00"/>
    <n v="58"/>
  </r>
  <r>
    <x v="128"/>
    <n v="73818.240000000005"/>
    <x v="2"/>
    <s v="US"/>
    <s v="USD"/>
    <n v="1389812400"/>
    <n v="1386108087"/>
    <b v="0"/>
    <n v="456"/>
    <b v="1"/>
    <x v="3"/>
    <s v="hardware"/>
    <d v="2013-12-03T22:01:27"/>
    <d v="2014-01-15T19:00:00"/>
    <n v="43"/>
  </r>
  <r>
    <x v="128"/>
    <n v="0"/>
    <x v="1"/>
    <s v="US"/>
    <s v="USD"/>
    <n v="1413608340"/>
    <n v="1412945440"/>
    <b v="0"/>
    <n v="0"/>
    <b v="0"/>
    <x v="1"/>
    <s v="plays"/>
    <d v="2014-10-10T12:50:40"/>
    <d v="2014-10-18T04:59:00"/>
    <n v="8"/>
  </r>
  <r>
    <x v="128"/>
    <n v="1"/>
    <x v="1"/>
    <s v="GB"/>
    <s v="GBP"/>
    <n v="1434139887"/>
    <n v="1428955887"/>
    <b v="0"/>
    <n v="1"/>
    <b v="0"/>
    <x v="1"/>
    <s v="plays"/>
    <d v="2015-04-13T20:11:27"/>
    <d v="2015-06-12T20:11:27"/>
    <n v="60"/>
  </r>
  <r>
    <x v="128"/>
    <n v="32903"/>
    <x v="2"/>
    <s v="US"/>
    <s v="USD"/>
    <n v="1416285300"/>
    <n v="1413824447"/>
    <b v="0"/>
    <n v="348"/>
    <b v="1"/>
    <x v="1"/>
    <s v="spaces"/>
    <d v="2014-10-20T17:00:47"/>
    <d v="2014-11-18T04:35:00"/>
    <n v="29"/>
  </r>
  <r>
    <x v="128"/>
    <n v="10"/>
    <x v="3"/>
    <s v="US"/>
    <s v="USD"/>
    <n v="1492759460"/>
    <n v="1487579060"/>
    <b v="0"/>
    <n v="1"/>
    <b v="0"/>
    <x v="1"/>
    <s v="plays"/>
    <d v="2017-02-20T08:24:20"/>
    <d v="2017-04-21T07:24:20"/>
    <n v="60"/>
  </r>
  <r>
    <x v="128"/>
    <n v="110"/>
    <x v="1"/>
    <s v="DK"/>
    <s v="DKK"/>
    <n v="1424081477"/>
    <n v="1420798277"/>
    <b v="0"/>
    <n v="3"/>
    <b v="0"/>
    <x v="1"/>
    <s v="musical"/>
    <d v="2015-01-09T10:11:17"/>
    <d v="2015-02-16T10:11:17"/>
    <n v="38"/>
  </r>
  <r>
    <x v="128"/>
    <n v="30610"/>
    <x v="2"/>
    <s v="US"/>
    <s v="USD"/>
    <n v="1484024400"/>
    <n v="1479932713"/>
    <b v="1"/>
    <n v="216"/>
    <b v="1"/>
    <x v="1"/>
    <s v="plays"/>
    <d v="2016-11-23T20:25:13"/>
    <d v="2017-01-10T05:00:00"/>
    <n v="48"/>
  </r>
  <r>
    <x v="128"/>
    <n v="30891.1"/>
    <x v="2"/>
    <s v="US"/>
    <s v="USD"/>
    <n v="1412434136"/>
    <n v="1409669336"/>
    <b v="0"/>
    <n v="104"/>
    <b v="1"/>
    <x v="1"/>
    <s v="plays"/>
    <d v="2014-09-02T14:48:56"/>
    <d v="2014-10-04T14:48:56"/>
    <n v="32"/>
  </r>
  <r>
    <x v="128"/>
    <n v="2113"/>
    <x v="1"/>
    <s v="DE"/>
    <s v="EUR"/>
    <n v="1434047084"/>
    <n v="1431455084"/>
    <b v="1"/>
    <n v="28"/>
    <b v="0"/>
    <x v="1"/>
    <s v="plays"/>
    <d v="2015-05-12T18:24:44"/>
    <d v="2015-06-11T18:24:44"/>
    <n v="30"/>
  </r>
  <r>
    <x v="128"/>
    <n v="0"/>
    <x v="0"/>
    <s v="DK"/>
    <s v="DKK"/>
    <n v="1472896800"/>
    <n v="1472804365"/>
    <b v="0"/>
    <n v="0"/>
    <b v="0"/>
    <x v="1"/>
    <s v="musical"/>
    <d v="2016-09-02T08:19:25"/>
    <d v="2016-09-03T10:00:00"/>
    <n v="1"/>
  </r>
  <r>
    <x v="128"/>
    <n v="0"/>
    <x v="0"/>
    <s v="AU"/>
    <s v="AUD"/>
    <n v="1454281380"/>
    <n v="1451950570"/>
    <b v="0"/>
    <n v="0"/>
    <b v="0"/>
    <x v="1"/>
    <s v="musical"/>
    <d v="2016-01-04T23:36:10"/>
    <d v="2016-01-31T23:03:00"/>
    <n v="27"/>
  </r>
  <r>
    <x v="128"/>
    <n v="0"/>
    <x v="1"/>
    <s v="AU"/>
    <s v="AUD"/>
    <n v="1410076123"/>
    <n v="1404892123"/>
    <b v="0"/>
    <n v="0"/>
    <b v="0"/>
    <x v="1"/>
    <s v="plays"/>
    <d v="2014-07-09T07:48:43"/>
    <d v="2014-09-07T07:48:43"/>
    <n v="60"/>
  </r>
  <r>
    <x v="128"/>
    <n v="1225"/>
    <x v="1"/>
    <s v="US"/>
    <s v="USD"/>
    <n v="1468729149"/>
    <n v="1463545149"/>
    <b v="0"/>
    <n v="7"/>
    <b v="0"/>
    <x v="1"/>
    <s v="plays"/>
    <d v="2016-05-18T04:19:09"/>
    <d v="2016-07-17T04:19:09"/>
    <n v="60"/>
  </r>
  <r>
    <x v="128"/>
    <n v="2"/>
    <x v="1"/>
    <s v="US"/>
    <s v="USD"/>
    <n v="1455647587"/>
    <n v="1453487587"/>
    <b v="0"/>
    <n v="1"/>
    <b v="0"/>
    <x v="1"/>
    <s v="plays"/>
    <d v="2016-01-22T18:33:07"/>
    <d v="2016-02-16T18:33:07"/>
    <n v="25"/>
  </r>
  <r>
    <x v="128"/>
    <n v="800"/>
    <x v="1"/>
    <s v="MX"/>
    <s v="MXN"/>
    <n v="1482108350"/>
    <n v="1479516350"/>
    <b v="0"/>
    <n v="1"/>
    <b v="0"/>
    <x v="1"/>
    <s v="plays"/>
    <d v="2016-11-19T00:45:50"/>
    <d v="2016-12-19T00:45:50"/>
    <n v="30"/>
  </r>
  <r>
    <x v="129"/>
    <n v="250"/>
    <x v="1"/>
    <s v="GB"/>
    <s v="GBP"/>
    <n v="1433064540"/>
    <n v="1428854344"/>
    <b v="0"/>
    <n v="2"/>
    <b v="0"/>
    <x v="0"/>
    <s v="drama"/>
    <d v="2015-04-12T15:59:04"/>
    <d v="2015-05-31T09:29:00"/>
    <n v="49"/>
  </r>
  <r>
    <x v="129"/>
    <n v="1108"/>
    <x v="1"/>
    <s v="US"/>
    <s v="USD"/>
    <n v="1463821338"/>
    <n v="1461229338"/>
    <b v="0"/>
    <n v="17"/>
    <b v="0"/>
    <x v="3"/>
    <s v="wearables"/>
    <d v="2016-04-21T09:02:18"/>
    <d v="2016-05-21T09:02:18"/>
    <n v="30"/>
  </r>
  <r>
    <x v="130"/>
    <n v="30177"/>
    <x v="2"/>
    <s v="US"/>
    <s v="USD"/>
    <n v="1437933600"/>
    <n v="1435117889"/>
    <b v="0"/>
    <n v="276"/>
    <b v="1"/>
    <x v="3"/>
    <s v="wearables"/>
    <d v="2015-06-24T03:51:29"/>
    <d v="2015-07-26T18:00:00"/>
    <n v="32"/>
  </r>
  <r>
    <x v="131"/>
    <n v="28520"/>
    <x v="2"/>
    <s v="US"/>
    <s v="USD"/>
    <n v="1463111940"/>
    <n v="1459523017"/>
    <b v="0"/>
    <n v="89"/>
    <b v="1"/>
    <x v="0"/>
    <s v="television"/>
    <d v="2016-04-01T15:03:37"/>
    <d v="2016-05-13T03:59:00"/>
    <n v="42"/>
  </r>
  <r>
    <x v="132"/>
    <n v="0"/>
    <x v="1"/>
    <s v="US"/>
    <s v="USD"/>
    <n v="1436477241"/>
    <n v="1433885241"/>
    <b v="0"/>
    <n v="0"/>
    <b v="0"/>
    <x v="0"/>
    <s v="drama"/>
    <d v="2015-06-09T21:27:21"/>
    <d v="2015-07-09T21:27:21"/>
    <n v="30"/>
  </r>
  <r>
    <x v="132"/>
    <n v="10846"/>
    <x v="1"/>
    <s v="DE"/>
    <s v="EUR"/>
    <n v="1476460800"/>
    <n v="1473922541"/>
    <b v="1"/>
    <n v="81"/>
    <b v="0"/>
    <x v="6"/>
    <s v="photobooks"/>
    <d v="2016-09-15T06:55:41"/>
    <d v="2016-10-14T16:00:00"/>
    <n v="29"/>
  </r>
  <r>
    <x v="132"/>
    <n v="11594"/>
    <x v="1"/>
    <s v="US"/>
    <s v="USD"/>
    <n v="1486830030"/>
    <n v="1483806030"/>
    <b v="1"/>
    <n v="96"/>
    <b v="0"/>
    <x v="6"/>
    <s v="photobooks"/>
    <d v="2017-01-07T16:20:30"/>
    <d v="2017-02-11T16:20:30"/>
    <n v="35"/>
  </r>
  <r>
    <x v="132"/>
    <n v="8076"/>
    <x v="1"/>
    <s v="GB"/>
    <s v="GBP"/>
    <n v="1426158463"/>
    <n v="1423570063"/>
    <b v="0"/>
    <n v="236"/>
    <b v="0"/>
    <x v="4"/>
    <s v="video games"/>
    <d v="2015-02-10T12:07:43"/>
    <d v="2015-03-12T11:07:43"/>
    <n v="30"/>
  </r>
  <r>
    <x v="132"/>
    <n v="28728"/>
    <x v="2"/>
    <s v="US"/>
    <s v="USD"/>
    <n v="1489283915"/>
    <n v="1486691915"/>
    <b v="0"/>
    <n v="194"/>
    <b v="1"/>
    <x v="4"/>
    <s v="tabletop games"/>
    <d v="2017-02-10T01:58:35"/>
    <d v="2017-03-12T01:58:35"/>
    <n v="30"/>
  </r>
  <r>
    <x v="132"/>
    <n v="201"/>
    <x v="1"/>
    <s v="US"/>
    <s v="USD"/>
    <n v="1457207096"/>
    <n v="1452023096"/>
    <b v="0"/>
    <n v="9"/>
    <b v="0"/>
    <x v="7"/>
    <s v="food trucks"/>
    <d v="2016-01-05T19:44:56"/>
    <d v="2016-03-05T19:44:56"/>
    <n v="60"/>
  </r>
  <r>
    <x v="132"/>
    <n v="7"/>
    <x v="1"/>
    <s v="US"/>
    <s v="USD"/>
    <n v="1468020354"/>
    <n v="1464045954"/>
    <b v="0"/>
    <n v="1"/>
    <b v="0"/>
    <x v="1"/>
    <s v="plays"/>
    <d v="2016-05-23T23:25:54"/>
    <d v="2016-07-08T23:25:54"/>
    <n v="46"/>
  </r>
  <r>
    <x v="133"/>
    <n v="32865.300000000003"/>
    <x v="2"/>
    <s v="US"/>
    <s v="USD"/>
    <n v="1482901546"/>
    <n v="1480309546"/>
    <b v="0"/>
    <n v="499"/>
    <b v="1"/>
    <x v="5"/>
    <s v="metal"/>
    <d v="2016-11-28T05:05:46"/>
    <d v="2016-12-28T05:05:46"/>
    <n v="30"/>
  </r>
  <r>
    <x v="134"/>
    <n v="1389"/>
    <x v="1"/>
    <s v="US"/>
    <s v="USD"/>
    <n v="1446693040"/>
    <n v="1443233440"/>
    <b v="0"/>
    <n v="12"/>
    <b v="0"/>
    <x v="3"/>
    <s v="wearables"/>
    <d v="2015-09-26T02:10:40"/>
    <d v="2015-11-05T03:10:40"/>
    <n v="40"/>
  </r>
  <r>
    <x v="135"/>
    <n v="40594"/>
    <x v="2"/>
    <s v="US"/>
    <s v="USD"/>
    <n v="1350003539"/>
    <n v="1347411539"/>
    <b v="1"/>
    <n v="415"/>
    <b v="1"/>
    <x v="0"/>
    <s v="documentary"/>
    <d v="2012-09-12T00:58:59"/>
    <d v="2012-10-12T00:58:59"/>
    <n v="30"/>
  </r>
  <r>
    <x v="135"/>
    <n v="5680"/>
    <x v="1"/>
    <s v="US"/>
    <s v="USD"/>
    <n v="1412167393"/>
    <n v="1409143393"/>
    <b v="0"/>
    <n v="30"/>
    <b v="0"/>
    <x v="5"/>
    <s v="jazz"/>
    <d v="2014-08-27T12:43:13"/>
    <d v="2014-10-01T12:43:13"/>
    <n v="35"/>
  </r>
  <r>
    <x v="135"/>
    <n v="0"/>
    <x v="0"/>
    <s v="GB"/>
    <s v="GBP"/>
    <n v="1445093578"/>
    <n v="1442501578"/>
    <b v="0"/>
    <n v="0"/>
    <b v="0"/>
    <x v="3"/>
    <s v="web"/>
    <d v="2015-09-17T14:52:58"/>
    <d v="2015-10-17T14:52:58"/>
    <n v="30"/>
  </r>
  <r>
    <x v="135"/>
    <n v="45979.01"/>
    <x v="2"/>
    <s v="US"/>
    <s v="USD"/>
    <n v="1366635575"/>
    <n v="1363611575"/>
    <b v="0"/>
    <n v="682"/>
    <b v="1"/>
    <x v="3"/>
    <s v="hardware"/>
    <d v="2013-03-18T12:59:35"/>
    <d v="2013-04-22T12:59:35"/>
    <n v="35"/>
  </r>
  <r>
    <x v="136"/>
    <n v="27189"/>
    <x v="2"/>
    <s v="US"/>
    <s v="USD"/>
    <n v="1468524340"/>
    <n v="1465932340"/>
    <b v="0"/>
    <n v="183"/>
    <b v="1"/>
    <x v="6"/>
    <s v="photobooks"/>
    <d v="2016-06-14T19:25:40"/>
    <d v="2016-07-14T19:25:40"/>
    <n v="30"/>
  </r>
  <r>
    <x v="136"/>
    <n v="6633"/>
    <x v="1"/>
    <s v="US"/>
    <s v="USD"/>
    <n v="1409194810"/>
    <n v="1406170810"/>
    <b v="0"/>
    <n v="114"/>
    <b v="0"/>
    <x v="1"/>
    <s v="spaces"/>
    <d v="2014-07-24T03:00:10"/>
    <d v="2014-08-28T03:00:10"/>
    <n v="35"/>
  </r>
  <r>
    <x v="137"/>
    <n v="0"/>
    <x v="1"/>
    <s v="US"/>
    <s v="USD"/>
    <n v="1483088400"/>
    <n v="1481324760"/>
    <b v="0"/>
    <n v="0"/>
    <b v="0"/>
    <x v="0"/>
    <s v="drama"/>
    <d v="2016-12-09T23:06:00"/>
    <d v="2016-12-30T09:00:00"/>
    <n v="21"/>
  </r>
  <r>
    <x v="137"/>
    <n v="26360"/>
    <x v="2"/>
    <s v="US"/>
    <s v="USD"/>
    <n v="1398009714"/>
    <n v="1395417714"/>
    <b v="1"/>
    <n v="131"/>
    <b v="1"/>
    <x v="0"/>
    <s v="documentary"/>
    <d v="2014-03-21T16:01:54"/>
    <d v="2014-04-20T16:01:54"/>
    <n v="30"/>
  </r>
  <r>
    <x v="137"/>
    <n v="678"/>
    <x v="1"/>
    <s v="DE"/>
    <s v="EUR"/>
    <n v="1463232936"/>
    <n v="1461072936"/>
    <b v="0"/>
    <n v="18"/>
    <b v="0"/>
    <x v="4"/>
    <s v="video games"/>
    <d v="2016-04-19T13:35:36"/>
    <d v="2016-05-14T13:35:36"/>
    <n v="25"/>
  </r>
  <r>
    <x v="137"/>
    <n v="1707"/>
    <x v="1"/>
    <s v="US"/>
    <s v="USD"/>
    <n v="1427850090"/>
    <n v="1425261690"/>
    <b v="0"/>
    <n v="8"/>
    <b v="0"/>
    <x v="6"/>
    <s v="photobooks"/>
    <d v="2015-03-02T02:01:30"/>
    <d v="2015-04-01T01:01:30"/>
    <n v="30"/>
  </r>
  <r>
    <x v="137"/>
    <n v="25"/>
    <x v="1"/>
    <s v="US"/>
    <s v="USD"/>
    <n v="1445885890"/>
    <n v="1440701890"/>
    <b v="0"/>
    <n v="1"/>
    <b v="0"/>
    <x v="1"/>
    <s v="plays"/>
    <d v="2015-08-27T18:58:10"/>
    <d v="2015-10-26T18:58:10"/>
    <n v="60"/>
  </r>
  <r>
    <x v="138"/>
    <n v="32745"/>
    <x v="2"/>
    <s v="GB"/>
    <s v="GBP"/>
    <n v="1401058740"/>
    <n v="1398388068"/>
    <b v="0"/>
    <n v="217"/>
    <b v="1"/>
    <x v="0"/>
    <s v="television"/>
    <d v="2014-04-25T01:07:48"/>
    <d v="2014-05-25T22:59:00"/>
    <n v="30"/>
  </r>
  <r>
    <x v="138"/>
    <n v="1387"/>
    <x v="0"/>
    <s v="US"/>
    <s v="USD"/>
    <n v="1433988000"/>
    <n v="1431353337"/>
    <b v="0"/>
    <n v="13"/>
    <b v="0"/>
    <x v="0"/>
    <s v="science fiction"/>
    <d v="2015-05-11T14:08:57"/>
    <d v="2015-06-11T02:00:00"/>
    <n v="31"/>
  </r>
  <r>
    <x v="138"/>
    <n v="279"/>
    <x v="1"/>
    <s v="US"/>
    <s v="USD"/>
    <n v="1412500322"/>
    <n v="1409908322"/>
    <b v="0"/>
    <n v="6"/>
    <b v="0"/>
    <x v="0"/>
    <s v="drama"/>
    <d v="2014-09-05T09:12:02"/>
    <d v="2014-10-05T09:12:02"/>
    <n v="30"/>
  </r>
  <r>
    <x v="138"/>
    <n v="0"/>
    <x v="1"/>
    <s v="US"/>
    <s v="USD"/>
    <n v="1436566135"/>
    <n v="1433974135"/>
    <b v="0"/>
    <n v="0"/>
    <b v="0"/>
    <x v="0"/>
    <s v="drama"/>
    <d v="2015-06-10T22:08:55"/>
    <d v="2015-07-10T22:08:55"/>
    <n v="30"/>
  </r>
  <r>
    <x v="138"/>
    <n v="25648"/>
    <x v="2"/>
    <s v="US"/>
    <s v="USD"/>
    <n v="1393031304"/>
    <n v="1390439304"/>
    <b v="1"/>
    <n v="328"/>
    <b v="1"/>
    <x v="0"/>
    <s v="documentary"/>
    <d v="2014-01-23T01:08:24"/>
    <d v="2014-02-22T01:08:24"/>
    <n v="30"/>
  </r>
  <r>
    <x v="138"/>
    <n v="29520.27"/>
    <x v="2"/>
    <s v="US"/>
    <s v="USD"/>
    <n v="1348786494"/>
    <n v="1346194494"/>
    <b v="1"/>
    <n v="963"/>
    <b v="1"/>
    <x v="0"/>
    <s v="documentary"/>
    <d v="2012-08-28T22:54:54"/>
    <d v="2012-09-27T22:54:54"/>
    <n v="30"/>
  </r>
  <r>
    <x v="138"/>
    <n v="29681.55"/>
    <x v="2"/>
    <s v="US"/>
    <s v="USD"/>
    <n v="1347017083"/>
    <n v="1344857083"/>
    <b v="1"/>
    <n v="129"/>
    <b v="1"/>
    <x v="0"/>
    <s v="documentary"/>
    <d v="2012-08-13T11:24:43"/>
    <d v="2012-09-07T11:24:43"/>
    <n v="25"/>
  </r>
  <r>
    <x v="138"/>
    <n v="25430.66"/>
    <x v="2"/>
    <s v="US"/>
    <s v="USD"/>
    <n v="1303686138"/>
    <n v="1301007738"/>
    <b v="1"/>
    <n v="298"/>
    <b v="1"/>
    <x v="0"/>
    <s v="documentary"/>
    <d v="2011-03-24T23:02:18"/>
    <d v="2011-04-24T23:02:18"/>
    <n v="31"/>
  </r>
  <r>
    <x v="138"/>
    <n v="25312"/>
    <x v="2"/>
    <s v="US"/>
    <s v="USD"/>
    <n v="1345660334"/>
    <n v="1343068334"/>
    <b v="1"/>
    <n v="126"/>
    <b v="1"/>
    <x v="0"/>
    <s v="documentary"/>
    <d v="2012-07-23T18:32:14"/>
    <d v="2012-08-22T18:32:14"/>
    <n v="30"/>
  </r>
  <r>
    <x v="138"/>
    <n v="26978"/>
    <x v="2"/>
    <s v="US"/>
    <s v="USD"/>
    <n v="1463146848"/>
    <n v="1460554848"/>
    <b v="1"/>
    <n v="186"/>
    <b v="1"/>
    <x v="0"/>
    <s v="documentary"/>
    <d v="2016-04-13T13:40:48"/>
    <d v="2016-05-13T13:40:48"/>
    <n v="30"/>
  </r>
  <r>
    <x v="138"/>
    <n v="29209.78"/>
    <x v="2"/>
    <s v="US"/>
    <s v="USD"/>
    <n v="1447427918"/>
    <n v="1444832318"/>
    <b v="1"/>
    <n v="493"/>
    <b v="1"/>
    <x v="0"/>
    <s v="documentary"/>
    <d v="2015-10-14T14:18:38"/>
    <d v="2015-11-13T15:18:38"/>
    <n v="30"/>
  </r>
  <r>
    <x v="138"/>
    <n v="28690"/>
    <x v="2"/>
    <s v="US"/>
    <s v="USD"/>
    <n v="1473566340"/>
    <n v="1470274509"/>
    <b v="1"/>
    <n v="221"/>
    <b v="1"/>
    <x v="0"/>
    <s v="documentary"/>
    <d v="2016-08-04T01:35:09"/>
    <d v="2016-09-11T03:59:00"/>
    <n v="38"/>
  </r>
  <r>
    <x v="138"/>
    <n v="30505"/>
    <x v="2"/>
    <s v="US"/>
    <s v="USD"/>
    <n v="1483729500"/>
    <n v="1481137500"/>
    <b v="0"/>
    <n v="43"/>
    <b v="1"/>
    <x v="0"/>
    <s v="documentary"/>
    <d v="2016-12-07T19:05:00"/>
    <d v="2017-01-06T19:05:00"/>
    <n v="30"/>
  </r>
  <r>
    <x v="138"/>
    <n v="26182.5"/>
    <x v="2"/>
    <s v="US"/>
    <s v="USD"/>
    <n v="1343624400"/>
    <n v="1340642717"/>
    <b v="0"/>
    <n v="251"/>
    <b v="1"/>
    <x v="0"/>
    <s v="documentary"/>
    <d v="2012-06-25T16:45:17"/>
    <d v="2012-07-30T05:00:00"/>
    <n v="35"/>
  </r>
  <r>
    <x v="138"/>
    <n v="26495.5"/>
    <x v="2"/>
    <s v="US"/>
    <s v="USD"/>
    <n v="1416582101"/>
    <n v="1413986501"/>
    <b v="0"/>
    <n v="237"/>
    <b v="1"/>
    <x v="0"/>
    <s v="documentary"/>
    <d v="2014-10-22T14:01:41"/>
    <d v="2014-11-21T15:01:41"/>
    <n v="30"/>
  </r>
  <r>
    <x v="138"/>
    <n v="123"/>
    <x v="1"/>
    <s v="US"/>
    <s v="USD"/>
    <n v="1415988991"/>
    <n v="1413393391"/>
    <b v="0"/>
    <n v="6"/>
    <b v="0"/>
    <x v="3"/>
    <s v="web"/>
    <d v="2014-10-15T17:16:31"/>
    <d v="2014-11-14T18:16:31"/>
    <n v="30"/>
  </r>
  <r>
    <x v="138"/>
    <n v="0"/>
    <x v="1"/>
    <s v="GB"/>
    <s v="GBP"/>
    <n v="1436554249"/>
    <n v="1433962249"/>
    <b v="0"/>
    <n v="0"/>
    <b v="0"/>
    <x v="3"/>
    <s v="web"/>
    <d v="2015-06-10T18:50:49"/>
    <d v="2015-07-10T18:50:49"/>
    <n v="30"/>
  </r>
  <r>
    <x v="138"/>
    <n v="106"/>
    <x v="1"/>
    <s v="US"/>
    <s v="USD"/>
    <n v="1437969540"/>
    <n v="1436297723"/>
    <b v="0"/>
    <n v="2"/>
    <b v="0"/>
    <x v="3"/>
    <s v="web"/>
    <d v="2015-07-07T19:35:23"/>
    <d v="2015-07-27T03:59:00"/>
    <n v="20"/>
  </r>
  <r>
    <x v="138"/>
    <n v="26"/>
    <x v="1"/>
    <s v="US"/>
    <s v="USD"/>
    <n v="1460832206"/>
    <n v="1458240206"/>
    <b v="0"/>
    <n v="2"/>
    <b v="0"/>
    <x v="3"/>
    <s v="web"/>
    <d v="2016-03-17T18:43:26"/>
    <d v="2016-04-16T18:43:26"/>
    <n v="30"/>
  </r>
  <r>
    <x v="138"/>
    <n v="261"/>
    <x v="0"/>
    <s v="US"/>
    <s v="USD"/>
    <n v="1467934937"/>
    <n v="1465342937"/>
    <b v="0"/>
    <n v="3"/>
    <b v="0"/>
    <x v="3"/>
    <s v="web"/>
    <d v="2016-06-07T23:42:17"/>
    <d v="2016-07-07T23:42:17"/>
    <n v="30"/>
  </r>
  <r>
    <x v="138"/>
    <n v="0"/>
    <x v="0"/>
    <s v="CA"/>
    <s v="CAD"/>
    <n v="1490560177"/>
    <n v="1487971777"/>
    <b v="0"/>
    <n v="0"/>
    <b v="0"/>
    <x v="3"/>
    <s v="web"/>
    <d v="2017-02-24T21:29:37"/>
    <d v="2017-03-26T20:29:37"/>
    <n v="30"/>
  </r>
  <r>
    <x v="138"/>
    <n v="4345"/>
    <x v="0"/>
    <s v="US"/>
    <s v="USD"/>
    <n v="1439644920"/>
    <n v="1436793939"/>
    <b v="0"/>
    <n v="39"/>
    <b v="0"/>
    <x v="3"/>
    <s v="web"/>
    <d v="2015-07-13T13:25:39"/>
    <d v="2015-08-15T13:22:00"/>
    <n v="33"/>
  </r>
  <r>
    <x v="138"/>
    <n v="2"/>
    <x v="0"/>
    <s v="US"/>
    <s v="USD"/>
    <n v="1428804762"/>
    <n v="1426212762"/>
    <b v="0"/>
    <n v="1"/>
    <b v="0"/>
    <x v="3"/>
    <s v="web"/>
    <d v="2015-03-13T02:12:42"/>
    <d v="2015-04-12T02:12:42"/>
    <n v="30"/>
  </r>
  <r>
    <x v="138"/>
    <n v="26452"/>
    <x v="2"/>
    <s v="US"/>
    <s v="USD"/>
    <n v="1433085875"/>
    <n v="1428333875"/>
    <b v="0"/>
    <n v="152"/>
    <b v="1"/>
    <x v="3"/>
    <s v="wearables"/>
    <d v="2015-04-06T15:24:35"/>
    <d v="2015-05-31T15:24:35"/>
    <n v="55"/>
  </r>
  <r>
    <x v="138"/>
    <n v="75029.48"/>
    <x v="2"/>
    <s v="US"/>
    <s v="USD"/>
    <n v="1414544400"/>
    <n v="1410883139"/>
    <b v="0"/>
    <n v="1021"/>
    <b v="1"/>
    <x v="3"/>
    <s v="wearables"/>
    <d v="2014-09-16T15:58:59"/>
    <d v="2014-10-29T01:00:00"/>
    <n v="43"/>
  </r>
  <r>
    <x v="138"/>
    <n v="25132"/>
    <x v="2"/>
    <s v="US"/>
    <s v="USD"/>
    <n v="1418430311"/>
    <n v="1415838311"/>
    <b v="0"/>
    <n v="105"/>
    <b v="1"/>
    <x v="3"/>
    <s v="wearables"/>
    <d v="2014-11-13T00:25:11"/>
    <d v="2014-12-13T00:25:11"/>
    <n v="30"/>
  </r>
  <r>
    <x v="138"/>
    <n v="199"/>
    <x v="1"/>
    <s v="IT"/>
    <s v="EUR"/>
    <n v="1465130532"/>
    <n v="1462538532"/>
    <b v="0"/>
    <n v="1"/>
    <b v="0"/>
    <x v="3"/>
    <s v="wearables"/>
    <d v="2016-05-06T12:42:12"/>
    <d v="2016-06-05T12:42:12"/>
    <n v="30"/>
  </r>
  <r>
    <x v="138"/>
    <n v="33006"/>
    <x v="2"/>
    <s v="US"/>
    <s v="USD"/>
    <n v="1333909178"/>
    <n v="1331320778"/>
    <b v="0"/>
    <n v="153"/>
    <b v="1"/>
    <x v="2"/>
    <s v="nonfiction"/>
    <d v="2012-03-09T19:19:38"/>
    <d v="2012-04-08T18:19:38"/>
    <n v="30"/>
  </r>
  <r>
    <x v="138"/>
    <n v="2360.3200000000002"/>
    <x v="1"/>
    <s v="US"/>
    <s v="USD"/>
    <n v="1412534943"/>
    <n v="1409942943"/>
    <b v="0"/>
    <n v="32"/>
    <b v="0"/>
    <x v="5"/>
    <s v="indie rock"/>
    <d v="2014-09-05T18:49:03"/>
    <d v="2014-10-05T18:49:03"/>
    <n v="30"/>
  </r>
  <r>
    <x v="138"/>
    <n v="298"/>
    <x v="1"/>
    <s v="US"/>
    <s v="USD"/>
    <n v="1477454340"/>
    <n v="1474676646"/>
    <b v="0"/>
    <n v="6"/>
    <b v="0"/>
    <x v="3"/>
    <s v="wearables"/>
    <d v="2016-09-24T00:24:06"/>
    <d v="2016-10-26T03:59:00"/>
    <n v="32"/>
  </r>
  <r>
    <x v="138"/>
    <n v="26"/>
    <x v="1"/>
    <s v="US"/>
    <s v="USD"/>
    <n v="1409770164"/>
    <n v="1407178164"/>
    <b v="0"/>
    <n v="2"/>
    <b v="0"/>
    <x v="3"/>
    <s v="wearables"/>
    <d v="2014-08-04T18:49:24"/>
    <d v="2014-09-03T18:49:24"/>
    <n v="30"/>
  </r>
  <r>
    <x v="138"/>
    <n v="20552"/>
    <x v="0"/>
    <s v="US"/>
    <s v="USD"/>
    <n v="1455814827"/>
    <n v="1453222827"/>
    <b v="0"/>
    <n v="95"/>
    <b v="0"/>
    <x v="3"/>
    <s v="wearables"/>
    <d v="2016-01-19T17:00:27"/>
    <d v="2016-02-18T17:00:27"/>
    <n v="30"/>
  </r>
  <r>
    <x v="138"/>
    <n v="8632"/>
    <x v="0"/>
    <s v="US"/>
    <s v="USD"/>
    <n v="1451419200"/>
    <n v="1449000056"/>
    <b v="0"/>
    <n v="90"/>
    <b v="0"/>
    <x v="3"/>
    <s v="wearables"/>
    <d v="2015-12-01T20:00:56"/>
    <d v="2015-12-29T20:00:00"/>
    <n v="28"/>
  </r>
  <r>
    <x v="138"/>
    <n v="7344"/>
    <x v="1"/>
    <s v="US"/>
    <s v="USD"/>
    <n v="1452744011"/>
    <n v="1450152011"/>
    <b v="0"/>
    <n v="167"/>
    <b v="0"/>
    <x v="4"/>
    <s v="video games"/>
    <d v="2015-12-15T04:00:11"/>
    <d v="2016-01-14T04:00:11"/>
    <n v="30"/>
  </r>
  <r>
    <x v="138"/>
    <n v="1803"/>
    <x v="1"/>
    <s v="US"/>
    <s v="USD"/>
    <n v="1397413095"/>
    <n v="1394821095"/>
    <b v="0"/>
    <n v="22"/>
    <b v="0"/>
    <x v="4"/>
    <s v="video games"/>
    <d v="2014-03-14T18:18:15"/>
    <d v="2014-04-13T18:18:15"/>
    <n v="30"/>
  </r>
  <r>
    <x v="138"/>
    <n v="732.5"/>
    <x v="1"/>
    <s v="US"/>
    <s v="USD"/>
    <n v="1334326635"/>
    <n v="1329146235"/>
    <b v="0"/>
    <n v="21"/>
    <b v="0"/>
    <x v="4"/>
    <s v="video games"/>
    <d v="2012-02-13T15:17:15"/>
    <d v="2012-04-13T14:17:15"/>
    <n v="60"/>
  </r>
  <r>
    <x v="138"/>
    <n v="0"/>
    <x v="1"/>
    <s v="US"/>
    <s v="USD"/>
    <n v="1319835400"/>
    <n v="1315947400"/>
    <b v="0"/>
    <n v="0"/>
    <b v="0"/>
    <x v="4"/>
    <s v="video games"/>
    <d v="2011-09-13T20:56:40"/>
    <d v="2011-10-28T20:56:40"/>
    <n v="45"/>
  </r>
  <r>
    <x v="138"/>
    <n v="1"/>
    <x v="1"/>
    <s v="AU"/>
    <s v="AUD"/>
    <n v="1417235580"/>
    <n v="1416034228"/>
    <b v="0"/>
    <n v="1"/>
    <b v="0"/>
    <x v="4"/>
    <s v="mobile games"/>
    <d v="2014-11-15T06:50:28"/>
    <d v="2014-11-29T04:33:00"/>
    <n v="14"/>
  </r>
  <r>
    <x v="138"/>
    <n v="9875"/>
    <x v="1"/>
    <s v="US"/>
    <s v="USD"/>
    <n v="1461440421"/>
    <n v="1458848421"/>
    <b v="0"/>
    <n v="39"/>
    <b v="0"/>
    <x v="4"/>
    <s v="mobile games"/>
    <d v="2016-03-24T19:40:21"/>
    <d v="2016-04-23T19:40:21"/>
    <n v="30"/>
  </r>
  <r>
    <x v="138"/>
    <n v="0"/>
    <x v="1"/>
    <s v="CA"/>
    <s v="CAD"/>
    <n v="1413760783"/>
    <n v="1408576783"/>
    <b v="0"/>
    <n v="0"/>
    <b v="0"/>
    <x v="7"/>
    <s v="food trucks"/>
    <d v="2014-08-20T23:19:43"/>
    <d v="2014-10-19T23:19:43"/>
    <n v="60"/>
  </r>
  <r>
    <x v="138"/>
    <n v="0"/>
    <x v="1"/>
    <s v="US"/>
    <s v="USD"/>
    <n v="1441592863"/>
    <n v="1439000863"/>
    <b v="0"/>
    <n v="0"/>
    <b v="0"/>
    <x v="7"/>
    <s v="food trucks"/>
    <d v="2015-08-08T02:27:43"/>
    <d v="2015-09-07T02:27:43"/>
    <n v="30"/>
  </r>
  <r>
    <x v="138"/>
    <n v="188"/>
    <x v="1"/>
    <s v="US"/>
    <s v="USD"/>
    <n v="1408040408"/>
    <n v="1405448408"/>
    <b v="0"/>
    <n v="8"/>
    <b v="0"/>
    <x v="7"/>
    <s v="food trucks"/>
    <d v="2014-07-15T18:20:08"/>
    <d v="2014-08-14T18:20:08"/>
    <n v="30"/>
  </r>
  <r>
    <x v="138"/>
    <n v="100"/>
    <x v="1"/>
    <s v="GB"/>
    <s v="GBP"/>
    <n v="1433021171"/>
    <n v="1430429171"/>
    <b v="0"/>
    <n v="2"/>
    <b v="0"/>
    <x v="7"/>
    <s v="food trucks"/>
    <d v="2015-04-30T21:26:11"/>
    <d v="2015-05-30T21:26:11"/>
    <n v="30"/>
  </r>
  <r>
    <x v="138"/>
    <n v="25"/>
    <x v="1"/>
    <s v="US"/>
    <s v="USD"/>
    <n v="1415909927"/>
    <n v="1414351127"/>
    <b v="0"/>
    <n v="1"/>
    <b v="0"/>
    <x v="7"/>
    <s v="food trucks"/>
    <d v="2014-10-26T19:18:47"/>
    <d v="2014-11-13T20:18:47"/>
    <n v="18"/>
  </r>
  <r>
    <x v="138"/>
    <n v="49811"/>
    <x v="2"/>
    <s v="AU"/>
    <s v="AUD"/>
    <n v="1435388154"/>
    <n v="1432796154"/>
    <b v="0"/>
    <n v="271"/>
    <b v="1"/>
    <x v="6"/>
    <s v="photobooks"/>
    <d v="2015-05-28T06:55:54"/>
    <d v="2015-06-27T06:55:54"/>
    <n v="30"/>
  </r>
  <r>
    <x v="138"/>
    <n v="0"/>
    <x v="0"/>
    <s v="US"/>
    <s v="USD"/>
    <n v="1345790865"/>
    <n v="1344062865"/>
    <b v="0"/>
    <n v="0"/>
    <b v="0"/>
    <x v="5"/>
    <s v="world music"/>
    <d v="2012-08-04T06:47:45"/>
    <d v="2012-08-24T06:47:45"/>
    <n v="20"/>
  </r>
  <r>
    <x v="138"/>
    <n v="38743.839999999997"/>
    <x v="2"/>
    <s v="US"/>
    <s v="USD"/>
    <n v="1346344425"/>
    <n v="1343320425"/>
    <b v="1"/>
    <n v="467"/>
    <b v="1"/>
    <x v="5"/>
    <s v="rock"/>
    <d v="2012-07-26T16:33:45"/>
    <d v="2012-08-30T16:33:45"/>
    <n v="35"/>
  </r>
  <r>
    <x v="138"/>
    <n v="4940"/>
    <x v="0"/>
    <s v="US"/>
    <s v="USD"/>
    <n v="1449354502"/>
    <n v="1446762502"/>
    <b v="0"/>
    <n v="16"/>
    <b v="0"/>
    <x v="3"/>
    <s v="wearables"/>
    <d v="2015-11-05T22:28:22"/>
    <d v="2015-12-05T22:28:22"/>
    <n v="30"/>
  </r>
  <r>
    <x v="138"/>
    <n v="17590"/>
    <x v="0"/>
    <s v="GB"/>
    <s v="GBP"/>
    <n v="1475333917"/>
    <n v="1472569117"/>
    <b v="0"/>
    <n v="46"/>
    <b v="0"/>
    <x v="3"/>
    <s v="wearables"/>
    <d v="2016-08-30T14:58:37"/>
    <d v="2016-10-01T14:58:37"/>
    <n v="32"/>
  </r>
  <r>
    <x v="138"/>
    <n v="105"/>
    <x v="1"/>
    <s v="US"/>
    <s v="USD"/>
    <n v="1417195201"/>
    <n v="1414599601"/>
    <b v="1"/>
    <n v="17"/>
    <b v="0"/>
    <x v="2"/>
    <s v="translations"/>
    <d v="2014-10-29T16:20:01"/>
    <d v="2014-11-28T17:20:01"/>
    <n v="30"/>
  </r>
  <r>
    <x v="138"/>
    <n v="26"/>
    <x v="1"/>
    <s v="NZ"/>
    <s v="NZD"/>
    <n v="1474436704"/>
    <n v="1471844704"/>
    <b v="0"/>
    <n v="2"/>
    <b v="0"/>
    <x v="2"/>
    <s v="translations"/>
    <d v="2016-08-22T05:45:04"/>
    <d v="2016-09-21T05:45:04"/>
    <n v="30"/>
  </r>
  <r>
    <x v="138"/>
    <n v="0"/>
    <x v="0"/>
    <s v="FR"/>
    <s v="EUR"/>
    <n v="1492270947"/>
    <n v="1488386547"/>
    <b v="0"/>
    <n v="0"/>
    <b v="0"/>
    <x v="2"/>
    <s v="translations"/>
    <d v="2017-03-01T16:42:27"/>
    <d v="2017-04-15T15:42:27"/>
    <n v="45"/>
  </r>
  <r>
    <x v="138"/>
    <n v="34676"/>
    <x v="2"/>
    <s v="US"/>
    <s v="USD"/>
    <n v="1381928503"/>
    <n v="1379336503"/>
    <b v="1"/>
    <n v="336"/>
    <b v="1"/>
    <x v="2"/>
    <s v="radio &amp; podcasts"/>
    <d v="2013-09-16T13:01:43"/>
    <d v="2013-10-16T13:01:43"/>
    <n v="30"/>
  </r>
  <r>
    <x v="138"/>
    <n v="26619"/>
    <x v="2"/>
    <s v="US"/>
    <s v="USD"/>
    <n v="1443363640"/>
    <n v="1439907640"/>
    <b v="1"/>
    <n v="176"/>
    <b v="1"/>
    <x v="6"/>
    <s v="photobooks"/>
    <d v="2015-08-18T14:20:40"/>
    <d v="2015-09-27T14:20:40"/>
    <n v="40"/>
  </r>
  <r>
    <x v="138"/>
    <n v="3410"/>
    <x v="0"/>
    <s v="US"/>
    <s v="USD"/>
    <n v="1419384585"/>
    <n v="1416360585"/>
    <b v="0"/>
    <n v="22"/>
    <b v="0"/>
    <x v="2"/>
    <s v="art books"/>
    <d v="2014-11-19T01:29:45"/>
    <d v="2014-12-24T01:29:45"/>
    <n v="35"/>
  </r>
  <r>
    <x v="138"/>
    <n v="26233.45"/>
    <x v="2"/>
    <s v="US"/>
    <s v="USD"/>
    <n v="1337885168"/>
    <n v="1335293168"/>
    <b v="0"/>
    <n v="221"/>
    <b v="1"/>
    <x v="5"/>
    <s v="pop"/>
    <d v="2012-04-24T18:46:08"/>
    <d v="2012-05-24T18:46:08"/>
    <n v="30"/>
  </r>
  <r>
    <x v="138"/>
    <n v="1967"/>
    <x v="1"/>
    <s v="US"/>
    <s v="USD"/>
    <n v="1430517761"/>
    <n v="1427925761"/>
    <b v="0"/>
    <n v="17"/>
    <b v="0"/>
    <x v="5"/>
    <s v="faith"/>
    <d v="2015-04-01T22:02:41"/>
    <d v="2015-05-01T22:02:41"/>
    <n v="30"/>
  </r>
  <r>
    <x v="138"/>
    <n v="15281"/>
    <x v="1"/>
    <s v="US"/>
    <s v="USD"/>
    <n v="1439189940"/>
    <n v="1435970682"/>
    <b v="1"/>
    <n v="139"/>
    <b v="0"/>
    <x v="6"/>
    <s v="photobooks"/>
    <d v="2015-07-04T00:44:42"/>
    <d v="2015-08-10T06:59:00"/>
    <n v="37"/>
  </r>
  <r>
    <x v="138"/>
    <n v="509"/>
    <x v="1"/>
    <s v="CH"/>
    <s v="CHF"/>
    <n v="1469473200"/>
    <n v="1467061303"/>
    <b v="0"/>
    <n v="6"/>
    <b v="0"/>
    <x v="6"/>
    <s v="photobooks"/>
    <d v="2016-06-27T21:01:43"/>
    <d v="2016-07-25T19:00:00"/>
    <n v="28"/>
  </r>
  <r>
    <x v="138"/>
    <n v="125"/>
    <x v="1"/>
    <s v="US"/>
    <s v="USD"/>
    <n v="1488340800"/>
    <n v="1483768497"/>
    <b v="0"/>
    <n v="2"/>
    <b v="0"/>
    <x v="4"/>
    <s v="mobile games"/>
    <d v="2017-01-07T05:54:57"/>
    <d v="2017-03-01T04:00:00"/>
    <n v="53"/>
  </r>
  <r>
    <x v="138"/>
    <n v="1217"/>
    <x v="1"/>
    <s v="US"/>
    <s v="USD"/>
    <n v="1450166340"/>
    <n v="1448044925"/>
    <b v="0"/>
    <n v="17"/>
    <b v="0"/>
    <x v="4"/>
    <s v="mobile games"/>
    <d v="2015-11-20T18:42:05"/>
    <d v="2015-12-15T07:59:00"/>
    <n v="25"/>
  </r>
  <r>
    <x v="138"/>
    <n v="42"/>
    <x v="1"/>
    <s v="US"/>
    <s v="USD"/>
    <n v="1410127994"/>
    <n v="1407535994"/>
    <b v="0"/>
    <n v="4"/>
    <b v="0"/>
    <x v="3"/>
    <s v="gadgets"/>
    <d v="2014-08-08T22:13:14"/>
    <d v="2014-09-07T22:13:14"/>
    <n v="30"/>
  </r>
  <r>
    <x v="138"/>
    <n v="433"/>
    <x v="1"/>
    <s v="US"/>
    <s v="USD"/>
    <n v="1483048900"/>
    <n v="1480456900"/>
    <b v="0"/>
    <n v="4"/>
    <b v="0"/>
    <x v="3"/>
    <s v="gadgets"/>
    <d v="2016-11-29T22:01:40"/>
    <d v="2016-12-29T22:01:40"/>
    <n v="30"/>
  </r>
  <r>
    <x v="138"/>
    <n v="260"/>
    <x v="1"/>
    <s v="US"/>
    <s v="USD"/>
    <n v="1407869851"/>
    <n v="1404845851"/>
    <b v="0"/>
    <n v="9"/>
    <b v="0"/>
    <x v="3"/>
    <s v="gadgets"/>
    <d v="2014-07-08T18:57:31"/>
    <d v="2014-08-12T18:57:31"/>
    <n v="35"/>
  </r>
  <r>
    <x v="138"/>
    <n v="31275.599999999999"/>
    <x v="2"/>
    <s v="US"/>
    <s v="USD"/>
    <n v="1332561600"/>
    <n v="1329873755"/>
    <b v="1"/>
    <n v="426"/>
    <b v="1"/>
    <x v="3"/>
    <s v="hardware"/>
    <d v="2012-02-22T01:22:35"/>
    <d v="2012-03-24T04:00:00"/>
    <n v="31"/>
  </r>
  <r>
    <x v="138"/>
    <n v="33370.769999999997"/>
    <x v="2"/>
    <s v="US"/>
    <s v="USD"/>
    <n v="1398052740"/>
    <n v="1394127585"/>
    <b v="1"/>
    <n v="454"/>
    <b v="1"/>
    <x v="3"/>
    <s v="hardware"/>
    <d v="2014-03-06T17:39:45"/>
    <d v="2014-04-21T03:59:00"/>
    <n v="46"/>
  </r>
  <r>
    <x v="138"/>
    <n v="76047"/>
    <x v="2"/>
    <s v="US"/>
    <s v="USD"/>
    <n v="1481778000"/>
    <n v="1479216874"/>
    <b v="1"/>
    <n v="531"/>
    <b v="1"/>
    <x v="3"/>
    <s v="hardware"/>
    <d v="2016-11-15T13:34:34"/>
    <d v="2016-12-15T05:00:00"/>
    <n v="30"/>
  </r>
  <r>
    <x v="138"/>
    <n v="44669"/>
    <x v="2"/>
    <s v="US"/>
    <s v="USD"/>
    <n v="1398477518"/>
    <n v="1395885518"/>
    <b v="1"/>
    <n v="158"/>
    <b v="1"/>
    <x v="3"/>
    <s v="hardware"/>
    <d v="2014-03-27T01:58:38"/>
    <d v="2014-04-26T01:58:38"/>
    <n v="30"/>
  </r>
  <r>
    <x v="138"/>
    <n v="49100"/>
    <x v="2"/>
    <s v="US"/>
    <s v="USD"/>
    <n v="1406129150"/>
    <n v="1400945150"/>
    <b v="0"/>
    <n v="1364"/>
    <b v="1"/>
    <x v="3"/>
    <s v="hardware"/>
    <d v="2014-05-24T15:25:50"/>
    <d v="2014-07-23T15:25:50"/>
    <n v="60"/>
  </r>
  <r>
    <x v="138"/>
    <n v="26305.97"/>
    <x v="2"/>
    <s v="US"/>
    <s v="USD"/>
    <n v="1476994315"/>
    <n v="1474402315"/>
    <b v="0"/>
    <n v="76"/>
    <b v="1"/>
    <x v="3"/>
    <s v="hardware"/>
    <d v="2016-09-20T20:11:55"/>
    <d v="2016-10-20T20:11:55"/>
    <n v="30"/>
  </r>
  <r>
    <x v="138"/>
    <n v="34660"/>
    <x v="2"/>
    <s v="US"/>
    <s v="USD"/>
    <n v="1484752597"/>
    <n v="1482160597"/>
    <b v="0"/>
    <n v="859"/>
    <b v="1"/>
    <x v="5"/>
    <s v="rock"/>
    <d v="2016-12-19T15:16:37"/>
    <d v="2017-01-18T15:16:37"/>
    <n v="30"/>
  </r>
  <r>
    <x v="138"/>
    <n v="32006.67"/>
    <x v="2"/>
    <s v="US"/>
    <s v="USD"/>
    <n v="1385870520"/>
    <n v="1382742014"/>
    <b v="0"/>
    <n v="426"/>
    <b v="1"/>
    <x v="4"/>
    <s v="tabletop games"/>
    <d v="2013-10-25T23:00:14"/>
    <d v="2013-12-01T04:02:00"/>
    <n v="37"/>
  </r>
  <r>
    <x v="138"/>
    <n v="243778"/>
    <x v="2"/>
    <s v="US"/>
    <s v="USD"/>
    <n v="1480727273"/>
    <n v="1478131673"/>
    <b v="0"/>
    <n v="571"/>
    <b v="1"/>
    <x v="4"/>
    <s v="tabletop games"/>
    <d v="2016-11-03T00:07:53"/>
    <d v="2016-12-03T01:07:53"/>
    <n v="30"/>
  </r>
  <r>
    <x v="138"/>
    <n v="180062"/>
    <x v="2"/>
    <s v="US"/>
    <s v="USD"/>
    <n v="1484085540"/>
    <n v="1482353513"/>
    <b v="0"/>
    <n v="1670"/>
    <b v="1"/>
    <x v="4"/>
    <s v="tabletop games"/>
    <d v="2016-12-21T20:51:53"/>
    <d v="2017-01-10T21:59:00"/>
    <n v="20"/>
  </r>
  <r>
    <x v="138"/>
    <n v="26480"/>
    <x v="2"/>
    <s v="US"/>
    <s v="USD"/>
    <n v="1405609146"/>
    <n v="1403017146"/>
    <b v="1"/>
    <n v="125"/>
    <b v="1"/>
    <x v="7"/>
    <s v="small batch"/>
    <d v="2014-06-17T14:59:06"/>
    <d v="2014-07-17T14:59:06"/>
    <n v="30"/>
  </r>
  <r>
    <x v="138"/>
    <n v="26577"/>
    <x v="2"/>
    <s v="US"/>
    <s v="USD"/>
    <n v="1423235071"/>
    <n v="1420643071"/>
    <b v="1"/>
    <n v="352"/>
    <b v="1"/>
    <x v="7"/>
    <s v="small batch"/>
    <d v="2015-01-07T15:04:31"/>
    <d v="2015-02-06T15:04:31"/>
    <n v="30"/>
  </r>
  <r>
    <x v="138"/>
    <n v="25568"/>
    <x v="2"/>
    <s v="US"/>
    <s v="USD"/>
    <n v="1402494243"/>
    <n v="1399902243"/>
    <b v="1"/>
    <n v="221"/>
    <b v="1"/>
    <x v="7"/>
    <s v="small batch"/>
    <d v="2014-05-12T13:44:03"/>
    <d v="2014-06-11T13:44:03"/>
    <n v="30"/>
  </r>
  <r>
    <x v="138"/>
    <n v="73552"/>
    <x v="2"/>
    <s v="US"/>
    <s v="USD"/>
    <n v="1482134340"/>
    <n v="1479496309"/>
    <b v="1"/>
    <n v="1104"/>
    <b v="1"/>
    <x v="7"/>
    <s v="small batch"/>
    <d v="2016-11-18T19:11:49"/>
    <d v="2016-12-19T07:59:00"/>
    <n v="31"/>
  </r>
  <r>
    <x v="138"/>
    <n v="2630"/>
    <x v="0"/>
    <s v="GB"/>
    <s v="GBP"/>
    <n v="1445431533"/>
    <n v="1442839533"/>
    <b v="0"/>
    <n v="27"/>
    <b v="0"/>
    <x v="3"/>
    <s v="web"/>
    <d v="2015-09-21T12:45:33"/>
    <d v="2015-10-21T12:45:33"/>
    <n v="30"/>
  </r>
  <r>
    <x v="138"/>
    <n v="0"/>
    <x v="0"/>
    <s v="US"/>
    <s v="USD"/>
    <n v="1455132611"/>
    <n v="1452540611"/>
    <b v="0"/>
    <n v="0"/>
    <b v="0"/>
    <x v="3"/>
    <s v="web"/>
    <d v="2016-01-11T19:30:11"/>
    <d v="2016-02-10T19:30:11"/>
    <n v="30"/>
  </r>
  <r>
    <x v="138"/>
    <n v="82"/>
    <x v="0"/>
    <s v="US"/>
    <s v="USD"/>
    <n v="1418877141"/>
    <n v="1416285141"/>
    <b v="0"/>
    <n v="4"/>
    <b v="0"/>
    <x v="3"/>
    <s v="web"/>
    <d v="2014-11-18T04:32:21"/>
    <d v="2014-12-18T04:32:21"/>
    <n v="30"/>
  </r>
  <r>
    <x v="138"/>
    <n v="460"/>
    <x v="1"/>
    <s v="US"/>
    <s v="USD"/>
    <n v="1439931675"/>
    <n v="1437339675"/>
    <b v="0"/>
    <n v="6"/>
    <b v="0"/>
    <x v="7"/>
    <s v="food trucks"/>
    <d v="2015-07-19T21:01:15"/>
    <d v="2015-08-18T21:01:15"/>
    <n v="30"/>
  </r>
  <r>
    <x v="138"/>
    <n v="151"/>
    <x v="1"/>
    <s v="US"/>
    <s v="USD"/>
    <n v="1440524082"/>
    <n v="1437932082"/>
    <b v="0"/>
    <n v="3"/>
    <b v="0"/>
    <x v="7"/>
    <s v="food trucks"/>
    <d v="2015-07-26T17:34:42"/>
    <d v="2015-08-25T17:34:42"/>
    <n v="30"/>
  </r>
  <r>
    <x v="138"/>
    <n v="5"/>
    <x v="1"/>
    <s v="US"/>
    <s v="USD"/>
    <n v="1427225644"/>
    <n v="1422045244"/>
    <b v="0"/>
    <n v="5"/>
    <b v="0"/>
    <x v="7"/>
    <s v="food trucks"/>
    <d v="2015-01-23T20:34:04"/>
    <d v="2015-03-24T19:34:04"/>
    <n v="60"/>
  </r>
  <r>
    <x v="138"/>
    <n v="310"/>
    <x v="1"/>
    <s v="US"/>
    <s v="USD"/>
    <n v="1414445108"/>
    <n v="1411853108"/>
    <b v="0"/>
    <n v="9"/>
    <b v="0"/>
    <x v="7"/>
    <s v="food trucks"/>
    <d v="2014-09-27T21:25:08"/>
    <d v="2014-10-27T21:25:08"/>
    <n v="30"/>
  </r>
  <r>
    <x v="138"/>
    <n v="28633.5"/>
    <x v="2"/>
    <s v="US"/>
    <s v="USD"/>
    <n v="1440546729"/>
    <n v="1437954729"/>
    <b v="1"/>
    <n v="238"/>
    <b v="1"/>
    <x v="3"/>
    <s v="space exploration"/>
    <d v="2015-07-26T23:52:09"/>
    <d v="2015-08-25T23:52:09"/>
    <n v="30"/>
  </r>
  <r>
    <x v="138"/>
    <n v="2836"/>
    <x v="1"/>
    <s v="US"/>
    <s v="USD"/>
    <n v="1419017880"/>
    <n v="1416419916"/>
    <b v="1"/>
    <n v="84"/>
    <b v="0"/>
    <x v="3"/>
    <s v="makerspaces"/>
    <d v="2014-11-19T17:58:36"/>
    <d v="2014-12-19T19:38:00"/>
    <n v="30"/>
  </r>
  <r>
    <x v="138"/>
    <n v="1897"/>
    <x v="1"/>
    <s v="US"/>
    <s v="USD"/>
    <n v="1415655289"/>
    <n v="1413059689"/>
    <b v="1"/>
    <n v="29"/>
    <b v="0"/>
    <x v="3"/>
    <s v="makerspaces"/>
    <d v="2014-10-11T20:34:49"/>
    <d v="2014-11-10T21:34:49"/>
    <n v="30"/>
  </r>
  <r>
    <x v="138"/>
    <n v="29089"/>
    <x v="2"/>
    <s v="US"/>
    <s v="USD"/>
    <n v="1476486000"/>
    <n v="1474040596"/>
    <b v="1"/>
    <n v="305"/>
    <b v="1"/>
    <x v="1"/>
    <s v="spaces"/>
    <d v="2016-09-16T15:43:16"/>
    <d v="2016-10-14T23:00:00"/>
    <n v="28"/>
  </r>
  <r>
    <x v="138"/>
    <n v="30026"/>
    <x v="2"/>
    <s v="US"/>
    <s v="USD"/>
    <n v="1417906649"/>
    <n v="1414015049"/>
    <b v="1"/>
    <n v="325"/>
    <b v="1"/>
    <x v="1"/>
    <s v="spaces"/>
    <d v="2014-10-22T21:57:29"/>
    <d v="2014-12-06T22:57:29"/>
    <n v="45"/>
  </r>
  <r>
    <x v="138"/>
    <n v="29531"/>
    <x v="2"/>
    <s v="US"/>
    <s v="USD"/>
    <n v="1478866253"/>
    <n v="1476270653"/>
    <b v="0"/>
    <n v="173"/>
    <b v="1"/>
    <x v="1"/>
    <s v="spaces"/>
    <d v="2016-10-12T11:10:53"/>
    <d v="2016-11-11T12:10:53"/>
    <n v="30"/>
  </r>
  <r>
    <x v="138"/>
    <n v="1"/>
    <x v="1"/>
    <s v="GB"/>
    <s v="GBP"/>
    <n v="1426365994"/>
    <n v="1421185594"/>
    <b v="0"/>
    <n v="1"/>
    <b v="0"/>
    <x v="1"/>
    <s v="plays"/>
    <d v="2015-01-13T21:46:34"/>
    <d v="2015-03-14T20:46:34"/>
    <n v="60"/>
  </r>
  <r>
    <x v="138"/>
    <n v="25800"/>
    <x v="2"/>
    <s v="US"/>
    <s v="USD"/>
    <n v="1431143940"/>
    <n v="1428585710"/>
    <b v="0"/>
    <n v="147"/>
    <b v="1"/>
    <x v="1"/>
    <s v="musical"/>
    <d v="2015-04-09T13:21:50"/>
    <d v="2015-05-09T03:59:00"/>
    <n v="30"/>
  </r>
  <r>
    <x v="138"/>
    <n v="1"/>
    <x v="1"/>
    <s v="US"/>
    <s v="USD"/>
    <n v="1425250955"/>
    <n v="1422658955"/>
    <b v="0"/>
    <n v="1"/>
    <b v="0"/>
    <x v="1"/>
    <s v="spaces"/>
    <d v="2015-01-30T23:02:35"/>
    <d v="2015-03-01T23:02:35"/>
    <n v="30"/>
  </r>
  <r>
    <x v="138"/>
    <n v="1072"/>
    <x v="1"/>
    <s v="US"/>
    <s v="USD"/>
    <n v="1480007460"/>
    <n v="1475760567"/>
    <b v="0"/>
    <n v="13"/>
    <b v="0"/>
    <x v="1"/>
    <s v="spaces"/>
    <d v="2016-10-06T13:29:27"/>
    <d v="2016-11-24T17:11:00"/>
    <n v="49"/>
  </r>
  <r>
    <x v="138"/>
    <n v="25088"/>
    <x v="2"/>
    <s v="US"/>
    <s v="USD"/>
    <n v="1472020881"/>
    <n v="1469428881"/>
    <b v="1"/>
    <n v="218"/>
    <b v="1"/>
    <x v="1"/>
    <s v="spaces"/>
    <d v="2016-07-25T06:41:21"/>
    <d v="2016-08-24T06:41:21"/>
    <n v="30"/>
  </r>
  <r>
    <x v="138"/>
    <n v="27600.2"/>
    <x v="2"/>
    <s v="US"/>
    <s v="USD"/>
    <n v="1476316800"/>
    <n v="1473837751"/>
    <b v="0"/>
    <n v="265"/>
    <b v="1"/>
    <x v="1"/>
    <s v="spaces"/>
    <d v="2016-09-14T07:22:31"/>
    <d v="2016-10-13T00:00:00"/>
    <n v="29"/>
  </r>
  <r>
    <x v="138"/>
    <n v="29939"/>
    <x v="2"/>
    <s v="US"/>
    <s v="USD"/>
    <n v="1417012840"/>
    <n v="1414417240"/>
    <b v="0"/>
    <n v="128"/>
    <b v="1"/>
    <x v="1"/>
    <s v="spaces"/>
    <d v="2014-10-27T13:40:40"/>
    <d v="2014-11-26T14:40:40"/>
    <n v="30"/>
  </r>
  <r>
    <x v="138"/>
    <n v="28276"/>
    <x v="2"/>
    <s v="US"/>
    <s v="USD"/>
    <n v="1415163600"/>
    <n v="1412737080"/>
    <b v="0"/>
    <n v="557"/>
    <b v="1"/>
    <x v="1"/>
    <s v="spaces"/>
    <d v="2014-10-08T02:58:00"/>
    <d v="2014-11-05T05:00:00"/>
    <n v="28"/>
  </r>
  <r>
    <x v="138"/>
    <n v="27196.71"/>
    <x v="2"/>
    <s v="US"/>
    <s v="USD"/>
    <n v="1367674009"/>
    <n v="1365082009"/>
    <b v="0"/>
    <n v="307"/>
    <b v="1"/>
    <x v="1"/>
    <s v="spaces"/>
    <d v="2013-04-04T13:26:49"/>
    <d v="2013-05-04T13:26:49"/>
    <n v="30"/>
  </r>
  <r>
    <x v="138"/>
    <n v="31683"/>
    <x v="2"/>
    <s v="US"/>
    <s v="USD"/>
    <n v="1376654340"/>
    <n v="1373568644"/>
    <b v="0"/>
    <n v="329"/>
    <b v="1"/>
    <x v="1"/>
    <s v="spaces"/>
    <d v="2013-07-11T18:50:44"/>
    <d v="2013-08-16T11:59:00"/>
    <n v="36"/>
  </r>
  <r>
    <x v="138"/>
    <n v="0"/>
    <x v="1"/>
    <s v="US"/>
    <s v="USD"/>
    <n v="1412003784"/>
    <n v="1406819784"/>
    <b v="0"/>
    <n v="0"/>
    <b v="0"/>
    <x v="1"/>
    <s v="spaces"/>
    <d v="2014-07-31T15:16:24"/>
    <d v="2014-09-29T15:16:24"/>
    <n v="60"/>
  </r>
  <r>
    <x v="138"/>
    <n v="10"/>
    <x v="1"/>
    <s v="US"/>
    <s v="USD"/>
    <n v="1406683172"/>
    <n v="1404523172"/>
    <b v="0"/>
    <n v="2"/>
    <b v="0"/>
    <x v="1"/>
    <s v="spaces"/>
    <d v="2014-07-05T01:19:32"/>
    <d v="2014-07-30T01:19:32"/>
    <n v="25"/>
  </r>
  <r>
    <x v="138"/>
    <n v="22"/>
    <x v="1"/>
    <s v="FR"/>
    <s v="EUR"/>
    <n v="1457617359"/>
    <n v="1455025359"/>
    <b v="0"/>
    <n v="3"/>
    <b v="0"/>
    <x v="1"/>
    <s v="spaces"/>
    <d v="2016-02-09T13:42:39"/>
    <d v="2016-03-10T13:42:39"/>
    <n v="30"/>
  </r>
  <r>
    <x v="138"/>
    <n v="610"/>
    <x v="1"/>
    <s v="US"/>
    <s v="USD"/>
    <n v="1443561159"/>
    <n v="1440969159"/>
    <b v="0"/>
    <n v="9"/>
    <b v="0"/>
    <x v="1"/>
    <s v="spaces"/>
    <d v="2015-08-30T21:12:39"/>
    <d v="2015-09-29T21:12:39"/>
    <n v="30"/>
  </r>
  <r>
    <x v="138"/>
    <n v="5854"/>
    <x v="1"/>
    <s v="US"/>
    <s v="USD"/>
    <n v="1468029540"/>
    <n v="1465304483"/>
    <b v="0"/>
    <n v="45"/>
    <b v="0"/>
    <x v="1"/>
    <s v="spaces"/>
    <d v="2016-06-07T13:01:23"/>
    <d v="2016-07-09T01:59:00"/>
    <n v="32"/>
  </r>
  <r>
    <x v="138"/>
    <n v="10"/>
    <x v="1"/>
    <s v="US"/>
    <s v="USD"/>
    <n v="1487465119"/>
    <n v="1484009119"/>
    <b v="0"/>
    <n v="1"/>
    <b v="0"/>
    <x v="1"/>
    <s v="spaces"/>
    <d v="2017-01-10T00:45:19"/>
    <d v="2017-02-19T00:45:19"/>
    <n v="40"/>
  </r>
  <r>
    <x v="138"/>
    <n v="1040"/>
    <x v="0"/>
    <s v="US"/>
    <s v="USD"/>
    <n v="1459121162"/>
    <n v="1456532762"/>
    <b v="0"/>
    <n v="17"/>
    <b v="0"/>
    <x v="1"/>
    <s v="spaces"/>
    <d v="2016-02-27T00:26:02"/>
    <d v="2016-03-27T23:26:02"/>
    <n v="29"/>
  </r>
  <r>
    <x v="138"/>
    <n v="0"/>
    <x v="3"/>
    <s v="US"/>
    <s v="USD"/>
    <n v="1490659134"/>
    <n v="1485478734"/>
    <b v="0"/>
    <n v="0"/>
    <b v="0"/>
    <x v="1"/>
    <s v="plays"/>
    <d v="2017-01-27T00:58:54"/>
    <d v="2017-03-27T23:58:54"/>
    <n v="59"/>
  </r>
  <r>
    <x v="138"/>
    <n v="25388"/>
    <x v="2"/>
    <s v="US"/>
    <s v="USD"/>
    <n v="1415213324"/>
    <n v="1412617724"/>
    <b v="1"/>
    <n v="213"/>
    <b v="1"/>
    <x v="1"/>
    <s v="plays"/>
    <d v="2014-10-06T17:48:44"/>
    <d v="2014-11-05T18:48:44"/>
    <n v="30"/>
  </r>
  <r>
    <x v="138"/>
    <n v="1"/>
    <x v="1"/>
    <s v="US"/>
    <s v="USD"/>
    <n v="1475853060"/>
    <n v="1470672906"/>
    <b v="0"/>
    <n v="1"/>
    <b v="0"/>
    <x v="1"/>
    <s v="musical"/>
    <d v="2016-08-08T16:15:06"/>
    <d v="2016-10-07T15:11:00"/>
    <n v="60"/>
  </r>
  <r>
    <x v="138"/>
    <n v="0"/>
    <x v="1"/>
    <s v="US"/>
    <s v="USD"/>
    <n v="1447734439"/>
    <n v="1444274839"/>
    <b v="0"/>
    <n v="0"/>
    <b v="0"/>
    <x v="1"/>
    <s v="musical"/>
    <d v="2015-10-08T03:27:19"/>
    <d v="2015-11-17T04:27:19"/>
    <n v="40"/>
  </r>
  <r>
    <x v="138"/>
    <n v="1241"/>
    <x v="0"/>
    <s v="US"/>
    <s v="USD"/>
    <n v="1481213752"/>
    <n v="1478621752"/>
    <b v="0"/>
    <n v="14"/>
    <b v="0"/>
    <x v="1"/>
    <s v="musical"/>
    <d v="2016-11-08T16:15:52"/>
    <d v="2016-12-08T16:15:52"/>
    <n v="30"/>
  </r>
  <r>
    <x v="138"/>
    <n v="0"/>
    <x v="1"/>
    <s v="CA"/>
    <s v="CAD"/>
    <n v="1405352264"/>
    <n v="1400168264"/>
    <b v="0"/>
    <n v="0"/>
    <b v="0"/>
    <x v="1"/>
    <s v="plays"/>
    <d v="2014-05-15T15:37:44"/>
    <d v="2014-07-14T15:37:44"/>
    <n v="60"/>
  </r>
  <r>
    <x v="139"/>
    <n v="335"/>
    <x v="1"/>
    <s v="US"/>
    <s v="USD"/>
    <n v="1334097387"/>
    <n v="1328916987"/>
    <b v="0"/>
    <n v="5"/>
    <b v="0"/>
    <x v="0"/>
    <s v="animation"/>
    <d v="2012-02-10T23:36:27"/>
    <d v="2012-04-10T22:36:27"/>
    <n v="60"/>
  </r>
  <r>
    <x v="139"/>
    <n v="245"/>
    <x v="1"/>
    <s v="NZ"/>
    <s v="NZD"/>
    <n v="1452942000"/>
    <n v="1449785223"/>
    <b v="0"/>
    <n v="5"/>
    <b v="0"/>
    <x v="3"/>
    <s v="web"/>
    <d v="2015-12-10T22:07:03"/>
    <d v="2016-01-16T11:00:00"/>
    <n v="37"/>
  </r>
  <r>
    <x v="139"/>
    <n v="13846"/>
    <x v="1"/>
    <s v="US"/>
    <s v="USD"/>
    <n v="1413312194"/>
    <n v="1410288194"/>
    <b v="1"/>
    <n v="92"/>
    <b v="0"/>
    <x v="6"/>
    <s v="photobooks"/>
    <d v="2014-09-09T18:43:14"/>
    <d v="2014-10-14T18:43:14"/>
    <n v="35"/>
  </r>
  <r>
    <x v="140"/>
    <n v="25375"/>
    <x v="2"/>
    <s v="US"/>
    <s v="USD"/>
    <n v="1415941920"/>
    <n v="1414028490"/>
    <b v="1"/>
    <n v="302"/>
    <b v="1"/>
    <x v="0"/>
    <s v="documentary"/>
    <d v="2014-10-23T01:41:30"/>
    <d v="2014-11-14T05:12:00"/>
    <n v="22"/>
  </r>
  <r>
    <x v="141"/>
    <n v="28067.34"/>
    <x v="2"/>
    <s v="US"/>
    <s v="USD"/>
    <n v="1445047200"/>
    <n v="1442443910"/>
    <b v="1"/>
    <n v="314"/>
    <b v="1"/>
    <x v="0"/>
    <s v="documentary"/>
    <d v="2015-09-16T22:51:50"/>
    <d v="2015-10-17T02:00:00"/>
    <n v="31"/>
  </r>
  <r>
    <x v="141"/>
    <n v="4853"/>
    <x v="1"/>
    <s v="US"/>
    <s v="USD"/>
    <n v="1413417600"/>
    <n v="1410750855"/>
    <b v="1"/>
    <n v="108"/>
    <b v="0"/>
    <x v="6"/>
    <s v="photobooks"/>
    <d v="2014-09-15T03:14:15"/>
    <d v="2014-10-16T00:00:00"/>
    <n v="31"/>
  </r>
  <r>
    <x v="141"/>
    <n v="30226"/>
    <x v="2"/>
    <s v="US"/>
    <s v="USD"/>
    <n v="1426777228"/>
    <n v="1424188828"/>
    <b v="0"/>
    <n v="372"/>
    <b v="1"/>
    <x v="7"/>
    <s v="small batch"/>
    <d v="2015-02-17T16:00:28"/>
    <d v="2015-03-19T15:00:28"/>
    <n v="30"/>
  </r>
  <r>
    <x v="142"/>
    <n v="6141.99"/>
    <x v="1"/>
    <s v="GB"/>
    <s v="GBP"/>
    <n v="1475398800"/>
    <n v="1472711224"/>
    <b v="0"/>
    <n v="94"/>
    <b v="0"/>
    <x v="1"/>
    <s v="plays"/>
    <d v="2016-09-01T06:27:04"/>
    <d v="2016-10-02T09:00:00"/>
    <n v="31"/>
  </r>
  <r>
    <x v="143"/>
    <n v="6118"/>
    <x v="1"/>
    <s v="GB"/>
    <s v="GBP"/>
    <n v="1406130880"/>
    <n v="1403538880"/>
    <b v="0"/>
    <n v="21"/>
    <b v="0"/>
    <x v="3"/>
    <s v="wearables"/>
    <d v="2014-06-23T15:54:40"/>
    <d v="2014-07-23T15:54:40"/>
    <n v="30"/>
  </r>
  <r>
    <x v="143"/>
    <n v="27675"/>
    <x v="2"/>
    <s v="US"/>
    <s v="USD"/>
    <n v="1453185447"/>
    <n v="1448951847"/>
    <b v="1"/>
    <n v="280"/>
    <b v="1"/>
    <x v="6"/>
    <s v="photobooks"/>
    <d v="2015-12-01T06:37:27"/>
    <d v="2016-01-19T06:37:27"/>
    <n v="49"/>
  </r>
  <r>
    <x v="143"/>
    <n v="23530"/>
    <x v="2"/>
    <s v="US"/>
    <s v="USD"/>
    <n v="1458826056"/>
    <n v="1456237656"/>
    <b v="0"/>
    <n v="124"/>
    <b v="1"/>
    <x v="7"/>
    <s v="small batch"/>
    <d v="2016-02-23T14:27:36"/>
    <d v="2016-03-24T13:27:36"/>
    <n v="30"/>
  </r>
  <r>
    <x v="143"/>
    <n v="6061"/>
    <x v="1"/>
    <s v="US"/>
    <s v="USD"/>
    <n v="1438552800"/>
    <n v="1435876423"/>
    <b v="0"/>
    <n v="52"/>
    <b v="0"/>
    <x v="7"/>
    <s v="food trucks"/>
    <d v="2015-07-02T22:33:43"/>
    <d v="2015-08-02T22:00:00"/>
    <n v="31"/>
  </r>
  <r>
    <x v="143"/>
    <n v="27541"/>
    <x v="2"/>
    <s v="US"/>
    <s v="USD"/>
    <n v="1408068000"/>
    <n v="1405346680"/>
    <b v="1"/>
    <n v="322"/>
    <b v="1"/>
    <x v="1"/>
    <s v="plays"/>
    <d v="2014-07-14T14:04:40"/>
    <d v="2014-08-15T02:00:00"/>
    <n v="32"/>
  </r>
  <r>
    <x v="143"/>
    <n v="24418.6"/>
    <x v="2"/>
    <s v="US"/>
    <s v="USD"/>
    <n v="1475294340"/>
    <n v="1472753745"/>
    <b v="1"/>
    <n v="97"/>
    <b v="1"/>
    <x v="1"/>
    <s v="plays"/>
    <d v="2016-09-01T18:15:45"/>
    <d v="2016-10-01T03:59:00"/>
    <n v="30"/>
  </r>
  <r>
    <x v="144"/>
    <n v="32172.66"/>
    <x v="2"/>
    <s v="US"/>
    <s v="USD"/>
    <n v="1471849140"/>
    <n v="1468444125"/>
    <b v="1"/>
    <n v="577"/>
    <b v="1"/>
    <x v="3"/>
    <s v="space exploration"/>
    <d v="2016-07-13T21:08:45"/>
    <d v="2016-08-22T06:59:00"/>
    <n v="40"/>
  </r>
  <r>
    <x v="145"/>
    <n v="8191"/>
    <x v="1"/>
    <s v="DE"/>
    <s v="EUR"/>
    <n v="1443808800"/>
    <n v="1441048658"/>
    <b v="1"/>
    <n v="122"/>
    <b v="0"/>
    <x v="6"/>
    <s v="photobooks"/>
    <d v="2015-08-31T19:17:38"/>
    <d v="2015-10-02T18:00:00"/>
    <n v="32"/>
  </r>
  <r>
    <x v="145"/>
    <n v="1"/>
    <x v="1"/>
    <s v="US"/>
    <s v="USD"/>
    <n v="1484354556"/>
    <n v="1479170556"/>
    <b v="0"/>
    <n v="1"/>
    <b v="0"/>
    <x v="1"/>
    <s v="musical"/>
    <d v="2016-11-15T00:42:36"/>
    <d v="2017-01-14T00:42:36"/>
    <n v="60"/>
  </r>
  <r>
    <x v="146"/>
    <n v="22542"/>
    <x v="2"/>
    <s v="US"/>
    <s v="USD"/>
    <n v="1437633997"/>
    <n v="1435041997"/>
    <b v="0"/>
    <n v="104"/>
    <b v="1"/>
    <x v="0"/>
    <s v="documentary"/>
    <d v="2015-06-23T06:46:37"/>
    <d v="2015-07-23T06:46:37"/>
    <n v="30"/>
  </r>
  <r>
    <x v="147"/>
    <n v="40357"/>
    <x v="2"/>
    <s v="US"/>
    <s v="USD"/>
    <n v="1425055079"/>
    <n v="1422463079"/>
    <b v="0"/>
    <n v="253"/>
    <b v="1"/>
    <x v="0"/>
    <s v="television"/>
    <d v="2015-01-28T16:37:59"/>
    <d v="2015-02-27T16:37:59"/>
    <n v="30"/>
  </r>
  <r>
    <x v="147"/>
    <n v="24490"/>
    <x v="2"/>
    <s v="US"/>
    <s v="USD"/>
    <n v="1360276801"/>
    <n v="1357684801"/>
    <b v="1"/>
    <n v="576"/>
    <b v="1"/>
    <x v="0"/>
    <s v="documentary"/>
    <d v="2013-01-08T22:40:01"/>
    <d v="2013-02-07T22:40:01"/>
    <n v="30"/>
  </r>
  <r>
    <x v="147"/>
    <n v="70"/>
    <x v="1"/>
    <s v="AU"/>
    <s v="AUD"/>
    <n v="1414807962"/>
    <n v="1412215962"/>
    <b v="0"/>
    <n v="2"/>
    <b v="0"/>
    <x v="3"/>
    <s v="web"/>
    <d v="2014-10-02T02:12:42"/>
    <d v="2014-11-01T02:12:42"/>
    <n v="30"/>
  </r>
  <r>
    <x v="147"/>
    <n v="23086"/>
    <x v="2"/>
    <s v="GB"/>
    <s v="GBP"/>
    <n v="1486391011"/>
    <n v="1483712611"/>
    <b v="0"/>
    <n v="375"/>
    <b v="1"/>
    <x v="6"/>
    <s v="photobooks"/>
    <d v="2017-01-06T14:23:31"/>
    <d v="2017-02-06T14:23:31"/>
    <n v="31"/>
  </r>
  <r>
    <x v="147"/>
    <n v="22396"/>
    <x v="2"/>
    <s v="US"/>
    <s v="USD"/>
    <n v="1374674558"/>
    <n v="1372082558"/>
    <b v="1"/>
    <n v="159"/>
    <b v="1"/>
    <x v="5"/>
    <s v="rock"/>
    <d v="2013-06-24T14:02:38"/>
    <d v="2013-07-24T14:02:38"/>
    <n v="30"/>
  </r>
  <r>
    <x v="147"/>
    <n v="22318"/>
    <x v="2"/>
    <s v="GB"/>
    <s v="GBP"/>
    <n v="1458943200"/>
    <n v="1456491680"/>
    <b v="1"/>
    <n v="329"/>
    <b v="1"/>
    <x v="6"/>
    <s v="photobooks"/>
    <d v="2016-02-26T13:01:20"/>
    <d v="2016-03-25T22:00:00"/>
    <n v="28"/>
  </r>
  <r>
    <x v="147"/>
    <n v="3"/>
    <x v="1"/>
    <s v="US"/>
    <s v="USD"/>
    <n v="1425154655"/>
    <n v="1422562655"/>
    <b v="0"/>
    <n v="3"/>
    <b v="0"/>
    <x v="6"/>
    <s v="places"/>
    <d v="2015-01-29T20:17:35"/>
    <d v="2015-02-28T20:17:35"/>
    <n v="30"/>
  </r>
  <r>
    <x v="147"/>
    <n v="10"/>
    <x v="0"/>
    <s v="US"/>
    <s v="USD"/>
    <n v="1423772060"/>
    <n v="1421180060"/>
    <b v="0"/>
    <n v="1"/>
    <b v="0"/>
    <x v="3"/>
    <s v="web"/>
    <d v="2015-01-13T20:14:20"/>
    <d v="2015-02-12T20:14:20"/>
    <n v="30"/>
  </r>
  <r>
    <x v="147"/>
    <n v="5557"/>
    <x v="1"/>
    <s v="US"/>
    <s v="USD"/>
    <n v="1428732000"/>
    <n v="1426772928"/>
    <b v="0"/>
    <n v="33"/>
    <b v="0"/>
    <x v="7"/>
    <s v="food trucks"/>
    <d v="2015-03-19T13:48:48"/>
    <d v="2015-04-11T06:00:00"/>
    <n v="23"/>
  </r>
  <r>
    <x v="147"/>
    <n v="0"/>
    <x v="1"/>
    <s v="US"/>
    <s v="USD"/>
    <n v="1417279252"/>
    <n v="1414683652"/>
    <b v="0"/>
    <n v="0"/>
    <b v="0"/>
    <x v="7"/>
    <s v="restaurants"/>
    <d v="2014-10-30T15:40:52"/>
    <d v="2014-11-29T16:40:52"/>
    <n v="30"/>
  </r>
  <r>
    <x v="147"/>
    <n v="23285"/>
    <x v="2"/>
    <s v="US"/>
    <s v="USD"/>
    <n v="1408566243"/>
    <n v="1405974243"/>
    <b v="0"/>
    <n v="159"/>
    <b v="1"/>
    <x v="1"/>
    <s v="spaces"/>
    <d v="2014-07-21T20:24:03"/>
    <d v="2014-08-20T20:24:03"/>
    <n v="30"/>
  </r>
  <r>
    <x v="147"/>
    <n v="105"/>
    <x v="1"/>
    <s v="CA"/>
    <s v="CAD"/>
    <n v="1488495478"/>
    <n v="1485903478"/>
    <b v="0"/>
    <n v="2"/>
    <b v="0"/>
    <x v="1"/>
    <s v="spaces"/>
    <d v="2017-01-31T22:57:58"/>
    <d v="2017-03-02T22:57:58"/>
    <n v="30"/>
  </r>
  <r>
    <x v="147"/>
    <n v="881"/>
    <x v="1"/>
    <s v="US"/>
    <s v="USD"/>
    <n v="1420952340"/>
    <n v="1418146883"/>
    <b v="0"/>
    <n v="16"/>
    <b v="0"/>
    <x v="1"/>
    <s v="musical"/>
    <d v="2014-12-09T17:41:23"/>
    <d v="2015-01-11T04:59:00"/>
    <n v="33"/>
  </r>
  <r>
    <x v="148"/>
    <n v="21831"/>
    <x v="2"/>
    <s v="US"/>
    <s v="USD"/>
    <n v="1460223453"/>
    <n v="1455043053"/>
    <b v="0"/>
    <n v="273"/>
    <b v="1"/>
    <x v="6"/>
    <s v="photobooks"/>
    <d v="2016-02-09T18:37:33"/>
    <d v="2016-04-09T17:37:33"/>
    <n v="60"/>
  </r>
  <r>
    <x v="148"/>
    <n v="198415.01"/>
    <x v="2"/>
    <s v="GB"/>
    <s v="GBP"/>
    <n v="1411326015"/>
    <n v="1408734015"/>
    <b v="0"/>
    <n v="1204"/>
    <b v="1"/>
    <x v="4"/>
    <s v="tabletop games"/>
    <d v="2014-08-22T19:00:15"/>
    <d v="2014-09-21T19:00:15"/>
    <n v="30"/>
  </r>
  <r>
    <x v="148"/>
    <n v="1655"/>
    <x v="1"/>
    <s v="US"/>
    <s v="USD"/>
    <n v="1434092876"/>
    <n v="1431414476"/>
    <b v="0"/>
    <n v="36"/>
    <b v="0"/>
    <x v="2"/>
    <s v="children's books"/>
    <d v="2015-05-12T07:07:56"/>
    <d v="2015-06-12T07:07:56"/>
    <n v="31"/>
  </r>
  <r>
    <x v="148"/>
    <n v="21904"/>
    <x v="2"/>
    <s v="US"/>
    <s v="USD"/>
    <n v="1434074400"/>
    <n v="1431354258"/>
    <b v="0"/>
    <n v="270"/>
    <b v="1"/>
    <x v="1"/>
    <s v="plays"/>
    <d v="2015-05-11T14:24:18"/>
    <d v="2015-06-12T02:00:00"/>
    <n v="32"/>
  </r>
  <r>
    <x v="149"/>
    <n v="22345"/>
    <x v="2"/>
    <s v="NZ"/>
    <s v="NZD"/>
    <n v="1416113833"/>
    <n v="1413518233"/>
    <b v="0"/>
    <n v="150"/>
    <b v="1"/>
    <x v="0"/>
    <s v="television"/>
    <d v="2014-10-17T03:57:13"/>
    <d v="2014-11-16T04:57:13"/>
    <n v="30"/>
  </r>
  <r>
    <x v="149"/>
    <n v="20025.14"/>
    <x v="2"/>
    <s v="US"/>
    <s v="USD"/>
    <n v="1442264400"/>
    <n v="1439530776"/>
    <b v="0"/>
    <n v="33"/>
    <b v="1"/>
    <x v="0"/>
    <s v="television"/>
    <d v="2015-08-14T05:39:36"/>
    <d v="2015-09-14T21:00:00"/>
    <n v="31"/>
  </r>
  <r>
    <x v="149"/>
    <n v="0"/>
    <x v="0"/>
    <s v="US"/>
    <s v="USD"/>
    <n v="1414708183"/>
    <n v="1409524183"/>
    <b v="0"/>
    <n v="0"/>
    <b v="0"/>
    <x v="0"/>
    <s v="science fiction"/>
    <d v="2014-08-31T22:29:43"/>
    <d v="2014-10-30T22:29:43"/>
    <n v="60"/>
  </r>
  <r>
    <x v="149"/>
    <n v="115"/>
    <x v="0"/>
    <s v="US"/>
    <s v="USD"/>
    <n v="1484698998"/>
    <n v="1479514998"/>
    <b v="0"/>
    <n v="3"/>
    <b v="0"/>
    <x v="0"/>
    <s v="science fiction"/>
    <d v="2016-11-19T00:23:18"/>
    <d v="2017-01-18T00:23:18"/>
    <n v="60"/>
  </r>
  <r>
    <x v="149"/>
    <n v="1297"/>
    <x v="1"/>
    <s v="GB"/>
    <s v="GBP"/>
    <n v="1409337611"/>
    <n v="1407177611"/>
    <b v="0"/>
    <n v="26"/>
    <b v="0"/>
    <x v="0"/>
    <s v="drama"/>
    <d v="2014-08-04T18:40:11"/>
    <d v="2014-08-29T18:40:11"/>
    <n v="25"/>
  </r>
  <r>
    <x v="149"/>
    <n v="21480"/>
    <x v="2"/>
    <s v="US"/>
    <s v="USD"/>
    <n v="1339080900"/>
    <n v="1334783704"/>
    <b v="1"/>
    <n v="220"/>
    <b v="1"/>
    <x v="0"/>
    <s v="documentary"/>
    <d v="2012-04-18T21:15:04"/>
    <d v="2012-06-07T14:55:00"/>
    <n v="50"/>
  </r>
  <r>
    <x v="149"/>
    <n v="21679"/>
    <x v="2"/>
    <s v="US"/>
    <s v="USD"/>
    <n v="1352511966"/>
    <n v="1349916366"/>
    <b v="1"/>
    <n v="332"/>
    <b v="1"/>
    <x v="0"/>
    <s v="documentary"/>
    <d v="2012-10-11T00:46:06"/>
    <d v="2012-11-10T01:46:06"/>
    <n v="30"/>
  </r>
  <r>
    <x v="149"/>
    <n v="20128"/>
    <x v="2"/>
    <s v="US"/>
    <s v="USD"/>
    <n v="1430452740"/>
    <n v="1427390901"/>
    <b v="1"/>
    <n v="142"/>
    <b v="1"/>
    <x v="0"/>
    <s v="documentary"/>
    <d v="2015-03-26T17:28:21"/>
    <d v="2015-05-01T03:59:00"/>
    <n v="36"/>
  </r>
  <r>
    <x v="149"/>
    <n v="20820.330000000002"/>
    <x v="2"/>
    <s v="US"/>
    <s v="USD"/>
    <n v="1325404740"/>
    <n v="1321852592"/>
    <b v="1"/>
    <n v="150"/>
    <b v="1"/>
    <x v="0"/>
    <s v="documentary"/>
    <d v="2011-11-21T05:16:32"/>
    <d v="2012-01-01T07:59:00"/>
    <n v="41"/>
  </r>
  <r>
    <x v="149"/>
    <n v="21316"/>
    <x v="2"/>
    <s v="GB"/>
    <s v="GBP"/>
    <n v="1450825200"/>
    <n v="1448284433"/>
    <b v="1"/>
    <n v="158"/>
    <b v="1"/>
    <x v="0"/>
    <s v="documentary"/>
    <d v="2015-11-23T13:13:53"/>
    <d v="2015-12-22T23:00:00"/>
    <n v="29"/>
  </r>
  <r>
    <x v="149"/>
    <n v="22421"/>
    <x v="2"/>
    <s v="US"/>
    <s v="USD"/>
    <n v="1420569947"/>
    <n v="1417977947"/>
    <b v="0"/>
    <n v="383"/>
    <b v="1"/>
    <x v="0"/>
    <s v="documentary"/>
    <d v="2014-12-07T18:45:47"/>
    <d v="2015-01-06T18:45:47"/>
    <n v="30"/>
  </r>
  <r>
    <x v="149"/>
    <n v="20122"/>
    <x v="2"/>
    <s v="US"/>
    <s v="USD"/>
    <n v="1324169940"/>
    <n v="1321578051"/>
    <b v="0"/>
    <n v="193"/>
    <b v="1"/>
    <x v="0"/>
    <s v="documentary"/>
    <d v="2011-11-18T01:00:51"/>
    <d v="2011-12-18T00:59:00"/>
    <n v="30"/>
  </r>
  <r>
    <x v="149"/>
    <n v="21361"/>
    <x v="2"/>
    <s v="GB"/>
    <s v="GBP"/>
    <n v="1481716800"/>
    <n v="1479070867"/>
    <b v="0"/>
    <n v="95"/>
    <b v="1"/>
    <x v="0"/>
    <s v="documentary"/>
    <d v="2016-11-13T21:01:07"/>
    <d v="2016-12-14T12:00:00"/>
    <n v="31"/>
  </r>
  <r>
    <x v="149"/>
    <n v="153"/>
    <x v="1"/>
    <s v="US"/>
    <s v="USD"/>
    <n v="1370470430"/>
    <n v="1367878430"/>
    <b v="0"/>
    <n v="13"/>
    <b v="0"/>
    <x v="0"/>
    <s v="animation"/>
    <d v="2013-05-06T22:13:50"/>
    <d v="2013-06-05T22:13:50"/>
    <n v="30"/>
  </r>
  <r>
    <x v="149"/>
    <n v="1876"/>
    <x v="1"/>
    <s v="US"/>
    <s v="USD"/>
    <n v="1447830958"/>
    <n v="1445235358"/>
    <b v="0"/>
    <n v="11"/>
    <b v="0"/>
    <x v="0"/>
    <s v="animation"/>
    <d v="2015-10-19T06:15:58"/>
    <d v="2015-11-18T07:15:58"/>
    <n v="30"/>
  </r>
  <r>
    <x v="149"/>
    <n v="0"/>
    <x v="1"/>
    <s v="US"/>
    <s v="USD"/>
    <n v="1390669791"/>
    <n v="1388077791"/>
    <b v="0"/>
    <n v="0"/>
    <b v="0"/>
    <x v="0"/>
    <s v="animation"/>
    <d v="2013-12-26T17:09:51"/>
    <d v="2014-01-25T17:09:51"/>
    <n v="30"/>
  </r>
  <r>
    <x v="149"/>
    <n v="0"/>
    <x v="1"/>
    <s v="CA"/>
    <s v="CAD"/>
    <n v="1408213512"/>
    <n v="1405621512"/>
    <b v="0"/>
    <n v="0"/>
    <b v="0"/>
    <x v="0"/>
    <s v="animation"/>
    <d v="2014-07-17T18:25:12"/>
    <d v="2014-08-16T18:25:12"/>
    <n v="30"/>
  </r>
  <r>
    <x v="149"/>
    <n v="4315"/>
    <x v="1"/>
    <s v="US"/>
    <s v="USD"/>
    <n v="1348849134"/>
    <n v="1344961134"/>
    <b v="0"/>
    <n v="39"/>
    <b v="0"/>
    <x v="0"/>
    <s v="animation"/>
    <d v="2012-08-14T16:18:54"/>
    <d v="2012-09-28T16:18:54"/>
    <n v="45"/>
  </r>
  <r>
    <x v="149"/>
    <n v="31"/>
    <x v="1"/>
    <s v="US"/>
    <s v="USD"/>
    <n v="1404356400"/>
    <n v="1402343765"/>
    <b v="0"/>
    <n v="3"/>
    <b v="0"/>
    <x v="0"/>
    <s v="animation"/>
    <d v="2014-06-09T19:56:05"/>
    <d v="2014-07-03T03:00:00"/>
    <n v="24"/>
  </r>
  <r>
    <x v="149"/>
    <n v="1910"/>
    <x v="1"/>
    <s v="US"/>
    <s v="USD"/>
    <n v="1255381140"/>
    <n v="1250630968"/>
    <b v="0"/>
    <n v="26"/>
    <b v="0"/>
    <x v="0"/>
    <s v="animation"/>
    <d v="2009-08-18T21:29:28"/>
    <d v="2009-10-12T20:59:00"/>
    <n v="55"/>
  </r>
  <r>
    <x v="149"/>
    <n v="230"/>
    <x v="1"/>
    <s v="US"/>
    <s v="USD"/>
    <n v="1332073025"/>
    <n v="1329484625"/>
    <b v="0"/>
    <n v="4"/>
    <b v="0"/>
    <x v="0"/>
    <s v="animation"/>
    <d v="2012-02-17T13:17:05"/>
    <d v="2012-03-18T12:17:05"/>
    <n v="30"/>
  </r>
  <r>
    <x v="149"/>
    <n v="640"/>
    <x v="1"/>
    <s v="US"/>
    <s v="USD"/>
    <n v="1350687657"/>
    <n v="1346799657"/>
    <b v="0"/>
    <n v="10"/>
    <b v="0"/>
    <x v="0"/>
    <s v="animation"/>
    <d v="2012-09-04T23:00:57"/>
    <d v="2012-10-19T23:00:57"/>
    <n v="45"/>
  </r>
  <r>
    <x v="149"/>
    <n v="6"/>
    <x v="1"/>
    <s v="US"/>
    <s v="USD"/>
    <n v="1478122292"/>
    <n v="1475530292"/>
    <b v="0"/>
    <n v="2"/>
    <b v="0"/>
    <x v="3"/>
    <s v="web"/>
    <d v="2016-10-03T21:31:32"/>
    <d v="2016-11-02T21:31:32"/>
    <n v="30"/>
  </r>
  <r>
    <x v="149"/>
    <n v="0"/>
    <x v="0"/>
    <s v="NL"/>
    <s v="EUR"/>
    <n v="1448470165"/>
    <n v="1445874565"/>
    <b v="0"/>
    <n v="0"/>
    <b v="0"/>
    <x v="3"/>
    <s v="web"/>
    <d v="2015-10-26T15:49:25"/>
    <d v="2015-11-25T16:49:25"/>
    <n v="30"/>
  </r>
  <r>
    <x v="149"/>
    <n v="292097"/>
    <x v="2"/>
    <s v="DE"/>
    <s v="EUR"/>
    <n v="1439998674"/>
    <n v="1436888274"/>
    <b v="0"/>
    <n v="2174"/>
    <b v="1"/>
    <x v="3"/>
    <s v="wearables"/>
    <d v="2015-07-14T15:37:54"/>
    <d v="2015-08-19T15:37:54"/>
    <n v="36"/>
  </r>
  <r>
    <x v="149"/>
    <n v="14598"/>
    <x v="1"/>
    <s v="US"/>
    <s v="USD"/>
    <n v="1444876253"/>
    <n v="1442284253"/>
    <b v="0"/>
    <n v="36"/>
    <b v="0"/>
    <x v="3"/>
    <s v="wearables"/>
    <d v="2015-09-15T02:30:53"/>
    <d v="2015-10-15T02:30:53"/>
    <n v="30"/>
  </r>
  <r>
    <x v="149"/>
    <n v="2468"/>
    <x v="1"/>
    <s v="US"/>
    <s v="USD"/>
    <n v="1473400800"/>
    <n v="1469718841"/>
    <b v="0"/>
    <n v="34"/>
    <b v="0"/>
    <x v="3"/>
    <s v="wearables"/>
    <d v="2016-07-28T15:14:01"/>
    <d v="2016-09-09T06:00:00"/>
    <n v="43"/>
  </r>
  <r>
    <x v="149"/>
    <n v="1306"/>
    <x v="1"/>
    <s v="GB"/>
    <s v="GBP"/>
    <n v="1482397263"/>
    <n v="1479805263"/>
    <b v="0"/>
    <n v="201"/>
    <b v="0"/>
    <x v="3"/>
    <s v="wearables"/>
    <d v="2016-11-22T09:01:03"/>
    <d v="2016-12-22T09:01:03"/>
    <n v="30"/>
  </r>
  <r>
    <x v="149"/>
    <n v="20070"/>
    <x v="2"/>
    <s v="US"/>
    <s v="USD"/>
    <n v="1450018912"/>
    <n v="1447426912"/>
    <b v="0"/>
    <n v="140"/>
    <b v="1"/>
    <x v="2"/>
    <s v="nonfiction"/>
    <d v="2015-11-13T15:01:52"/>
    <d v="2015-12-13T15:01:52"/>
    <n v="30"/>
  </r>
  <r>
    <x v="149"/>
    <n v="26438"/>
    <x v="2"/>
    <s v="US"/>
    <s v="USD"/>
    <n v="1323280391"/>
    <n v="1320688391"/>
    <b v="0"/>
    <n v="265"/>
    <b v="1"/>
    <x v="2"/>
    <s v="nonfiction"/>
    <d v="2011-11-07T17:53:11"/>
    <d v="2011-12-07T17:53:11"/>
    <n v="30"/>
  </r>
  <r>
    <x v="149"/>
    <n v="62"/>
    <x v="1"/>
    <s v="GB"/>
    <s v="GBP"/>
    <n v="1377995523"/>
    <n v="1375403523"/>
    <b v="0"/>
    <n v="5"/>
    <b v="0"/>
    <x v="5"/>
    <s v="jazz"/>
    <d v="2013-08-02T00:32:03"/>
    <d v="2013-09-01T00:32:03"/>
    <n v="30"/>
  </r>
  <r>
    <x v="149"/>
    <n v="7834"/>
    <x v="1"/>
    <s v="US"/>
    <s v="USD"/>
    <n v="1465169610"/>
    <n v="1462577610"/>
    <b v="0"/>
    <n v="53"/>
    <b v="0"/>
    <x v="5"/>
    <s v="indie rock"/>
    <d v="2016-05-06T23:33:30"/>
    <d v="2016-06-05T23:33:30"/>
    <n v="30"/>
  </r>
  <r>
    <x v="149"/>
    <n v="100"/>
    <x v="1"/>
    <s v="US"/>
    <s v="USD"/>
    <n v="1355930645"/>
    <n v="1352906645"/>
    <b v="0"/>
    <n v="1"/>
    <b v="0"/>
    <x v="5"/>
    <s v="jazz"/>
    <d v="2012-11-14T15:24:05"/>
    <d v="2012-12-19T15:24:05"/>
    <n v="35"/>
  </r>
  <r>
    <x v="149"/>
    <n v="0"/>
    <x v="1"/>
    <s v="US"/>
    <s v="USD"/>
    <n v="1337024695"/>
    <n v="1334432695"/>
    <b v="0"/>
    <n v="0"/>
    <b v="0"/>
    <x v="5"/>
    <s v="jazz"/>
    <d v="2012-04-14T19:44:55"/>
    <d v="2012-05-14T19:44:55"/>
    <n v="30"/>
  </r>
  <r>
    <x v="149"/>
    <n v="273"/>
    <x v="1"/>
    <s v="DE"/>
    <s v="EUR"/>
    <n v="1456016576"/>
    <n v="1450832576"/>
    <b v="0"/>
    <n v="7"/>
    <b v="0"/>
    <x v="3"/>
    <s v="wearables"/>
    <d v="2015-12-23T01:02:56"/>
    <d v="2016-02-21T01:02:56"/>
    <n v="60"/>
  </r>
  <r>
    <x v="149"/>
    <n v="3562"/>
    <x v="1"/>
    <s v="US"/>
    <s v="USD"/>
    <n v="1461301574"/>
    <n v="1456121174"/>
    <b v="0"/>
    <n v="81"/>
    <b v="0"/>
    <x v="3"/>
    <s v="wearables"/>
    <d v="2016-02-22T06:06:14"/>
    <d v="2016-04-22T05:06:14"/>
    <n v="60"/>
  </r>
  <r>
    <x v="149"/>
    <n v="6925"/>
    <x v="1"/>
    <s v="US"/>
    <s v="USD"/>
    <n v="1409813940"/>
    <n v="1407271598"/>
    <b v="0"/>
    <n v="45"/>
    <b v="0"/>
    <x v="3"/>
    <s v="wearables"/>
    <d v="2014-08-05T20:46:38"/>
    <d v="2014-09-04T06:59:00"/>
    <n v="30"/>
  </r>
  <r>
    <x v="149"/>
    <n v="411"/>
    <x v="1"/>
    <s v="US"/>
    <s v="USD"/>
    <n v="1447032093"/>
    <n v="1441844493"/>
    <b v="0"/>
    <n v="8"/>
    <b v="0"/>
    <x v="3"/>
    <s v="wearables"/>
    <d v="2015-09-10T00:21:33"/>
    <d v="2015-11-09T01:21:33"/>
    <n v="60"/>
  </r>
  <r>
    <x v="149"/>
    <n v="2550"/>
    <x v="1"/>
    <s v="GB"/>
    <s v="GBP"/>
    <n v="1452384000"/>
    <n v="1447698300"/>
    <b v="0"/>
    <n v="23"/>
    <b v="0"/>
    <x v="3"/>
    <s v="wearables"/>
    <d v="2015-11-16T18:25:00"/>
    <d v="2016-01-10T00:00:00"/>
    <n v="55"/>
  </r>
  <r>
    <x v="149"/>
    <n v="3211"/>
    <x v="0"/>
    <s v="FR"/>
    <s v="EUR"/>
    <n v="1489680061"/>
    <n v="1487091661"/>
    <b v="0"/>
    <n v="15"/>
    <b v="0"/>
    <x v="3"/>
    <s v="wearables"/>
    <d v="2017-02-14T17:01:01"/>
    <d v="2017-03-16T16:01:01"/>
    <n v="30"/>
  </r>
  <r>
    <x v="149"/>
    <n v="75"/>
    <x v="0"/>
    <s v="US"/>
    <s v="USD"/>
    <n v="1418938395"/>
    <n v="1415050395"/>
    <b v="0"/>
    <n v="1"/>
    <b v="0"/>
    <x v="3"/>
    <s v="wearables"/>
    <d v="2014-11-03T21:33:15"/>
    <d v="2014-12-18T21:33:15"/>
    <n v="45"/>
  </r>
  <r>
    <x v="149"/>
    <n v="621"/>
    <x v="0"/>
    <s v="US"/>
    <s v="USD"/>
    <n v="1468496933"/>
    <n v="1465904933"/>
    <b v="0"/>
    <n v="7"/>
    <b v="0"/>
    <x v="3"/>
    <s v="wearables"/>
    <d v="2016-06-14T11:48:53"/>
    <d v="2016-07-14T11:48:53"/>
    <n v="30"/>
  </r>
  <r>
    <x v="149"/>
    <n v="23727.55"/>
    <x v="2"/>
    <s v="SE"/>
    <s v="SEK"/>
    <n v="1454248563"/>
    <n v="1451656563"/>
    <b v="1"/>
    <n v="61"/>
    <b v="1"/>
    <x v="5"/>
    <s v="electronic music"/>
    <d v="2016-01-01T13:56:03"/>
    <d v="2016-01-31T13:56:03"/>
    <n v="30"/>
  </r>
  <r>
    <x v="149"/>
    <n v="1821"/>
    <x v="1"/>
    <s v="US"/>
    <s v="USD"/>
    <n v="1399778333"/>
    <n v="1397186333"/>
    <b v="0"/>
    <n v="98"/>
    <b v="0"/>
    <x v="4"/>
    <s v="video games"/>
    <d v="2014-04-11T03:18:53"/>
    <d v="2014-05-11T03:18:53"/>
    <n v="30"/>
  </r>
  <r>
    <x v="149"/>
    <n v="21"/>
    <x v="1"/>
    <s v="US"/>
    <s v="USD"/>
    <n v="1465107693"/>
    <n v="1462515693"/>
    <b v="0"/>
    <n v="2"/>
    <b v="0"/>
    <x v="4"/>
    <s v="mobile games"/>
    <d v="2016-05-06T06:21:33"/>
    <d v="2016-06-05T06:21:33"/>
    <n v="30"/>
  </r>
  <r>
    <x v="149"/>
    <n v="585"/>
    <x v="1"/>
    <s v="US"/>
    <s v="USD"/>
    <n v="1436981339"/>
    <n v="1434389339"/>
    <b v="0"/>
    <n v="9"/>
    <b v="0"/>
    <x v="7"/>
    <s v="food trucks"/>
    <d v="2015-06-15T17:28:59"/>
    <d v="2015-07-15T17:28:59"/>
    <n v="30"/>
  </r>
  <r>
    <x v="149"/>
    <n v="50863"/>
    <x v="2"/>
    <s v="SE"/>
    <s v="SEK"/>
    <n v="1433106000"/>
    <n v="1431124572"/>
    <b v="0"/>
    <n v="103"/>
    <b v="1"/>
    <x v="6"/>
    <s v="photobooks"/>
    <d v="2015-05-08T22:36:12"/>
    <d v="2015-05-31T21:00:00"/>
    <n v="23"/>
  </r>
  <r>
    <x v="149"/>
    <n v="21905"/>
    <x v="2"/>
    <s v="US"/>
    <s v="USD"/>
    <n v="1462125358"/>
    <n v="1459533358"/>
    <b v="0"/>
    <n v="238"/>
    <b v="1"/>
    <x v="1"/>
    <s v="plays"/>
    <d v="2016-04-01T17:55:58"/>
    <d v="2016-05-01T17:55:58"/>
    <n v="30"/>
  </r>
  <r>
    <x v="149"/>
    <n v="3100"/>
    <x v="0"/>
    <s v="US"/>
    <s v="USD"/>
    <n v="1471622450"/>
    <n v="1467734450"/>
    <b v="0"/>
    <n v="24"/>
    <b v="0"/>
    <x v="3"/>
    <s v="wearables"/>
    <d v="2016-07-05T16:00:50"/>
    <d v="2016-08-19T16:00:50"/>
    <n v="45"/>
  </r>
  <r>
    <x v="149"/>
    <n v="486"/>
    <x v="0"/>
    <s v="US"/>
    <s v="USD"/>
    <n v="1483063435"/>
    <n v="1480471435"/>
    <b v="0"/>
    <n v="8"/>
    <b v="0"/>
    <x v="3"/>
    <s v="wearables"/>
    <d v="2016-11-30T02:03:55"/>
    <d v="2016-12-30T02:03:55"/>
    <n v="30"/>
  </r>
  <r>
    <x v="149"/>
    <n v="20253"/>
    <x v="2"/>
    <s v="US"/>
    <s v="USD"/>
    <n v="1455299144"/>
    <n v="1452707144"/>
    <b v="0"/>
    <n v="120"/>
    <b v="1"/>
    <x v="2"/>
    <s v="nonfiction"/>
    <d v="2016-01-13T17:45:44"/>
    <d v="2016-02-12T17:45:44"/>
    <n v="30"/>
  </r>
  <r>
    <x v="149"/>
    <n v="600"/>
    <x v="1"/>
    <s v="DK"/>
    <s v="DKK"/>
    <n v="1461765300"/>
    <n v="1459198499"/>
    <b v="0"/>
    <n v="8"/>
    <b v="0"/>
    <x v="2"/>
    <s v="translations"/>
    <d v="2016-03-28T20:54:59"/>
    <d v="2016-04-27T13:55:00"/>
    <n v="30"/>
  </r>
  <r>
    <x v="149"/>
    <n v="48"/>
    <x v="1"/>
    <s v="US"/>
    <s v="USD"/>
    <n v="1425009761"/>
    <n v="1422417761"/>
    <b v="0"/>
    <n v="3"/>
    <b v="0"/>
    <x v="2"/>
    <s v="fiction"/>
    <d v="2015-01-28T04:02:41"/>
    <d v="2015-02-27T04:02:41"/>
    <n v="30"/>
  </r>
  <r>
    <x v="149"/>
    <n v="27197.22"/>
    <x v="2"/>
    <s v="US"/>
    <s v="USD"/>
    <n v="1483481019"/>
    <n v="1480629819"/>
    <b v="0"/>
    <n v="284"/>
    <b v="1"/>
    <x v="6"/>
    <s v="photobooks"/>
    <d v="2016-12-01T22:03:39"/>
    <d v="2017-01-03T22:03:39"/>
    <n v="33"/>
  </r>
  <r>
    <x v="149"/>
    <n v="0"/>
    <x v="1"/>
    <s v="AU"/>
    <s v="AUD"/>
    <n v="1438495390"/>
    <n v="1435903390"/>
    <b v="0"/>
    <n v="0"/>
    <b v="0"/>
    <x v="6"/>
    <s v="nature"/>
    <d v="2015-07-03T06:03:10"/>
    <d v="2015-08-02T06:03:10"/>
    <n v="30"/>
  </r>
  <r>
    <x v="149"/>
    <n v="15"/>
    <x v="1"/>
    <s v="GB"/>
    <s v="GBP"/>
    <n v="1411681391"/>
    <n v="1409089391"/>
    <b v="0"/>
    <n v="1"/>
    <b v="0"/>
    <x v="6"/>
    <s v="places"/>
    <d v="2014-08-26T21:43:11"/>
    <d v="2014-09-25T21:43:11"/>
    <n v="30"/>
  </r>
  <r>
    <x v="149"/>
    <n v="5212"/>
    <x v="3"/>
    <s v="US"/>
    <s v="USD"/>
    <n v="1491019200"/>
    <n v="1488418990"/>
    <b v="0"/>
    <n v="79"/>
    <b v="0"/>
    <x v="5"/>
    <s v="faith"/>
    <d v="2017-03-02T01:43:10"/>
    <d v="2017-04-01T04:00:00"/>
    <n v="30"/>
  </r>
  <r>
    <x v="149"/>
    <n v="591"/>
    <x v="1"/>
    <s v="GB"/>
    <s v="GBP"/>
    <n v="1412090349"/>
    <n v="1409066349"/>
    <b v="1"/>
    <n v="8"/>
    <b v="0"/>
    <x v="6"/>
    <s v="photobooks"/>
    <d v="2014-08-26T15:19:09"/>
    <d v="2014-09-30T15:19:09"/>
    <n v="35"/>
  </r>
  <r>
    <x v="149"/>
    <n v="20032"/>
    <x v="2"/>
    <s v="US"/>
    <s v="USD"/>
    <n v="1399672800"/>
    <n v="1396906530"/>
    <b v="0"/>
    <n v="48"/>
    <b v="1"/>
    <x v="5"/>
    <s v="rock"/>
    <d v="2014-04-07T21:35:30"/>
    <d v="2014-05-09T22:00:00"/>
    <n v="32"/>
  </r>
  <r>
    <x v="149"/>
    <n v="10"/>
    <x v="1"/>
    <s v="US"/>
    <s v="USD"/>
    <n v="1478383912"/>
    <n v="1475791912"/>
    <b v="0"/>
    <n v="1"/>
    <b v="0"/>
    <x v="4"/>
    <s v="mobile games"/>
    <d v="2016-10-06T22:11:52"/>
    <d v="2016-11-05T22:11:52"/>
    <n v="30"/>
  </r>
  <r>
    <x v="149"/>
    <n v="212"/>
    <x v="1"/>
    <s v="US"/>
    <s v="USD"/>
    <n v="1435633602"/>
    <n v="1433041602"/>
    <b v="0"/>
    <n v="13"/>
    <b v="0"/>
    <x v="4"/>
    <s v="mobile games"/>
    <d v="2015-05-31T03:06:42"/>
    <d v="2015-06-30T03:06:42"/>
    <n v="30"/>
  </r>
  <r>
    <x v="149"/>
    <n v="102"/>
    <x v="1"/>
    <s v="US"/>
    <s v="USD"/>
    <n v="1478542375"/>
    <n v="1476378775"/>
    <b v="0"/>
    <n v="6"/>
    <b v="0"/>
    <x v="3"/>
    <s v="gadgets"/>
    <d v="2016-10-13T17:12:55"/>
    <d v="2016-11-07T18:12:55"/>
    <n v="25"/>
  </r>
  <r>
    <x v="149"/>
    <n v="74026"/>
    <x v="2"/>
    <s v="US"/>
    <s v="USD"/>
    <n v="1398959729"/>
    <n v="1396367729"/>
    <b v="1"/>
    <n v="405"/>
    <b v="1"/>
    <x v="3"/>
    <s v="hardware"/>
    <d v="2014-04-01T15:55:29"/>
    <d v="2014-05-01T15:55:29"/>
    <n v="30"/>
  </r>
  <r>
    <x v="149"/>
    <n v="115816"/>
    <x v="2"/>
    <s v="GB"/>
    <s v="GBP"/>
    <n v="1470423668"/>
    <n v="1467831668"/>
    <b v="1"/>
    <n v="1887"/>
    <b v="1"/>
    <x v="3"/>
    <s v="hardware"/>
    <d v="2016-07-06T19:01:08"/>
    <d v="2016-08-05T19:01:08"/>
    <n v="30"/>
  </r>
  <r>
    <x v="149"/>
    <n v="75099.199999999997"/>
    <x v="2"/>
    <s v="GB"/>
    <s v="GBP"/>
    <n v="1376899269"/>
    <n v="1371715269"/>
    <b v="1"/>
    <n v="402"/>
    <b v="1"/>
    <x v="3"/>
    <s v="hardware"/>
    <d v="2013-06-20T08:01:09"/>
    <d v="2013-08-19T08:01:09"/>
    <n v="60"/>
  </r>
  <r>
    <x v="149"/>
    <n v="56146"/>
    <x v="2"/>
    <s v="US"/>
    <s v="USD"/>
    <n v="1475390484"/>
    <n v="1471502484"/>
    <b v="0"/>
    <n v="278"/>
    <b v="1"/>
    <x v="3"/>
    <s v="hardware"/>
    <d v="2016-08-18T06:41:24"/>
    <d v="2016-10-02T06:41:24"/>
    <n v="45"/>
  </r>
  <r>
    <x v="149"/>
    <n v="26241"/>
    <x v="2"/>
    <s v="ES"/>
    <s v="EUR"/>
    <n v="1482085857"/>
    <n v="1479493857"/>
    <b v="0"/>
    <n v="48"/>
    <b v="1"/>
    <x v="3"/>
    <s v="hardware"/>
    <d v="2016-11-18T18:30:57"/>
    <d v="2016-12-18T18:30:57"/>
    <n v="30"/>
  </r>
  <r>
    <x v="149"/>
    <n v="10"/>
    <x v="1"/>
    <s v="US"/>
    <s v="USD"/>
    <n v="1418080887"/>
    <n v="1415488887"/>
    <b v="0"/>
    <n v="2"/>
    <b v="0"/>
    <x v="4"/>
    <s v="video games"/>
    <d v="2014-11-08T23:21:27"/>
    <d v="2014-12-08T23:21:27"/>
    <n v="30"/>
  </r>
  <r>
    <x v="149"/>
    <n v="21935"/>
    <x v="2"/>
    <s v="US"/>
    <s v="USD"/>
    <n v="1473213600"/>
    <n v="1470062743"/>
    <b v="0"/>
    <n v="392"/>
    <b v="1"/>
    <x v="4"/>
    <s v="tabletop games"/>
    <d v="2016-08-01T14:45:43"/>
    <d v="2016-09-07T02:00:00"/>
    <n v="37"/>
  </r>
  <r>
    <x v="149"/>
    <n v="202928.5"/>
    <x v="2"/>
    <s v="US"/>
    <s v="USD"/>
    <n v="1428033540"/>
    <n v="1425531666"/>
    <b v="1"/>
    <n v="3562"/>
    <b v="1"/>
    <x v="4"/>
    <s v="tabletop games"/>
    <d v="2015-03-05T05:01:06"/>
    <d v="2015-04-03T03:59:00"/>
    <n v="29"/>
  </r>
  <r>
    <x v="149"/>
    <n v="76105"/>
    <x v="2"/>
    <s v="US"/>
    <s v="USD"/>
    <n v="1419123600"/>
    <n v="1416945297"/>
    <b v="0"/>
    <n v="404"/>
    <b v="1"/>
    <x v="4"/>
    <s v="tabletop games"/>
    <d v="2014-11-25T19:54:57"/>
    <d v="2014-12-21T01:00:00"/>
    <n v="26"/>
  </r>
  <r>
    <x v="149"/>
    <n v="56618"/>
    <x v="2"/>
    <s v="US"/>
    <s v="USD"/>
    <n v="1481328004"/>
    <n v="1478736004"/>
    <b v="0"/>
    <n v="1328"/>
    <b v="1"/>
    <x v="4"/>
    <s v="tabletop games"/>
    <d v="2016-11-10T00:00:04"/>
    <d v="2016-12-10T00:00:04"/>
    <n v="30"/>
  </r>
  <r>
    <x v="149"/>
    <n v="104146.51"/>
    <x v="2"/>
    <s v="US"/>
    <s v="USD"/>
    <n v="1394316695"/>
    <n v="1390860695"/>
    <b v="1"/>
    <n v="2165"/>
    <b v="1"/>
    <x v="7"/>
    <s v="small batch"/>
    <d v="2014-01-27T22:11:35"/>
    <d v="2014-03-08T22:11:35"/>
    <n v="40"/>
  </r>
  <r>
    <x v="149"/>
    <n v="25"/>
    <x v="0"/>
    <s v="US"/>
    <s v="USD"/>
    <n v="1427825044"/>
    <n v="1425236644"/>
    <b v="0"/>
    <n v="1"/>
    <b v="0"/>
    <x v="3"/>
    <s v="web"/>
    <d v="2015-03-01T19:04:04"/>
    <d v="2015-03-31T18:04:04"/>
    <n v="30"/>
  </r>
  <r>
    <x v="149"/>
    <n v="5"/>
    <x v="1"/>
    <s v="US"/>
    <s v="USD"/>
    <n v="1426345200"/>
    <n v="1421343743"/>
    <b v="0"/>
    <n v="1"/>
    <b v="0"/>
    <x v="7"/>
    <s v="food trucks"/>
    <d v="2015-01-15T17:42:23"/>
    <d v="2015-03-14T15:00:00"/>
    <n v="58"/>
  </r>
  <r>
    <x v="149"/>
    <n v="0"/>
    <x v="1"/>
    <s v="US"/>
    <s v="USD"/>
    <n v="1439006692"/>
    <n v="1433822692"/>
    <b v="0"/>
    <n v="0"/>
    <b v="0"/>
    <x v="7"/>
    <s v="food trucks"/>
    <d v="2015-06-09T04:04:52"/>
    <d v="2015-08-08T04:04:52"/>
    <n v="60"/>
  </r>
  <r>
    <x v="149"/>
    <n v="26"/>
    <x v="1"/>
    <s v="US"/>
    <s v="USD"/>
    <n v="1438662474"/>
    <n v="1435206474"/>
    <b v="0"/>
    <n v="2"/>
    <b v="0"/>
    <x v="7"/>
    <s v="food trucks"/>
    <d v="2015-06-25T04:27:54"/>
    <d v="2015-08-04T04:27:54"/>
    <n v="40"/>
  </r>
  <r>
    <x v="149"/>
    <n v="40502.99"/>
    <x v="2"/>
    <s v="US"/>
    <s v="USD"/>
    <n v="1408114822"/>
    <n v="1405522822"/>
    <b v="0"/>
    <n v="311"/>
    <b v="1"/>
    <x v="7"/>
    <s v="small batch"/>
    <d v="2014-07-16T15:00:22"/>
    <d v="2014-08-15T15:00:22"/>
    <n v="30"/>
  </r>
  <r>
    <x v="149"/>
    <n v="25740"/>
    <x v="2"/>
    <s v="US"/>
    <s v="USD"/>
    <n v="1367208140"/>
    <n v="1363320140"/>
    <b v="0"/>
    <n v="259"/>
    <b v="1"/>
    <x v="5"/>
    <s v="indie rock"/>
    <d v="2013-03-15T04:02:20"/>
    <d v="2013-04-29T04:02:20"/>
    <n v="45"/>
  </r>
  <r>
    <x v="149"/>
    <n v="0"/>
    <x v="1"/>
    <s v="US"/>
    <s v="USD"/>
    <n v="1408056634"/>
    <n v="1405464634"/>
    <b v="0"/>
    <n v="0"/>
    <b v="0"/>
    <x v="7"/>
    <s v="restaurants"/>
    <d v="2014-07-15T22:50:34"/>
    <d v="2014-08-14T22:50:34"/>
    <n v="30"/>
  </r>
  <r>
    <x v="149"/>
    <n v="20755"/>
    <x v="2"/>
    <s v="US"/>
    <s v="USD"/>
    <n v="1417463945"/>
    <n v="1414781945"/>
    <b v="0"/>
    <n v="78"/>
    <b v="1"/>
    <x v="5"/>
    <s v="classical music"/>
    <d v="2014-10-31T18:59:05"/>
    <d v="2014-12-01T19:59:05"/>
    <n v="31"/>
  </r>
  <r>
    <x v="149"/>
    <n v="0"/>
    <x v="0"/>
    <s v="US"/>
    <s v="USD"/>
    <n v="1438226451"/>
    <n v="1433042451"/>
    <b v="0"/>
    <n v="0"/>
    <b v="0"/>
    <x v="7"/>
    <s v="food trucks"/>
    <d v="2015-05-31T03:20:51"/>
    <d v="2015-07-30T03:20:51"/>
    <n v="60"/>
  </r>
  <r>
    <x v="149"/>
    <n v="20843.599999999999"/>
    <x v="2"/>
    <s v="US"/>
    <s v="USD"/>
    <n v="1335662023"/>
    <n v="1333070023"/>
    <b v="1"/>
    <n v="321"/>
    <b v="1"/>
    <x v="3"/>
    <s v="space exploration"/>
    <d v="2012-03-30T01:13:43"/>
    <d v="2012-04-29T01:13:43"/>
    <n v="30"/>
  </r>
  <r>
    <x v="149"/>
    <n v="22933.05"/>
    <x v="2"/>
    <s v="US"/>
    <s v="USD"/>
    <n v="1440907427"/>
    <n v="1438488227"/>
    <b v="0"/>
    <n v="286"/>
    <b v="1"/>
    <x v="3"/>
    <s v="space exploration"/>
    <d v="2015-08-02T04:03:47"/>
    <d v="2015-08-30T04:03:47"/>
    <n v="28"/>
  </r>
  <r>
    <x v="149"/>
    <n v="2100"/>
    <x v="0"/>
    <s v="AU"/>
    <s v="AUD"/>
    <n v="1415481203"/>
    <n v="1412885603"/>
    <b v="1"/>
    <n v="23"/>
    <b v="0"/>
    <x v="3"/>
    <s v="space exploration"/>
    <d v="2014-10-09T20:13:23"/>
    <d v="2014-11-08T21:13:23"/>
    <n v="30"/>
  </r>
  <r>
    <x v="149"/>
    <n v="19"/>
    <x v="0"/>
    <s v="US"/>
    <s v="USD"/>
    <n v="1448388418"/>
    <n v="1443200818"/>
    <b v="0"/>
    <n v="5"/>
    <b v="0"/>
    <x v="3"/>
    <s v="space exploration"/>
    <d v="2015-09-25T17:06:58"/>
    <d v="2015-11-24T18:06:58"/>
    <n v="60"/>
  </r>
  <r>
    <x v="149"/>
    <n v="21360"/>
    <x v="2"/>
    <s v="US"/>
    <s v="USD"/>
    <n v="1440179713"/>
    <n v="1437587713"/>
    <b v="0"/>
    <n v="80"/>
    <b v="1"/>
    <x v="3"/>
    <s v="makerspaces"/>
    <d v="2015-07-22T17:55:13"/>
    <d v="2015-08-21T17:55:13"/>
    <n v="30"/>
  </r>
  <r>
    <x v="149"/>
    <n v="20919.25"/>
    <x v="2"/>
    <s v="CA"/>
    <s v="CAD"/>
    <n v="1441378800"/>
    <n v="1438873007"/>
    <b v="0"/>
    <n v="56"/>
    <b v="1"/>
    <x v="3"/>
    <s v="makerspaces"/>
    <d v="2015-08-06T14:56:47"/>
    <d v="2015-09-04T15:00:00"/>
    <n v="29"/>
  </r>
  <r>
    <x v="149"/>
    <n v="46643.07"/>
    <x v="2"/>
    <s v="GB"/>
    <s v="GBP"/>
    <n v="1469119526"/>
    <n v="1463935526"/>
    <b v="1"/>
    <n v="1049"/>
    <b v="1"/>
    <x v="1"/>
    <s v="spaces"/>
    <d v="2016-05-22T16:45:26"/>
    <d v="2016-07-21T16:45:26"/>
    <n v="60"/>
  </r>
  <r>
    <x v="149"/>
    <n v="2082.25"/>
    <x v="1"/>
    <s v="US"/>
    <s v="USD"/>
    <n v="1395158130"/>
    <n v="1392569730"/>
    <b v="0"/>
    <n v="33"/>
    <b v="0"/>
    <x v="2"/>
    <s v="children's books"/>
    <d v="2014-02-16T16:55:30"/>
    <d v="2014-03-18T15:55:30"/>
    <n v="30"/>
  </r>
  <r>
    <x v="149"/>
    <n v="177"/>
    <x v="1"/>
    <s v="US"/>
    <s v="USD"/>
    <n v="1468937681"/>
    <n v="1466345681"/>
    <b v="0"/>
    <n v="5"/>
    <b v="0"/>
    <x v="1"/>
    <s v="plays"/>
    <d v="2016-06-19T14:14:41"/>
    <d v="2016-07-19T14:14:41"/>
    <n v="30"/>
  </r>
  <r>
    <x v="149"/>
    <n v="7"/>
    <x v="1"/>
    <s v="US"/>
    <s v="USD"/>
    <n v="1462417493"/>
    <n v="1459825493"/>
    <b v="0"/>
    <n v="3"/>
    <b v="0"/>
    <x v="1"/>
    <s v="plays"/>
    <d v="2016-04-05T03:04:53"/>
    <d v="2016-05-05T03:04:53"/>
    <n v="30"/>
  </r>
  <r>
    <x v="149"/>
    <n v="1605"/>
    <x v="0"/>
    <s v="US"/>
    <s v="USD"/>
    <n v="1476676800"/>
    <n v="1473957239"/>
    <b v="0"/>
    <n v="8"/>
    <b v="0"/>
    <x v="1"/>
    <s v="spaces"/>
    <d v="2016-09-15T16:33:59"/>
    <d v="2016-10-17T04:00:00"/>
    <n v="32"/>
  </r>
  <r>
    <x v="149"/>
    <n v="35307"/>
    <x v="2"/>
    <s v="US"/>
    <s v="USD"/>
    <n v="1450673940"/>
    <n v="1448756962"/>
    <b v="0"/>
    <n v="364"/>
    <b v="1"/>
    <x v="1"/>
    <s v="spaces"/>
    <d v="2015-11-29T00:29:22"/>
    <d v="2015-12-21T04:59:00"/>
    <n v="22"/>
  </r>
  <r>
    <x v="149"/>
    <n v="21742.78"/>
    <x v="2"/>
    <s v="US"/>
    <s v="USD"/>
    <n v="1388303940"/>
    <n v="1386011038"/>
    <b v="0"/>
    <n v="236"/>
    <b v="1"/>
    <x v="1"/>
    <s v="spaces"/>
    <d v="2013-12-02T19:03:58"/>
    <d v="2013-12-29T07:59:00"/>
    <n v="27"/>
  </r>
  <r>
    <x v="149"/>
    <n v="1"/>
    <x v="1"/>
    <s v="US"/>
    <s v="USD"/>
    <n v="1420844390"/>
    <n v="1415660390"/>
    <b v="0"/>
    <n v="1"/>
    <b v="0"/>
    <x v="1"/>
    <s v="spaces"/>
    <d v="2014-11-10T22:59:50"/>
    <d v="2015-01-09T22:59:50"/>
    <n v="60"/>
  </r>
  <r>
    <x v="149"/>
    <n v="56"/>
    <x v="1"/>
    <s v="US"/>
    <s v="USD"/>
    <n v="1409547600"/>
    <n v="1406986278"/>
    <b v="0"/>
    <n v="3"/>
    <b v="0"/>
    <x v="1"/>
    <s v="spaces"/>
    <d v="2014-08-02T13:31:18"/>
    <d v="2014-09-01T05:00:00"/>
    <n v="30"/>
  </r>
  <r>
    <x v="149"/>
    <n v="50"/>
    <x v="1"/>
    <s v="IT"/>
    <s v="EUR"/>
    <n v="1439827559"/>
    <n v="1434643559"/>
    <b v="0"/>
    <n v="3"/>
    <b v="0"/>
    <x v="1"/>
    <s v="spaces"/>
    <d v="2015-06-18T16:05:59"/>
    <d v="2015-08-17T16:05:59"/>
    <n v="60"/>
  </r>
  <r>
    <x v="149"/>
    <n v="125"/>
    <x v="1"/>
    <s v="US"/>
    <s v="USD"/>
    <n v="1482294990"/>
    <n v="1477107390"/>
    <b v="0"/>
    <n v="2"/>
    <b v="0"/>
    <x v="1"/>
    <s v="spaces"/>
    <d v="2016-10-22T03:36:30"/>
    <d v="2016-12-21T04:36:30"/>
    <n v="60"/>
  </r>
  <r>
    <x v="149"/>
    <n v="795"/>
    <x v="1"/>
    <s v="US"/>
    <s v="USD"/>
    <n v="1432151326"/>
    <n v="1429559326"/>
    <b v="0"/>
    <n v="14"/>
    <b v="0"/>
    <x v="1"/>
    <s v="spaces"/>
    <d v="2015-04-20T19:48:46"/>
    <d v="2015-05-20T19:48:46"/>
    <n v="30"/>
  </r>
  <r>
    <x v="149"/>
    <n v="5328"/>
    <x v="1"/>
    <s v="US"/>
    <s v="USD"/>
    <n v="1412432220"/>
    <n v="1409753820"/>
    <b v="0"/>
    <n v="76"/>
    <b v="0"/>
    <x v="1"/>
    <s v="spaces"/>
    <d v="2014-09-03T14:17:00"/>
    <d v="2014-10-04T14:17:00"/>
    <n v="31"/>
  </r>
  <r>
    <x v="149"/>
    <n v="23505"/>
    <x v="2"/>
    <s v="US"/>
    <s v="USD"/>
    <n v="1415319355"/>
    <n v="1411859755"/>
    <b v="1"/>
    <n v="213"/>
    <b v="1"/>
    <x v="1"/>
    <s v="plays"/>
    <d v="2014-09-27T23:15:55"/>
    <d v="2014-11-07T00:15:55"/>
    <n v="41"/>
  </r>
  <r>
    <x v="149"/>
    <n v="20022"/>
    <x v="2"/>
    <s v="US"/>
    <s v="USD"/>
    <n v="1427063747"/>
    <n v="1424043347"/>
    <b v="1"/>
    <n v="119"/>
    <b v="1"/>
    <x v="1"/>
    <s v="plays"/>
    <d v="2015-02-15T23:35:47"/>
    <d v="2015-03-22T22:35:47"/>
    <n v="35"/>
  </r>
  <r>
    <x v="149"/>
    <n v="21573"/>
    <x v="2"/>
    <s v="US"/>
    <s v="USD"/>
    <n v="1416470398"/>
    <n v="1413874798"/>
    <b v="1"/>
    <n v="202"/>
    <b v="1"/>
    <x v="1"/>
    <s v="plays"/>
    <d v="2014-10-21T06:59:58"/>
    <d v="2014-11-20T07:59:58"/>
    <n v="30"/>
  </r>
  <r>
    <x v="149"/>
    <n v="20120"/>
    <x v="2"/>
    <s v="US"/>
    <s v="USD"/>
    <n v="1482962433"/>
    <n v="1480370433"/>
    <b v="0"/>
    <n v="110"/>
    <b v="1"/>
    <x v="1"/>
    <s v="plays"/>
    <d v="2016-11-28T22:00:33"/>
    <d v="2016-12-28T22:00:33"/>
    <n v="30"/>
  </r>
  <r>
    <x v="149"/>
    <n v="20365"/>
    <x v="2"/>
    <s v="US"/>
    <s v="USD"/>
    <n v="1473306300"/>
    <n v="1471701028"/>
    <b v="1"/>
    <n v="115"/>
    <b v="1"/>
    <x v="1"/>
    <s v="plays"/>
    <d v="2016-08-20T13:50:28"/>
    <d v="2016-09-08T03:45:00"/>
    <n v="19"/>
  </r>
  <r>
    <x v="149"/>
    <n v="1862"/>
    <x v="1"/>
    <s v="US"/>
    <s v="USD"/>
    <n v="1439957176"/>
    <n v="1437365176"/>
    <b v="0"/>
    <n v="31"/>
    <b v="0"/>
    <x v="1"/>
    <s v="plays"/>
    <d v="2015-07-20T04:06:16"/>
    <d v="2015-08-19T04:06:16"/>
    <n v="30"/>
  </r>
  <r>
    <x v="149"/>
    <n v="0"/>
    <x v="1"/>
    <s v="US"/>
    <s v="USD"/>
    <n v="1450389950"/>
    <n v="1447797950"/>
    <b v="0"/>
    <n v="0"/>
    <b v="0"/>
    <x v="1"/>
    <s v="plays"/>
    <d v="2015-11-17T22:05:50"/>
    <d v="2015-12-17T22:05:50"/>
    <n v="30"/>
  </r>
  <r>
    <x v="149"/>
    <n v="453"/>
    <x v="1"/>
    <s v="US"/>
    <s v="USD"/>
    <n v="1474228265"/>
    <n v="1471636265"/>
    <b v="0"/>
    <n v="14"/>
    <b v="0"/>
    <x v="1"/>
    <s v="plays"/>
    <d v="2016-08-19T19:51:05"/>
    <d v="2016-09-18T19:51:05"/>
    <n v="30"/>
  </r>
  <r>
    <x v="149"/>
    <n v="0"/>
    <x v="1"/>
    <s v="US"/>
    <s v="USD"/>
    <n v="1480576720"/>
    <n v="1477981120"/>
    <b v="0"/>
    <n v="0"/>
    <b v="0"/>
    <x v="1"/>
    <s v="plays"/>
    <d v="2016-11-01T06:18:40"/>
    <d v="2016-12-01T07:18:40"/>
    <n v="30"/>
  </r>
  <r>
    <x v="149"/>
    <n v="0"/>
    <x v="1"/>
    <s v="US"/>
    <s v="USD"/>
    <n v="1450053370"/>
    <n v="1447461370"/>
    <b v="0"/>
    <n v="0"/>
    <b v="0"/>
    <x v="1"/>
    <s v="plays"/>
    <d v="2015-11-14T00:36:10"/>
    <d v="2015-12-14T00:36:10"/>
    <n v="30"/>
  </r>
  <r>
    <x v="149"/>
    <n v="16"/>
    <x v="1"/>
    <s v="US"/>
    <s v="USD"/>
    <n v="1436914815"/>
    <n v="1434322815"/>
    <b v="0"/>
    <n v="1"/>
    <b v="0"/>
    <x v="1"/>
    <s v="plays"/>
    <d v="2015-06-14T23:00:15"/>
    <d v="2015-07-14T23:00:15"/>
    <n v="30"/>
  </r>
  <r>
    <x v="149"/>
    <n v="490"/>
    <x v="1"/>
    <s v="US"/>
    <s v="USD"/>
    <n v="1467481468"/>
    <n v="1464889468"/>
    <b v="0"/>
    <n v="3"/>
    <b v="0"/>
    <x v="1"/>
    <s v="plays"/>
    <d v="2016-06-02T17:44:28"/>
    <d v="2016-07-02T17:44:28"/>
    <n v="30"/>
  </r>
  <r>
    <x v="149"/>
    <n v="0"/>
    <x v="1"/>
    <s v="MX"/>
    <s v="MXN"/>
    <n v="1482779931"/>
    <n v="1480187931"/>
    <b v="0"/>
    <n v="0"/>
    <b v="0"/>
    <x v="1"/>
    <s v="plays"/>
    <d v="2016-11-26T19:18:51"/>
    <d v="2016-12-26T19:18:51"/>
    <n v="30"/>
  </r>
  <r>
    <x v="150"/>
    <n v="0"/>
    <x v="1"/>
    <s v="US"/>
    <s v="USD"/>
    <n v="1359738000"/>
    <n v="1355489140"/>
    <b v="0"/>
    <n v="0"/>
    <b v="0"/>
    <x v="2"/>
    <s v="children's books"/>
    <d v="2012-12-14T12:45:40"/>
    <d v="2013-02-01T17:00:00"/>
    <n v="49"/>
  </r>
  <r>
    <x v="151"/>
    <n v="22197"/>
    <x v="2"/>
    <s v="US"/>
    <s v="USD"/>
    <n v="1478754909"/>
    <n v="1476159309"/>
    <b v="0"/>
    <n v="191"/>
    <b v="1"/>
    <x v="6"/>
    <s v="photobooks"/>
    <d v="2016-10-11T04:15:09"/>
    <d v="2016-11-10T05:15:09"/>
    <n v="30"/>
  </r>
  <r>
    <x v="152"/>
    <n v="20631"/>
    <x v="2"/>
    <s v="CA"/>
    <s v="CAD"/>
    <n v="1435418568"/>
    <n v="1432826568"/>
    <b v="0"/>
    <n v="100"/>
    <b v="1"/>
    <x v="4"/>
    <s v="tabletop games"/>
    <d v="2015-05-28T15:22:48"/>
    <d v="2015-06-27T15:22:48"/>
    <n v="30"/>
  </r>
  <r>
    <x v="152"/>
    <n v="3415"/>
    <x v="1"/>
    <s v="US"/>
    <s v="USD"/>
    <n v="1404348143"/>
    <n v="1401756143"/>
    <b v="0"/>
    <n v="27"/>
    <b v="0"/>
    <x v="3"/>
    <s v="makerspaces"/>
    <d v="2014-06-03T00:42:23"/>
    <d v="2014-07-03T00:42:23"/>
    <n v="30"/>
  </r>
  <r>
    <x v="153"/>
    <n v="19129"/>
    <x v="2"/>
    <s v="US"/>
    <s v="USD"/>
    <n v="1426773920"/>
    <n v="1424185520"/>
    <b v="1"/>
    <n v="141"/>
    <b v="1"/>
    <x v="6"/>
    <s v="photobooks"/>
    <d v="2015-02-17T15:05:20"/>
    <d v="2015-03-19T14:05:20"/>
    <n v="30"/>
  </r>
  <r>
    <x v="153"/>
    <n v="4190"/>
    <x v="1"/>
    <s v="GB"/>
    <s v="GBP"/>
    <n v="1469356366"/>
    <n v="1464172366"/>
    <b v="1"/>
    <n v="86"/>
    <b v="0"/>
    <x v="6"/>
    <s v="photobooks"/>
    <d v="2016-05-25T10:32:46"/>
    <d v="2016-07-24T10:32:46"/>
    <n v="60"/>
  </r>
  <r>
    <x v="153"/>
    <n v="24108"/>
    <x v="2"/>
    <s v="GB"/>
    <s v="GBP"/>
    <n v="1410862734"/>
    <n v="1407838734"/>
    <b v="1"/>
    <n v="205"/>
    <b v="1"/>
    <x v="3"/>
    <s v="hardware"/>
    <d v="2014-08-12T10:18:54"/>
    <d v="2014-09-16T10:18:54"/>
    <n v="35"/>
  </r>
  <r>
    <x v="153"/>
    <n v="35076"/>
    <x v="2"/>
    <s v="US"/>
    <s v="USD"/>
    <n v="1458716340"/>
    <n v="1455721204"/>
    <b v="0"/>
    <n v="537"/>
    <b v="1"/>
    <x v="4"/>
    <s v="tabletop games"/>
    <d v="2016-02-17T15:00:04"/>
    <d v="2016-03-23T06:59:00"/>
    <n v="35"/>
  </r>
  <r>
    <x v="153"/>
    <n v="1145"/>
    <x v="3"/>
    <s v="US"/>
    <s v="USD"/>
    <n v="1491421314"/>
    <n v="1487709714"/>
    <b v="0"/>
    <n v="7"/>
    <b v="0"/>
    <x v="1"/>
    <s v="spaces"/>
    <d v="2017-02-21T20:41:54"/>
    <d v="2017-04-05T19:41:54"/>
    <n v="43"/>
  </r>
  <r>
    <x v="154"/>
    <n v="2"/>
    <x v="0"/>
    <s v="US"/>
    <s v="USD"/>
    <n v="1416355259"/>
    <n v="1413759659"/>
    <b v="0"/>
    <n v="2"/>
    <b v="0"/>
    <x v="2"/>
    <s v="translations"/>
    <d v="2014-10-19T23:00:59"/>
    <d v="2014-11-19T00:00:59"/>
    <n v="31"/>
  </r>
  <r>
    <x v="155"/>
    <n v="108"/>
    <x v="0"/>
    <s v="NZ"/>
    <s v="NZD"/>
    <n v="1430360739"/>
    <n v="1427768739"/>
    <b v="0"/>
    <n v="7"/>
    <b v="0"/>
    <x v="3"/>
    <s v="web"/>
    <d v="2015-03-31T02:25:39"/>
    <d v="2015-04-30T02:25:39"/>
    <n v="30"/>
  </r>
  <r>
    <x v="156"/>
    <n v="20426"/>
    <x v="2"/>
    <s v="US"/>
    <s v="USD"/>
    <n v="1460764800"/>
    <n v="1458157512"/>
    <b v="1"/>
    <n v="206"/>
    <b v="1"/>
    <x v="5"/>
    <s v="rock"/>
    <d v="2016-03-16T19:45:12"/>
    <d v="2016-04-16T00:00:00"/>
    <n v="31"/>
  </r>
  <r>
    <x v="157"/>
    <n v="20190"/>
    <x v="2"/>
    <s v="US"/>
    <s v="USD"/>
    <n v="1411743789"/>
    <n v="1409151789"/>
    <b v="0"/>
    <n v="101"/>
    <b v="1"/>
    <x v="0"/>
    <s v="television"/>
    <d v="2014-08-27T15:03:09"/>
    <d v="2014-09-26T15:03:09"/>
    <n v="30"/>
  </r>
  <r>
    <x v="157"/>
    <n v="18667"/>
    <x v="2"/>
    <s v="US"/>
    <s v="USD"/>
    <n v="1315450800"/>
    <n v="1312823571"/>
    <b v="0"/>
    <n v="206"/>
    <b v="1"/>
    <x v="0"/>
    <s v="documentary"/>
    <d v="2011-08-08T17:12:51"/>
    <d v="2011-09-08T03:00:00"/>
    <n v="31"/>
  </r>
  <r>
    <x v="157"/>
    <n v="19028"/>
    <x v="2"/>
    <s v="US"/>
    <s v="USD"/>
    <n v="1381541465"/>
    <n v="1378949465"/>
    <b v="0"/>
    <n v="208"/>
    <b v="1"/>
    <x v="0"/>
    <s v="documentary"/>
    <d v="2013-09-12T01:31:05"/>
    <d v="2013-10-12T01:31:05"/>
    <n v="30"/>
  </r>
  <r>
    <x v="157"/>
    <n v="20491"/>
    <x v="2"/>
    <s v="US"/>
    <s v="USD"/>
    <n v="1403880281"/>
    <n v="1401201881"/>
    <b v="1"/>
    <n v="211"/>
    <b v="1"/>
    <x v="6"/>
    <s v="photobooks"/>
    <d v="2014-05-27T14:44:41"/>
    <d v="2014-06-27T14:44:41"/>
    <n v="31"/>
  </r>
  <r>
    <x v="157"/>
    <n v="23096"/>
    <x v="2"/>
    <s v="US"/>
    <s v="USD"/>
    <n v="1419292800"/>
    <n v="1416592916"/>
    <b v="1"/>
    <n v="241"/>
    <b v="1"/>
    <x v="6"/>
    <s v="photobooks"/>
    <d v="2014-11-21T18:01:56"/>
    <d v="2014-12-23T00:00:00"/>
    <n v="32"/>
  </r>
  <r>
    <x v="157"/>
    <n v="19324"/>
    <x v="2"/>
    <s v="US"/>
    <s v="USD"/>
    <n v="1438185565"/>
    <n v="1436975965"/>
    <b v="0"/>
    <n v="380"/>
    <b v="1"/>
    <x v="4"/>
    <s v="tabletop games"/>
    <d v="2015-07-15T15:59:25"/>
    <d v="2015-07-29T15:59:25"/>
    <n v="14"/>
  </r>
  <r>
    <x v="157"/>
    <n v="79335.360000000001"/>
    <x v="2"/>
    <s v="US"/>
    <s v="USD"/>
    <n v="1363889015"/>
    <n v="1361300615"/>
    <b v="1"/>
    <n v="1224"/>
    <b v="1"/>
    <x v="5"/>
    <s v="indie rock"/>
    <d v="2013-02-19T19:03:35"/>
    <d v="2013-03-21T18:03:35"/>
    <n v="30"/>
  </r>
  <r>
    <x v="158"/>
    <n v="20569.05"/>
    <x v="2"/>
    <s v="US"/>
    <s v="USD"/>
    <n v="1306904340"/>
    <n v="1305219744"/>
    <b v="1"/>
    <n v="202"/>
    <b v="1"/>
    <x v="0"/>
    <s v="documentary"/>
    <d v="2011-05-12T17:02:24"/>
    <d v="2011-06-01T04:59:00"/>
    <n v="20"/>
  </r>
  <r>
    <x v="158"/>
    <n v="21410"/>
    <x v="2"/>
    <s v="US"/>
    <s v="USD"/>
    <n v="1346695334"/>
    <n v="1344880934"/>
    <b v="1"/>
    <n v="238"/>
    <b v="1"/>
    <x v="0"/>
    <s v="documentary"/>
    <d v="2012-08-13T18:02:14"/>
    <d v="2012-09-03T18:02:14"/>
    <n v="21"/>
  </r>
  <r>
    <x v="158"/>
    <n v="1"/>
    <x v="1"/>
    <s v="FR"/>
    <s v="EUR"/>
    <n v="1457822275"/>
    <n v="1455230275"/>
    <b v="0"/>
    <n v="1"/>
    <b v="0"/>
    <x v="3"/>
    <s v="web"/>
    <d v="2016-02-11T22:37:55"/>
    <d v="2016-03-12T22:37:55"/>
    <n v="30"/>
  </r>
  <r>
    <x v="158"/>
    <n v="15"/>
    <x v="1"/>
    <s v="US"/>
    <s v="USD"/>
    <n v="1408913291"/>
    <n v="1406321291"/>
    <b v="0"/>
    <n v="2"/>
    <b v="0"/>
    <x v="4"/>
    <s v="video games"/>
    <d v="2014-07-25T20:48:11"/>
    <d v="2014-08-24T20:48:11"/>
    <n v="30"/>
  </r>
  <r>
    <x v="158"/>
    <n v="3294.01"/>
    <x v="1"/>
    <s v="US"/>
    <s v="USD"/>
    <n v="1318180033"/>
    <n v="1315588033"/>
    <b v="0"/>
    <n v="27"/>
    <b v="0"/>
    <x v="4"/>
    <s v="video games"/>
    <d v="2011-09-09T17:07:13"/>
    <d v="2011-10-09T17:07:13"/>
    <n v="30"/>
  </r>
  <r>
    <x v="158"/>
    <n v="0"/>
    <x v="1"/>
    <s v="US"/>
    <s v="USD"/>
    <n v="1432047989"/>
    <n v="1430233589"/>
    <b v="0"/>
    <n v="0"/>
    <b v="0"/>
    <x v="7"/>
    <s v="food trucks"/>
    <d v="2015-04-28T15:06:29"/>
    <d v="2015-05-19T15:06:29"/>
    <n v="21"/>
  </r>
  <r>
    <x v="158"/>
    <n v="1020"/>
    <x v="1"/>
    <s v="US"/>
    <s v="USD"/>
    <n v="1474507065"/>
    <n v="1471915065"/>
    <b v="0"/>
    <n v="3"/>
    <b v="0"/>
    <x v="7"/>
    <s v="food trucks"/>
    <d v="2016-08-23T01:17:45"/>
    <d v="2016-09-22T01:17:45"/>
    <n v="30"/>
  </r>
  <r>
    <x v="158"/>
    <n v="18625"/>
    <x v="2"/>
    <s v="US"/>
    <s v="USD"/>
    <n v="1418961600"/>
    <n v="1415824513"/>
    <b v="1"/>
    <n v="167"/>
    <b v="1"/>
    <x v="6"/>
    <s v="photobooks"/>
    <d v="2014-11-12T20:35:13"/>
    <d v="2014-12-19T04:00:00"/>
    <n v="37"/>
  </r>
  <r>
    <x v="158"/>
    <n v="6"/>
    <x v="1"/>
    <s v="US"/>
    <s v="USD"/>
    <n v="1420045538"/>
    <n v="1417453538"/>
    <b v="0"/>
    <n v="2"/>
    <b v="0"/>
    <x v="6"/>
    <s v="nature"/>
    <d v="2014-12-01T17:05:38"/>
    <d v="2014-12-31T17:05:38"/>
    <n v="30"/>
  </r>
  <r>
    <x v="158"/>
    <n v="9419"/>
    <x v="1"/>
    <s v="US"/>
    <s v="USD"/>
    <n v="1485759540"/>
    <n v="1480607607"/>
    <b v="0"/>
    <n v="100"/>
    <b v="0"/>
    <x v="6"/>
    <s v="photobooks"/>
    <d v="2016-12-01T15:53:27"/>
    <d v="2017-01-30T06:59:00"/>
    <n v="60"/>
  </r>
  <r>
    <x v="158"/>
    <n v="1455"/>
    <x v="1"/>
    <s v="US"/>
    <s v="USD"/>
    <n v="1488958200"/>
    <n v="1484912974"/>
    <b v="0"/>
    <n v="16"/>
    <b v="0"/>
    <x v="4"/>
    <s v="mobile games"/>
    <d v="2017-01-20T11:49:34"/>
    <d v="2017-03-08T07:30:00"/>
    <n v="47"/>
  </r>
  <r>
    <x v="158"/>
    <n v="21684.2"/>
    <x v="2"/>
    <s v="US"/>
    <s v="USD"/>
    <n v="1299009600"/>
    <n v="1294818278"/>
    <b v="0"/>
    <n v="246"/>
    <b v="1"/>
    <x v="5"/>
    <s v="indie rock"/>
    <d v="2011-01-12T07:44:38"/>
    <d v="2011-03-01T20:00:00"/>
    <n v="48"/>
  </r>
  <r>
    <x v="158"/>
    <n v="21884.69"/>
    <x v="2"/>
    <s v="US"/>
    <s v="USD"/>
    <n v="1486702800"/>
    <n v="1484058261"/>
    <b v="0"/>
    <n v="340"/>
    <b v="1"/>
    <x v="5"/>
    <s v="rock"/>
    <d v="2017-01-10T14:24:21"/>
    <d v="2017-02-10T05:00:00"/>
    <n v="31"/>
  </r>
  <r>
    <x v="158"/>
    <n v="19523.310000000001"/>
    <x v="2"/>
    <s v="US"/>
    <s v="USD"/>
    <n v="1455253140"/>
    <n v="1452625822"/>
    <b v="0"/>
    <n v="321"/>
    <b v="1"/>
    <x v="4"/>
    <s v="tabletop games"/>
    <d v="2016-01-12T19:10:22"/>
    <d v="2016-02-12T04:59:00"/>
    <n v="31"/>
  </r>
  <r>
    <x v="158"/>
    <n v="63527"/>
    <x v="2"/>
    <s v="US"/>
    <s v="USD"/>
    <n v="1415779140"/>
    <n v="1412294683"/>
    <b v="0"/>
    <n v="983"/>
    <b v="1"/>
    <x v="4"/>
    <s v="tabletop games"/>
    <d v="2014-10-03T00:04:43"/>
    <d v="2014-11-12T07:59:00"/>
    <n v="40"/>
  </r>
  <r>
    <x v="158"/>
    <n v="18221"/>
    <x v="2"/>
    <s v="US"/>
    <s v="USD"/>
    <n v="1407520800"/>
    <n v="1405356072"/>
    <b v="1"/>
    <n v="167"/>
    <b v="1"/>
    <x v="5"/>
    <s v="indie rock"/>
    <d v="2014-07-14T16:41:12"/>
    <d v="2014-08-08T18:00:00"/>
    <n v="25"/>
  </r>
  <r>
    <x v="158"/>
    <n v="1767"/>
    <x v="1"/>
    <s v="CA"/>
    <s v="CAD"/>
    <n v="1426788930"/>
    <n v="1424200530"/>
    <b v="0"/>
    <n v="33"/>
    <b v="0"/>
    <x v="7"/>
    <s v="restaurants"/>
    <d v="2015-02-17T19:15:30"/>
    <d v="2015-03-19T18:15:30"/>
    <n v="30"/>
  </r>
  <r>
    <x v="158"/>
    <n v="20343.169999999998"/>
    <x v="2"/>
    <s v="US"/>
    <s v="USD"/>
    <n v="1361681940"/>
    <n v="1359029661"/>
    <b v="0"/>
    <n v="185"/>
    <b v="1"/>
    <x v="5"/>
    <s v="classical music"/>
    <d v="2013-01-24T12:14:21"/>
    <d v="2013-02-24T04:59:00"/>
    <n v="31"/>
  </r>
  <r>
    <x v="158"/>
    <n v="18645"/>
    <x v="2"/>
    <s v="US"/>
    <s v="USD"/>
    <n v="1462316400"/>
    <n v="1459865945"/>
    <b v="1"/>
    <n v="148"/>
    <b v="1"/>
    <x v="1"/>
    <s v="spaces"/>
    <d v="2016-04-05T14:19:05"/>
    <d v="2016-05-03T23:00:00"/>
    <n v="28"/>
  </r>
  <r>
    <x v="158"/>
    <n v="3"/>
    <x v="1"/>
    <s v="IT"/>
    <s v="EUR"/>
    <n v="1463734740"/>
    <n v="1459414740"/>
    <b v="0"/>
    <n v="3"/>
    <b v="0"/>
    <x v="1"/>
    <s v="spaces"/>
    <d v="2016-03-31T08:59:00"/>
    <d v="2016-05-20T08:59:00"/>
    <n v="50"/>
  </r>
  <r>
    <x v="158"/>
    <n v="10"/>
    <x v="0"/>
    <s v="US"/>
    <s v="USD"/>
    <n v="1435636740"/>
    <n v="1433014746"/>
    <b v="0"/>
    <n v="1"/>
    <b v="0"/>
    <x v="1"/>
    <s v="musical"/>
    <d v="2015-05-30T19:39:06"/>
    <d v="2015-06-30T03:59:00"/>
    <n v="31"/>
  </r>
  <r>
    <x v="158"/>
    <n v="12521"/>
    <x v="1"/>
    <s v="US"/>
    <s v="USD"/>
    <n v="1422759240"/>
    <n v="1418824867"/>
    <b v="0"/>
    <n v="197"/>
    <b v="0"/>
    <x v="1"/>
    <s v="plays"/>
    <d v="2014-12-17T14:01:07"/>
    <d v="2015-02-01T02:54:00"/>
    <n v="46"/>
  </r>
  <r>
    <x v="159"/>
    <n v="0"/>
    <x v="1"/>
    <s v="US"/>
    <s v="USD"/>
    <n v="1469834940"/>
    <n v="1467162586"/>
    <b v="0"/>
    <n v="0"/>
    <b v="0"/>
    <x v="1"/>
    <s v="plays"/>
    <d v="2016-06-29T01:09:46"/>
    <d v="2016-07-29T23:29:00"/>
    <n v="30"/>
  </r>
  <r>
    <x v="160"/>
    <n v="0"/>
    <x v="1"/>
    <s v="US"/>
    <s v="USD"/>
    <n v="1361750369"/>
    <n v="1358294369"/>
    <b v="0"/>
    <n v="0"/>
    <b v="0"/>
    <x v="2"/>
    <s v="fiction"/>
    <d v="2013-01-15T23:59:29"/>
    <d v="2013-02-24T23:59:29"/>
    <n v="40"/>
  </r>
  <r>
    <x v="160"/>
    <n v="3"/>
    <x v="1"/>
    <s v="US"/>
    <s v="USD"/>
    <n v="1475431486"/>
    <n v="1472839486"/>
    <b v="0"/>
    <n v="3"/>
    <b v="0"/>
    <x v="3"/>
    <s v="wearables"/>
    <d v="2016-09-02T18:04:46"/>
    <d v="2016-10-02T18:04:46"/>
    <n v="30"/>
  </r>
  <r>
    <x v="160"/>
    <n v="21637.22"/>
    <x v="2"/>
    <s v="DE"/>
    <s v="EUR"/>
    <n v="1487113140"/>
    <n v="1484570885"/>
    <b v="1"/>
    <n v="196"/>
    <b v="1"/>
    <x v="6"/>
    <s v="photobooks"/>
    <d v="2017-01-16T12:48:05"/>
    <d v="2017-02-14T22:59:00"/>
    <n v="29"/>
  </r>
  <r>
    <x v="160"/>
    <n v="5390"/>
    <x v="1"/>
    <s v="US"/>
    <s v="USD"/>
    <n v="1423878182"/>
    <n v="1421199782"/>
    <b v="1"/>
    <n v="75"/>
    <b v="0"/>
    <x v="6"/>
    <s v="photobooks"/>
    <d v="2015-01-14T01:43:02"/>
    <d v="2015-02-14T01:43:02"/>
    <n v="31"/>
  </r>
  <r>
    <x v="160"/>
    <n v="18100"/>
    <x v="2"/>
    <s v="US"/>
    <s v="USD"/>
    <n v="1449644340"/>
    <n v="1446683797"/>
    <b v="0"/>
    <n v="104"/>
    <b v="1"/>
    <x v="3"/>
    <s v="makerspaces"/>
    <d v="2015-11-05T00:36:37"/>
    <d v="2015-12-09T06:59:00"/>
    <n v="34"/>
  </r>
  <r>
    <x v="161"/>
    <n v="17482"/>
    <x v="2"/>
    <s v="US"/>
    <s v="USD"/>
    <n v="1430712060"/>
    <n v="1427753265"/>
    <b v="0"/>
    <n v="78"/>
    <b v="1"/>
    <x v="5"/>
    <s v="rock"/>
    <d v="2015-03-30T22:07:45"/>
    <d v="2015-05-04T04:01:00"/>
    <n v="35"/>
  </r>
  <r>
    <x v="162"/>
    <n v="8725"/>
    <x v="1"/>
    <s v="US"/>
    <s v="USD"/>
    <n v="1411444740"/>
    <n v="1409335497"/>
    <b v="0"/>
    <n v="59"/>
    <b v="0"/>
    <x v="1"/>
    <s v="musical"/>
    <d v="2014-08-29T18:04:57"/>
    <d v="2014-09-23T03:59:00"/>
    <n v="25"/>
  </r>
  <r>
    <x v="163"/>
    <n v="0"/>
    <x v="1"/>
    <s v="GB"/>
    <s v="GBP"/>
    <n v="1452613724"/>
    <n v="1450021724"/>
    <b v="0"/>
    <n v="0"/>
    <b v="0"/>
    <x v="0"/>
    <s v="drama"/>
    <d v="2015-12-13T15:48:44"/>
    <d v="2016-01-12T15:48:44"/>
    <n v="30"/>
  </r>
  <r>
    <x v="163"/>
    <n v="26744.11"/>
    <x v="2"/>
    <s v="US"/>
    <s v="USD"/>
    <n v="1488160860"/>
    <n v="1485237096"/>
    <b v="1"/>
    <n v="305"/>
    <b v="1"/>
    <x v="0"/>
    <s v="documentary"/>
    <d v="2017-01-24T05:51:36"/>
    <d v="2017-02-27T02:01:00"/>
    <n v="34"/>
  </r>
  <r>
    <x v="163"/>
    <n v="17805"/>
    <x v="2"/>
    <s v="US"/>
    <s v="USD"/>
    <n v="1281542340"/>
    <n v="1277702894"/>
    <b v="1"/>
    <n v="222"/>
    <b v="1"/>
    <x v="0"/>
    <s v="documentary"/>
    <d v="2010-06-28T05:28:14"/>
    <d v="2010-08-11T15:59:00"/>
    <n v="44"/>
  </r>
  <r>
    <x v="163"/>
    <n v="6691"/>
    <x v="1"/>
    <s v="US"/>
    <s v="USD"/>
    <n v="1424380783"/>
    <n v="1421788783"/>
    <b v="0"/>
    <n v="17"/>
    <b v="0"/>
    <x v="0"/>
    <s v="animation"/>
    <d v="2015-01-20T21:19:43"/>
    <d v="2015-02-19T21:19:43"/>
    <n v="30"/>
  </r>
  <r>
    <x v="163"/>
    <n v="5431"/>
    <x v="1"/>
    <s v="US"/>
    <s v="USD"/>
    <n v="1448517816"/>
    <n v="1445922216"/>
    <b v="0"/>
    <n v="47"/>
    <b v="0"/>
    <x v="2"/>
    <s v="translations"/>
    <d v="2015-10-27T05:03:36"/>
    <d v="2015-11-26T06:03:36"/>
    <n v="30"/>
  </r>
  <r>
    <x v="163"/>
    <n v="18472"/>
    <x v="2"/>
    <s v="US"/>
    <s v="USD"/>
    <n v="1475762400"/>
    <n v="1473160292"/>
    <b v="1"/>
    <n v="116"/>
    <b v="1"/>
    <x v="6"/>
    <s v="photobooks"/>
    <d v="2016-09-06T11:11:32"/>
    <d v="2016-10-06T14:00:00"/>
    <n v="30"/>
  </r>
  <r>
    <x v="163"/>
    <n v="2355"/>
    <x v="1"/>
    <s v="GB"/>
    <s v="GBP"/>
    <n v="1450181400"/>
    <n v="1447429868"/>
    <b v="1"/>
    <n v="37"/>
    <b v="0"/>
    <x v="6"/>
    <s v="photobooks"/>
    <d v="2015-11-13T15:51:08"/>
    <d v="2015-12-15T12:10:00"/>
    <n v="32"/>
  </r>
  <r>
    <x v="163"/>
    <n v="3001"/>
    <x v="1"/>
    <s v="GB"/>
    <s v="GBP"/>
    <n v="1460373187"/>
    <n v="1457352787"/>
    <b v="0"/>
    <n v="91"/>
    <b v="0"/>
    <x v="1"/>
    <s v="plays"/>
    <d v="2016-03-07T12:13:07"/>
    <d v="2016-04-11T11:13:07"/>
    <n v="35"/>
  </r>
  <r>
    <x v="164"/>
    <n v="2501"/>
    <x v="1"/>
    <s v="US"/>
    <s v="USD"/>
    <n v="1415583695"/>
    <n v="1410396095"/>
    <b v="0"/>
    <n v="36"/>
    <b v="0"/>
    <x v="7"/>
    <s v="food trucks"/>
    <d v="2014-09-11T00:41:35"/>
    <d v="2014-11-10T01:41:35"/>
    <n v="60"/>
  </r>
  <r>
    <x v="165"/>
    <n v="17396"/>
    <x v="2"/>
    <s v="IT"/>
    <s v="EUR"/>
    <n v="1459418400"/>
    <n v="1456827573"/>
    <b v="0"/>
    <n v="141"/>
    <b v="1"/>
    <x v="6"/>
    <s v="photobooks"/>
    <d v="2016-03-01T10:19:33"/>
    <d v="2016-03-31T10:00:00"/>
    <n v="30"/>
  </r>
  <r>
    <x v="166"/>
    <n v="1"/>
    <x v="1"/>
    <s v="US"/>
    <s v="USD"/>
    <n v="1427745150"/>
    <n v="1425156750"/>
    <b v="0"/>
    <n v="1"/>
    <b v="0"/>
    <x v="5"/>
    <s v="faith"/>
    <d v="2015-02-28T20:52:30"/>
    <d v="2015-03-30T19:52:30"/>
    <n v="30"/>
  </r>
  <r>
    <x v="166"/>
    <n v="1739"/>
    <x v="3"/>
    <s v="US"/>
    <s v="USD"/>
    <n v="1490389158"/>
    <n v="1486504758"/>
    <b v="0"/>
    <n v="8"/>
    <b v="0"/>
    <x v="1"/>
    <s v="spaces"/>
    <d v="2017-02-07T21:59:18"/>
    <d v="2017-03-24T20:59:18"/>
    <n v="45"/>
  </r>
  <r>
    <x v="167"/>
    <n v="26024"/>
    <x v="2"/>
    <s v="US"/>
    <s v="USD"/>
    <n v="1476961513"/>
    <n v="1474369513"/>
    <b v="0"/>
    <n v="253"/>
    <b v="1"/>
    <x v="6"/>
    <s v="photobooks"/>
    <d v="2016-09-20T11:05:13"/>
    <d v="2016-10-20T11:05:13"/>
    <n v="30"/>
  </r>
  <r>
    <x v="168"/>
    <n v="16700"/>
    <x v="2"/>
    <s v="US"/>
    <s v="USD"/>
    <n v="1433083527"/>
    <n v="1430491527"/>
    <b v="0"/>
    <n v="101"/>
    <b v="1"/>
    <x v="6"/>
    <s v="photobooks"/>
    <d v="2015-05-01T14:45:27"/>
    <d v="2015-05-31T14:45:27"/>
    <n v="30"/>
  </r>
  <r>
    <x v="169"/>
    <n v="520"/>
    <x v="1"/>
    <s v="US"/>
    <s v="USD"/>
    <n v="1343016000"/>
    <n v="1340296440"/>
    <b v="0"/>
    <n v="8"/>
    <b v="0"/>
    <x v="5"/>
    <s v="jazz"/>
    <d v="2012-06-21T16:34:00"/>
    <d v="2012-07-23T04:00:00"/>
    <n v="32"/>
  </r>
  <r>
    <x v="169"/>
    <n v="911"/>
    <x v="1"/>
    <s v="US"/>
    <s v="USD"/>
    <n v="1431709312"/>
    <n v="1429117312"/>
    <b v="0"/>
    <n v="15"/>
    <b v="0"/>
    <x v="7"/>
    <s v="food trucks"/>
    <d v="2015-04-15T17:01:52"/>
    <d v="2015-05-15T17:01:52"/>
    <n v="30"/>
  </r>
  <r>
    <x v="169"/>
    <n v="17260.37"/>
    <x v="2"/>
    <s v="US"/>
    <s v="USD"/>
    <n v="1452574800"/>
    <n v="1449029266"/>
    <b v="1"/>
    <n v="248"/>
    <b v="1"/>
    <x v="2"/>
    <s v="radio &amp; podcasts"/>
    <d v="2015-12-02T04:07:46"/>
    <d v="2016-01-12T05:00:00"/>
    <n v="41"/>
  </r>
  <r>
    <x v="169"/>
    <n v="16573"/>
    <x v="2"/>
    <s v="DE"/>
    <s v="EUR"/>
    <n v="1458676860"/>
    <n v="1455446303"/>
    <b v="1"/>
    <n v="345"/>
    <b v="1"/>
    <x v="6"/>
    <s v="photobooks"/>
    <d v="2016-02-14T10:38:23"/>
    <d v="2016-03-22T20:01:00"/>
    <n v="37"/>
  </r>
  <r>
    <x v="169"/>
    <n v="16165.6"/>
    <x v="2"/>
    <s v="GB"/>
    <s v="GBP"/>
    <n v="1405761278"/>
    <n v="1403169278"/>
    <b v="1"/>
    <n v="405"/>
    <b v="1"/>
    <x v="6"/>
    <s v="photobooks"/>
    <d v="2014-06-19T09:14:38"/>
    <d v="2014-07-19T09:14:38"/>
    <n v="30"/>
  </r>
  <r>
    <x v="169"/>
    <n v="2182"/>
    <x v="1"/>
    <s v="US"/>
    <s v="USD"/>
    <n v="1454572233"/>
    <n v="1449388233"/>
    <b v="1"/>
    <n v="37"/>
    <b v="0"/>
    <x v="6"/>
    <s v="photobooks"/>
    <d v="2015-12-06T07:50:33"/>
    <d v="2016-02-04T07:50:33"/>
    <n v="60"/>
  </r>
  <r>
    <x v="169"/>
    <n v="33393.339999999997"/>
    <x v="2"/>
    <s v="US"/>
    <s v="USD"/>
    <n v="1362938851"/>
    <n v="1360346851"/>
    <b v="1"/>
    <n v="253"/>
    <b v="1"/>
    <x v="3"/>
    <s v="hardware"/>
    <d v="2013-02-08T18:07:31"/>
    <d v="2013-03-10T18:07:31"/>
    <n v="30"/>
  </r>
  <r>
    <x v="169"/>
    <n v="17170"/>
    <x v="2"/>
    <s v="US"/>
    <s v="USD"/>
    <n v="1347249300"/>
    <n v="1344917580"/>
    <b v="0"/>
    <n v="191"/>
    <b v="1"/>
    <x v="5"/>
    <s v="indie rock"/>
    <d v="2012-08-14T04:13:00"/>
    <d v="2012-09-10T03:55:00"/>
    <n v="27"/>
  </r>
  <r>
    <x v="169"/>
    <n v="30"/>
    <x v="0"/>
    <s v="FR"/>
    <s v="EUR"/>
    <n v="1437861540"/>
    <n v="1435160452"/>
    <b v="0"/>
    <n v="1"/>
    <b v="0"/>
    <x v="3"/>
    <s v="web"/>
    <d v="2015-06-24T15:40:52"/>
    <d v="2015-07-25T21:59:00"/>
    <n v="31"/>
  </r>
  <r>
    <x v="169"/>
    <n v="835"/>
    <x v="1"/>
    <s v="US"/>
    <s v="USD"/>
    <n v="1330478998"/>
    <n v="1327886998"/>
    <b v="0"/>
    <n v="22"/>
    <b v="0"/>
    <x v="2"/>
    <s v="children's books"/>
    <d v="2012-01-30T01:29:58"/>
    <d v="2012-02-29T01:29:58"/>
    <n v="30"/>
  </r>
  <r>
    <x v="169"/>
    <n v="6258"/>
    <x v="1"/>
    <s v="GB"/>
    <s v="GBP"/>
    <n v="1471939818"/>
    <n v="1467619818"/>
    <b v="0"/>
    <n v="90"/>
    <b v="0"/>
    <x v="1"/>
    <s v="spaces"/>
    <d v="2016-07-04T08:10:18"/>
    <d v="2016-08-23T08:10:18"/>
    <n v="50"/>
  </r>
  <r>
    <x v="170"/>
    <n v="5452"/>
    <x v="1"/>
    <s v="US"/>
    <s v="USD"/>
    <n v="1447521404"/>
    <n v="1444061804"/>
    <b v="1"/>
    <n v="52"/>
    <b v="0"/>
    <x v="6"/>
    <s v="photobooks"/>
    <d v="2015-10-05T16:16:44"/>
    <d v="2015-11-14T17:16:44"/>
    <n v="40"/>
  </r>
  <r>
    <x v="170"/>
    <n v="15705"/>
    <x v="2"/>
    <s v="US"/>
    <s v="USD"/>
    <n v="1458075600"/>
    <n v="1454259272"/>
    <b v="1"/>
    <n v="286"/>
    <b v="1"/>
    <x v="1"/>
    <s v="plays"/>
    <d v="2016-01-31T16:54:32"/>
    <d v="2016-03-15T21:00:00"/>
    <n v="44"/>
  </r>
  <r>
    <x v="171"/>
    <n v="15285"/>
    <x v="2"/>
    <s v="US"/>
    <s v="USD"/>
    <n v="1429991962"/>
    <n v="1427399962"/>
    <b v="0"/>
    <n v="69"/>
    <b v="1"/>
    <x v="0"/>
    <s v="television"/>
    <d v="2015-03-26T19:59:22"/>
    <d v="2015-04-25T19:59:22"/>
    <n v="30"/>
  </r>
  <r>
    <x v="171"/>
    <n v="60"/>
    <x v="1"/>
    <s v="US"/>
    <s v="USD"/>
    <n v="1433443151"/>
    <n v="1430851151"/>
    <b v="0"/>
    <n v="2"/>
    <b v="0"/>
    <x v="0"/>
    <s v="drama"/>
    <d v="2015-05-05T18:39:11"/>
    <d v="2015-06-04T18:39:11"/>
    <n v="30"/>
  </r>
  <r>
    <x v="171"/>
    <n v="50"/>
    <x v="1"/>
    <s v="US"/>
    <s v="USD"/>
    <n v="1457445069"/>
    <n v="1452261069"/>
    <b v="0"/>
    <n v="1"/>
    <b v="0"/>
    <x v="0"/>
    <s v="drama"/>
    <d v="2016-01-08T13:51:09"/>
    <d v="2016-03-08T13:51:09"/>
    <n v="60"/>
  </r>
  <r>
    <x v="171"/>
    <n v="16145.12"/>
    <x v="2"/>
    <s v="US"/>
    <s v="USD"/>
    <n v="1367773211"/>
    <n v="1363885211"/>
    <b v="1"/>
    <n v="137"/>
    <b v="1"/>
    <x v="0"/>
    <s v="documentary"/>
    <d v="2013-03-21T17:00:11"/>
    <d v="2013-05-05T17:00:11"/>
    <n v="45"/>
  </r>
  <r>
    <x v="171"/>
    <n v="16373"/>
    <x v="2"/>
    <s v="US"/>
    <s v="USD"/>
    <n v="1364236524"/>
    <n v="1360352124"/>
    <b v="1"/>
    <n v="135"/>
    <b v="1"/>
    <x v="0"/>
    <s v="documentary"/>
    <d v="2013-02-08T19:35:24"/>
    <d v="2013-03-25T18:35:24"/>
    <n v="45"/>
  </r>
  <r>
    <x v="171"/>
    <n v="26445"/>
    <x v="2"/>
    <s v="US"/>
    <s v="USD"/>
    <n v="1351828800"/>
    <n v="1349160018"/>
    <b v="1"/>
    <n v="290"/>
    <b v="1"/>
    <x v="0"/>
    <s v="documentary"/>
    <d v="2012-10-02T06:40:18"/>
    <d v="2012-11-02T04:00:00"/>
    <n v="31"/>
  </r>
  <r>
    <x v="171"/>
    <n v="15723"/>
    <x v="2"/>
    <s v="GB"/>
    <s v="GBP"/>
    <n v="1383389834"/>
    <n v="1380797834"/>
    <b v="1"/>
    <n v="232"/>
    <b v="1"/>
    <x v="0"/>
    <s v="documentary"/>
    <d v="2013-10-03T10:57:14"/>
    <d v="2013-11-02T10:57:14"/>
    <n v="30"/>
  </r>
  <r>
    <x v="171"/>
    <n v="17066"/>
    <x v="2"/>
    <s v="CA"/>
    <s v="CAD"/>
    <n v="1418273940"/>
    <n v="1415398197"/>
    <b v="1"/>
    <n v="158"/>
    <b v="1"/>
    <x v="0"/>
    <s v="documentary"/>
    <d v="2014-11-07T22:09:57"/>
    <d v="2014-12-11T04:59:00"/>
    <n v="34"/>
  </r>
  <r>
    <x v="171"/>
    <n v="16520.04"/>
    <x v="2"/>
    <s v="US"/>
    <s v="USD"/>
    <n v="1472864400"/>
    <n v="1468001290"/>
    <b v="1"/>
    <n v="236"/>
    <b v="1"/>
    <x v="0"/>
    <s v="documentary"/>
    <d v="2016-07-08T18:08:10"/>
    <d v="2016-09-03T01:00:00"/>
    <n v="57"/>
  </r>
  <r>
    <x v="171"/>
    <n v="26100"/>
    <x v="2"/>
    <s v="US"/>
    <s v="USD"/>
    <n v="1429852797"/>
    <n v="1426396797"/>
    <b v="1"/>
    <n v="303"/>
    <b v="1"/>
    <x v="0"/>
    <s v="documentary"/>
    <d v="2015-03-15T05:19:57"/>
    <d v="2015-04-24T05:19:57"/>
    <n v="40"/>
  </r>
  <r>
    <x v="171"/>
    <n v="15596"/>
    <x v="2"/>
    <s v="GB"/>
    <s v="GBP"/>
    <n v="1393597999"/>
    <n v="1391005999"/>
    <b v="0"/>
    <n v="65"/>
    <b v="1"/>
    <x v="0"/>
    <s v="documentary"/>
    <d v="2014-01-29T14:33:19"/>
    <d v="2014-02-28T14:33:19"/>
    <n v="30"/>
  </r>
  <r>
    <x v="171"/>
    <n v="17412"/>
    <x v="2"/>
    <s v="US"/>
    <s v="USD"/>
    <n v="1336062672"/>
    <n v="1332174672"/>
    <b v="0"/>
    <n v="149"/>
    <b v="1"/>
    <x v="0"/>
    <s v="documentary"/>
    <d v="2012-03-19T16:31:12"/>
    <d v="2012-05-03T16:31:12"/>
    <n v="45"/>
  </r>
  <r>
    <x v="171"/>
    <n v="16000"/>
    <x v="2"/>
    <s v="US"/>
    <s v="USD"/>
    <n v="1341668006"/>
    <n v="1340372006"/>
    <b v="0"/>
    <n v="196"/>
    <b v="1"/>
    <x v="0"/>
    <s v="documentary"/>
    <d v="2012-06-22T13:33:26"/>
    <d v="2012-07-07T13:33:26"/>
    <n v="15"/>
  </r>
  <r>
    <x v="171"/>
    <n v="301"/>
    <x v="1"/>
    <s v="US"/>
    <s v="USD"/>
    <n v="1440157656"/>
    <n v="1434973656"/>
    <b v="0"/>
    <n v="6"/>
    <b v="0"/>
    <x v="0"/>
    <s v="animation"/>
    <d v="2015-06-22T11:47:36"/>
    <d v="2015-08-21T11:47:36"/>
    <n v="60"/>
  </r>
  <r>
    <x v="171"/>
    <n v="4884"/>
    <x v="1"/>
    <s v="US"/>
    <s v="USD"/>
    <n v="1416566835"/>
    <n v="1411379235"/>
    <b v="0"/>
    <n v="55"/>
    <b v="0"/>
    <x v="0"/>
    <s v="animation"/>
    <d v="2014-09-22T09:47:15"/>
    <d v="2014-11-21T10:47:15"/>
    <n v="60"/>
  </r>
  <r>
    <x v="171"/>
    <n v="7530"/>
    <x v="1"/>
    <s v="GB"/>
    <s v="GBP"/>
    <n v="1359434672"/>
    <n v="1354250672"/>
    <b v="0"/>
    <n v="147"/>
    <b v="0"/>
    <x v="0"/>
    <s v="animation"/>
    <d v="2012-11-30T04:44:32"/>
    <d v="2013-01-29T04:44:32"/>
    <n v="60"/>
  </r>
  <r>
    <x v="171"/>
    <n v="205"/>
    <x v="1"/>
    <s v="US"/>
    <s v="USD"/>
    <n v="1486046761"/>
    <n v="1483454761"/>
    <b v="0"/>
    <n v="3"/>
    <b v="0"/>
    <x v="0"/>
    <s v="animation"/>
    <d v="2017-01-03T14:46:01"/>
    <d v="2017-02-02T14:46:01"/>
    <n v="30"/>
  </r>
  <r>
    <x v="171"/>
    <n v="15700"/>
    <x v="2"/>
    <s v="NO"/>
    <s v="NOK"/>
    <n v="1446418800"/>
    <n v="1443036470"/>
    <b v="0"/>
    <n v="48"/>
    <b v="1"/>
    <x v="1"/>
    <s v="plays"/>
    <d v="2015-09-23T19:27:50"/>
    <d v="2015-11-01T23:00:00"/>
    <n v="39"/>
  </r>
  <r>
    <x v="171"/>
    <n v="1"/>
    <x v="1"/>
    <s v="US"/>
    <s v="USD"/>
    <n v="1423078606"/>
    <n v="1420486606"/>
    <b v="0"/>
    <n v="1"/>
    <b v="0"/>
    <x v="3"/>
    <s v="web"/>
    <d v="2015-01-05T19:36:46"/>
    <d v="2015-02-04T19:36:46"/>
    <n v="30"/>
  </r>
  <r>
    <x v="171"/>
    <n v="55"/>
    <x v="1"/>
    <s v="US"/>
    <s v="USD"/>
    <n v="1445874513"/>
    <n v="1442850513"/>
    <b v="0"/>
    <n v="2"/>
    <b v="0"/>
    <x v="3"/>
    <s v="web"/>
    <d v="2015-09-21T15:48:33"/>
    <d v="2015-10-26T15:48:33"/>
    <n v="35"/>
  </r>
  <r>
    <x v="171"/>
    <n v="590.02"/>
    <x v="0"/>
    <s v="US"/>
    <s v="USD"/>
    <n v="1408029623"/>
    <n v="1405437623"/>
    <b v="0"/>
    <n v="13"/>
    <b v="0"/>
    <x v="3"/>
    <s v="web"/>
    <d v="2014-07-15T15:20:23"/>
    <d v="2014-08-14T15:20:23"/>
    <n v="30"/>
  </r>
  <r>
    <x v="171"/>
    <n v="18855"/>
    <x v="2"/>
    <s v="US"/>
    <s v="USD"/>
    <n v="1450901872"/>
    <n v="1448309872"/>
    <b v="0"/>
    <n v="99"/>
    <b v="1"/>
    <x v="3"/>
    <s v="wearables"/>
    <d v="2015-11-23T20:17:52"/>
    <d v="2015-12-23T20:17:52"/>
    <n v="30"/>
  </r>
  <r>
    <x v="171"/>
    <n v="684"/>
    <x v="1"/>
    <s v="US"/>
    <s v="USD"/>
    <n v="1431374222"/>
    <n v="1427486222"/>
    <b v="0"/>
    <n v="25"/>
    <b v="0"/>
    <x v="3"/>
    <s v="wearables"/>
    <d v="2015-03-27T19:57:02"/>
    <d v="2015-05-11T19:57:02"/>
    <n v="45"/>
  </r>
  <r>
    <x v="171"/>
    <n v="403"/>
    <x v="1"/>
    <s v="ES"/>
    <s v="EUR"/>
    <n v="1484065881"/>
    <n v="1481473881"/>
    <b v="0"/>
    <n v="31"/>
    <b v="0"/>
    <x v="3"/>
    <s v="wearables"/>
    <d v="2016-12-11T16:31:21"/>
    <d v="2017-01-10T16:31:21"/>
    <n v="30"/>
  </r>
  <r>
    <x v="171"/>
    <n v="4622.01"/>
    <x v="1"/>
    <s v="US"/>
    <s v="USD"/>
    <n v="1480011987"/>
    <n v="1477416387"/>
    <b v="0"/>
    <n v="37"/>
    <b v="0"/>
    <x v="3"/>
    <s v="wearables"/>
    <d v="2016-10-25T17:26:27"/>
    <d v="2016-11-24T18:26:27"/>
    <n v="30"/>
  </r>
  <r>
    <x v="171"/>
    <n v="837"/>
    <x v="1"/>
    <s v="US"/>
    <s v="USD"/>
    <n v="1485905520"/>
    <n v="1481150949"/>
    <b v="0"/>
    <n v="7"/>
    <b v="0"/>
    <x v="3"/>
    <s v="wearables"/>
    <d v="2016-12-07T22:49:09"/>
    <d v="2017-01-31T23:32:00"/>
    <n v="55"/>
  </r>
  <r>
    <x v="171"/>
    <n v="61"/>
    <x v="1"/>
    <s v="US"/>
    <s v="USD"/>
    <n v="1417741159"/>
    <n v="1415149159"/>
    <b v="0"/>
    <n v="2"/>
    <b v="0"/>
    <x v="3"/>
    <s v="wearables"/>
    <d v="2014-11-05T00:59:19"/>
    <d v="2014-12-05T00:59:19"/>
    <n v="30"/>
  </r>
  <r>
    <x v="171"/>
    <n v="2249"/>
    <x v="1"/>
    <s v="US"/>
    <s v="USD"/>
    <n v="1488308082"/>
    <n v="1483124082"/>
    <b v="0"/>
    <n v="28"/>
    <b v="0"/>
    <x v="3"/>
    <s v="wearables"/>
    <d v="2016-12-30T18:54:42"/>
    <d v="2017-02-28T18:54:42"/>
    <n v="60"/>
  </r>
  <r>
    <x v="171"/>
    <n v="194"/>
    <x v="1"/>
    <s v="US"/>
    <s v="USD"/>
    <n v="1456189076"/>
    <n v="1454979476"/>
    <b v="0"/>
    <n v="10"/>
    <b v="0"/>
    <x v="3"/>
    <s v="wearables"/>
    <d v="2016-02-09T00:57:56"/>
    <d v="2016-02-23T00:57:56"/>
    <n v="14"/>
  </r>
  <r>
    <x v="171"/>
    <n v="400"/>
    <x v="1"/>
    <s v="US"/>
    <s v="USD"/>
    <n v="1287115200"/>
    <n v="1284567905"/>
    <b v="0"/>
    <n v="6"/>
    <b v="0"/>
    <x v="2"/>
    <s v="fiction"/>
    <d v="2010-09-15T16:25:05"/>
    <d v="2010-10-15T04:00:00"/>
    <n v="30"/>
  </r>
  <r>
    <x v="171"/>
    <n v="15091.06"/>
    <x v="2"/>
    <s v="US"/>
    <s v="USD"/>
    <n v="1327133580"/>
    <n v="1321978335"/>
    <b v="0"/>
    <n v="154"/>
    <b v="1"/>
    <x v="5"/>
    <s v="rock"/>
    <d v="2011-11-22T16:12:15"/>
    <d v="2012-01-21T08:13:00"/>
    <n v="60"/>
  </r>
  <r>
    <x v="171"/>
    <n v="0"/>
    <x v="1"/>
    <s v="US"/>
    <s v="USD"/>
    <n v="1394681590"/>
    <n v="1392093190"/>
    <b v="0"/>
    <n v="0"/>
    <b v="0"/>
    <x v="5"/>
    <s v="jazz"/>
    <d v="2014-02-11T04:33:10"/>
    <d v="2014-03-13T03:33:10"/>
    <n v="30"/>
  </r>
  <r>
    <x v="171"/>
    <n v="4635"/>
    <x v="1"/>
    <s v="US"/>
    <s v="USD"/>
    <n v="1323666376"/>
    <n v="1320033976"/>
    <b v="0"/>
    <n v="20"/>
    <b v="0"/>
    <x v="5"/>
    <s v="jazz"/>
    <d v="2011-10-31T04:06:16"/>
    <d v="2011-12-12T05:06:16"/>
    <n v="42"/>
  </r>
  <r>
    <x v="171"/>
    <n v="330"/>
    <x v="1"/>
    <s v="US"/>
    <s v="USD"/>
    <n v="1416614523"/>
    <n v="1414018923"/>
    <b v="0"/>
    <n v="6"/>
    <b v="0"/>
    <x v="5"/>
    <s v="jazz"/>
    <d v="2014-10-22T23:02:03"/>
    <d v="2014-11-22T00:02:03"/>
    <n v="31"/>
  </r>
  <r>
    <x v="171"/>
    <n v="286"/>
    <x v="1"/>
    <s v="US"/>
    <s v="USD"/>
    <n v="1473444048"/>
    <n v="1470852048"/>
    <b v="0"/>
    <n v="5"/>
    <b v="0"/>
    <x v="3"/>
    <s v="wearables"/>
    <d v="2016-08-10T18:00:48"/>
    <d v="2016-09-09T18:00:48"/>
    <n v="30"/>
  </r>
  <r>
    <x v="171"/>
    <n v="126"/>
    <x v="1"/>
    <s v="US"/>
    <s v="USD"/>
    <n v="1422158199"/>
    <n v="1419566199"/>
    <b v="0"/>
    <n v="5"/>
    <b v="0"/>
    <x v="3"/>
    <s v="wearables"/>
    <d v="2014-12-26T03:56:39"/>
    <d v="2015-01-25T03:56:39"/>
    <n v="30"/>
  </r>
  <r>
    <x v="171"/>
    <n v="6511"/>
    <x v="1"/>
    <s v="US"/>
    <s v="USD"/>
    <n v="1440100839"/>
    <n v="1436472039"/>
    <b v="0"/>
    <n v="73"/>
    <b v="0"/>
    <x v="3"/>
    <s v="wearables"/>
    <d v="2015-07-09T20:00:39"/>
    <d v="2015-08-20T20:00:39"/>
    <n v="42"/>
  </r>
  <r>
    <x v="171"/>
    <n v="212"/>
    <x v="0"/>
    <s v="US"/>
    <s v="USD"/>
    <n v="1474766189"/>
    <n v="1471310189"/>
    <b v="0"/>
    <n v="4"/>
    <b v="0"/>
    <x v="8"/>
    <s v="audio"/>
    <d v="2016-08-16T01:16:29"/>
    <d v="2016-09-25T01:16:29"/>
    <n v="40"/>
  </r>
  <r>
    <x v="171"/>
    <n v="1174"/>
    <x v="1"/>
    <s v="FR"/>
    <s v="EUR"/>
    <n v="1435293175"/>
    <n v="1432701175"/>
    <b v="0"/>
    <n v="49"/>
    <b v="0"/>
    <x v="4"/>
    <s v="video games"/>
    <d v="2015-05-27T04:32:55"/>
    <d v="2015-06-26T04:32:55"/>
    <n v="30"/>
  </r>
  <r>
    <x v="171"/>
    <n v="243"/>
    <x v="1"/>
    <s v="US"/>
    <s v="USD"/>
    <n v="1466227190"/>
    <n v="1461043190"/>
    <b v="0"/>
    <n v="15"/>
    <b v="0"/>
    <x v="4"/>
    <s v="video games"/>
    <d v="2016-04-19T05:19:50"/>
    <d v="2016-06-18T05:19:50"/>
    <n v="60"/>
  </r>
  <r>
    <x v="171"/>
    <n v="73"/>
    <x v="1"/>
    <s v="US"/>
    <s v="USD"/>
    <n v="1480568781"/>
    <n v="1477973181"/>
    <b v="0"/>
    <n v="3"/>
    <b v="0"/>
    <x v="7"/>
    <s v="food trucks"/>
    <d v="2016-11-01T04:06:21"/>
    <d v="2016-12-01T05:06:21"/>
    <n v="30"/>
  </r>
  <r>
    <x v="171"/>
    <n v="2871"/>
    <x v="1"/>
    <s v="US"/>
    <s v="USD"/>
    <n v="1435291200"/>
    <n v="1432640342"/>
    <b v="0"/>
    <n v="8"/>
    <b v="0"/>
    <x v="7"/>
    <s v="food trucks"/>
    <d v="2015-05-26T11:39:02"/>
    <d v="2015-06-26T04:00:00"/>
    <n v="31"/>
  </r>
  <r>
    <x v="171"/>
    <n v="886"/>
    <x v="1"/>
    <s v="US"/>
    <s v="USD"/>
    <n v="1462738327"/>
    <n v="1460146327"/>
    <b v="0"/>
    <n v="19"/>
    <b v="0"/>
    <x v="7"/>
    <s v="food trucks"/>
    <d v="2016-04-08T20:12:07"/>
    <d v="2016-05-08T20:12:07"/>
    <n v="30"/>
  </r>
  <r>
    <x v="171"/>
    <n v="37994"/>
    <x v="2"/>
    <s v="US"/>
    <s v="USD"/>
    <n v="1465797540"/>
    <n v="1463155034"/>
    <b v="0"/>
    <n v="314"/>
    <b v="1"/>
    <x v="6"/>
    <s v="photobooks"/>
    <d v="2016-05-13T15:57:14"/>
    <d v="2016-06-13T05:59:00"/>
    <n v="31"/>
  </r>
  <r>
    <x v="171"/>
    <n v="15565"/>
    <x v="2"/>
    <s v="DE"/>
    <s v="EUR"/>
    <n v="1440515112"/>
    <n v="1437923112"/>
    <b v="0"/>
    <n v="140"/>
    <b v="1"/>
    <x v="6"/>
    <s v="photobooks"/>
    <d v="2015-07-26T15:05:12"/>
    <d v="2015-08-25T15:05:12"/>
    <n v="30"/>
  </r>
  <r>
    <x v="171"/>
    <n v="1060"/>
    <x v="0"/>
    <s v="US"/>
    <s v="USD"/>
    <n v="1402060302"/>
    <n v="1396876302"/>
    <b v="0"/>
    <n v="18"/>
    <b v="0"/>
    <x v="5"/>
    <s v="world music"/>
    <d v="2014-04-07T13:11:42"/>
    <d v="2014-06-06T13:11:42"/>
    <n v="60"/>
  </r>
  <r>
    <x v="171"/>
    <n v="24321.1"/>
    <x v="2"/>
    <s v="US"/>
    <s v="USD"/>
    <n v="1375908587"/>
    <n v="1372884587"/>
    <b v="1"/>
    <n v="389"/>
    <b v="1"/>
    <x v="5"/>
    <s v="rock"/>
    <d v="2013-07-03T20:49:47"/>
    <d v="2013-08-07T20:49:47"/>
    <n v="35"/>
  </r>
  <r>
    <x v="171"/>
    <n v="15918.65"/>
    <x v="2"/>
    <s v="US"/>
    <s v="USD"/>
    <n v="1346765347"/>
    <n v="1343741347"/>
    <b v="1"/>
    <n v="413"/>
    <b v="1"/>
    <x v="5"/>
    <s v="rock"/>
    <d v="2012-07-31T13:29:07"/>
    <d v="2012-09-04T13:29:07"/>
    <n v="35"/>
  </r>
  <r>
    <x v="171"/>
    <n v="16636.78"/>
    <x v="2"/>
    <s v="US"/>
    <s v="USD"/>
    <n v="1299003054"/>
    <n v="1291227054"/>
    <b v="1"/>
    <n v="130"/>
    <b v="1"/>
    <x v="5"/>
    <s v="rock"/>
    <d v="2010-12-01T18:10:54"/>
    <d v="2011-03-01T18:10:54"/>
    <n v="90"/>
  </r>
  <r>
    <x v="171"/>
    <n v="18542"/>
    <x v="2"/>
    <s v="US"/>
    <s v="USD"/>
    <n v="1386565140"/>
    <n v="1383909855"/>
    <b v="1"/>
    <n v="274"/>
    <b v="1"/>
    <x v="5"/>
    <s v="rock"/>
    <d v="2013-11-08T11:24:15"/>
    <d v="2013-12-09T04:59:00"/>
    <n v="31"/>
  </r>
  <r>
    <x v="171"/>
    <n v="15335"/>
    <x v="2"/>
    <s v="US"/>
    <s v="USD"/>
    <n v="1447523371"/>
    <n v="1444927771"/>
    <b v="0"/>
    <n v="120"/>
    <b v="1"/>
    <x v="1"/>
    <s v="plays"/>
    <d v="2015-10-15T16:49:31"/>
    <d v="2015-11-14T17:49:31"/>
    <n v="30"/>
  </r>
  <r>
    <x v="171"/>
    <n v="1332"/>
    <x v="0"/>
    <s v="US"/>
    <s v="USD"/>
    <n v="1461653700"/>
    <n v="1458665146"/>
    <b v="0"/>
    <n v="44"/>
    <b v="0"/>
    <x v="3"/>
    <s v="wearables"/>
    <d v="2016-03-22T16:45:46"/>
    <d v="2016-04-26T06:55:00"/>
    <n v="35"/>
  </r>
  <r>
    <x v="171"/>
    <n v="15"/>
    <x v="1"/>
    <s v="IT"/>
    <s v="EUR"/>
    <n v="1444589020"/>
    <n v="1441997020"/>
    <b v="0"/>
    <n v="2"/>
    <b v="0"/>
    <x v="2"/>
    <s v="translations"/>
    <d v="2015-09-11T18:43:40"/>
    <d v="2015-10-11T18:43:40"/>
    <n v="30"/>
  </r>
  <r>
    <x v="171"/>
    <n v="1575"/>
    <x v="0"/>
    <s v="US"/>
    <s v="USD"/>
    <n v="1409924340"/>
    <n v="1405181320"/>
    <b v="0"/>
    <n v="7"/>
    <b v="0"/>
    <x v="2"/>
    <s v="translations"/>
    <d v="2014-07-12T16:08:40"/>
    <d v="2014-09-05T13:39:00"/>
    <n v="55"/>
  </r>
  <r>
    <x v="171"/>
    <n v="15186.69"/>
    <x v="2"/>
    <s v="US"/>
    <s v="USD"/>
    <n v="1413849600"/>
    <n v="1410967754"/>
    <b v="1"/>
    <n v="340"/>
    <b v="1"/>
    <x v="2"/>
    <s v="radio &amp; podcasts"/>
    <d v="2014-09-17T15:29:14"/>
    <d v="2014-10-21T00:00:00"/>
    <n v="34"/>
  </r>
  <r>
    <x v="171"/>
    <n v="28300.45"/>
    <x v="2"/>
    <s v="US"/>
    <s v="USD"/>
    <n v="1419051540"/>
    <n v="1416244863"/>
    <b v="1"/>
    <n v="441"/>
    <b v="1"/>
    <x v="2"/>
    <s v="radio &amp; podcasts"/>
    <d v="2014-11-17T17:21:03"/>
    <d v="2014-12-20T04:59:00"/>
    <n v="33"/>
  </r>
  <r>
    <x v="171"/>
    <n v="360"/>
    <x v="1"/>
    <s v="AU"/>
    <s v="AUD"/>
    <n v="1388928660"/>
    <n v="1386336660"/>
    <b v="0"/>
    <n v="6"/>
    <b v="0"/>
    <x v="2"/>
    <s v="fiction"/>
    <d v="2013-12-06T13:31:00"/>
    <d v="2014-01-05T13:31:00"/>
    <n v="30"/>
  </r>
  <r>
    <x v="171"/>
    <n v="1"/>
    <x v="1"/>
    <s v="US"/>
    <s v="USD"/>
    <n v="1375299780"/>
    <n v="1371655522"/>
    <b v="0"/>
    <n v="1"/>
    <b v="0"/>
    <x v="2"/>
    <s v="fiction"/>
    <d v="2013-06-19T15:25:22"/>
    <d v="2013-07-31T19:43:00"/>
    <n v="42"/>
  </r>
  <r>
    <x v="171"/>
    <n v="24297"/>
    <x v="2"/>
    <s v="US"/>
    <s v="USD"/>
    <n v="1417845600"/>
    <n v="1415194553"/>
    <b v="1"/>
    <n v="615"/>
    <b v="1"/>
    <x v="6"/>
    <s v="photobooks"/>
    <d v="2014-11-05T13:35:53"/>
    <d v="2014-12-06T06:00:00"/>
    <n v="31"/>
  </r>
  <r>
    <x v="171"/>
    <n v="30805"/>
    <x v="2"/>
    <s v="US"/>
    <s v="USD"/>
    <n v="1401565252"/>
    <n v="1398973252"/>
    <b v="1"/>
    <n v="236"/>
    <b v="1"/>
    <x v="6"/>
    <s v="photobooks"/>
    <d v="2014-05-01T19:40:52"/>
    <d v="2014-05-31T19:40:52"/>
    <n v="30"/>
  </r>
  <r>
    <x v="171"/>
    <n v="17680"/>
    <x v="2"/>
    <s v="US"/>
    <s v="USD"/>
    <n v="1416964500"/>
    <n v="1414368616"/>
    <b v="1"/>
    <n v="98"/>
    <b v="1"/>
    <x v="6"/>
    <s v="photobooks"/>
    <d v="2014-10-27T00:10:16"/>
    <d v="2014-11-26T01:15:00"/>
    <n v="30"/>
  </r>
  <r>
    <x v="171"/>
    <n v="50"/>
    <x v="1"/>
    <s v="US"/>
    <s v="USD"/>
    <n v="1430270199"/>
    <n v="1428974199"/>
    <b v="0"/>
    <n v="1"/>
    <b v="0"/>
    <x v="6"/>
    <s v="nature"/>
    <d v="2015-04-14T01:16:39"/>
    <d v="2015-04-29T01:16:39"/>
    <n v="15"/>
  </r>
  <r>
    <x v="171"/>
    <n v="0"/>
    <x v="1"/>
    <s v="US"/>
    <s v="USD"/>
    <n v="1474360197"/>
    <n v="1471768197"/>
    <b v="0"/>
    <n v="0"/>
    <b v="0"/>
    <x v="6"/>
    <s v="places"/>
    <d v="2016-08-21T08:29:57"/>
    <d v="2016-09-20T08:29:57"/>
    <n v="30"/>
  </r>
  <r>
    <x v="171"/>
    <n v="22215"/>
    <x v="2"/>
    <s v="US"/>
    <s v="USD"/>
    <n v="1479952800"/>
    <n v="1477368867"/>
    <b v="0"/>
    <n v="107"/>
    <b v="1"/>
    <x v="6"/>
    <s v="photobooks"/>
    <d v="2016-10-25T04:14:27"/>
    <d v="2016-11-24T02:00:00"/>
    <n v="30"/>
  </r>
  <r>
    <x v="171"/>
    <n v="16200"/>
    <x v="2"/>
    <s v="DK"/>
    <s v="DKK"/>
    <n v="1458579568"/>
    <n v="1455991168"/>
    <b v="0"/>
    <n v="35"/>
    <b v="1"/>
    <x v="6"/>
    <s v="photobooks"/>
    <d v="2016-02-20T17:59:28"/>
    <d v="2016-03-21T16:59:28"/>
    <n v="30"/>
  </r>
  <r>
    <x v="171"/>
    <n v="0"/>
    <x v="1"/>
    <s v="US"/>
    <s v="USD"/>
    <n v="1428035850"/>
    <n v="1425447450"/>
    <b v="0"/>
    <n v="0"/>
    <b v="0"/>
    <x v="6"/>
    <s v="photobooks"/>
    <d v="2015-03-04T05:37:30"/>
    <d v="2015-04-03T04:37:30"/>
    <n v="30"/>
  </r>
  <r>
    <x v="171"/>
    <n v="15230"/>
    <x v="2"/>
    <s v="US"/>
    <s v="USD"/>
    <n v="1393259107"/>
    <n v="1390667107"/>
    <b v="0"/>
    <n v="226"/>
    <b v="1"/>
    <x v="5"/>
    <s v="rock"/>
    <d v="2014-01-25T16:25:07"/>
    <d v="2014-02-24T16:25:07"/>
    <n v="30"/>
  </r>
  <r>
    <x v="171"/>
    <n v="20689"/>
    <x v="2"/>
    <s v="US"/>
    <s v="USD"/>
    <n v="1355585777"/>
    <n v="1352993777"/>
    <b v="0"/>
    <n v="209"/>
    <b v="1"/>
    <x v="5"/>
    <s v="rock"/>
    <d v="2012-11-15T15:36:17"/>
    <d v="2012-12-15T15:36:17"/>
    <n v="30"/>
  </r>
  <r>
    <x v="171"/>
    <n v="17545"/>
    <x v="2"/>
    <s v="US"/>
    <s v="USD"/>
    <n v="1429920000"/>
    <n v="1426703452"/>
    <b v="0"/>
    <n v="131"/>
    <b v="1"/>
    <x v="5"/>
    <s v="rock"/>
    <d v="2015-03-18T18:30:52"/>
    <d v="2015-04-25T00:00:00"/>
    <n v="38"/>
  </r>
  <r>
    <x v="171"/>
    <n v="15318.55"/>
    <x v="2"/>
    <s v="US"/>
    <s v="USD"/>
    <n v="1369355437"/>
    <n v="1366763437"/>
    <b v="0"/>
    <n v="174"/>
    <b v="1"/>
    <x v="5"/>
    <s v="rock"/>
    <d v="2013-04-24T00:30:37"/>
    <d v="2013-05-24T00:30:37"/>
    <n v="30"/>
  </r>
  <r>
    <x v="171"/>
    <n v="17390"/>
    <x v="2"/>
    <s v="US"/>
    <s v="USD"/>
    <n v="1372741200"/>
    <n v="1370067231"/>
    <b v="0"/>
    <n v="114"/>
    <b v="1"/>
    <x v="5"/>
    <s v="indie rock"/>
    <d v="2013-06-01T06:13:51"/>
    <d v="2013-07-02T05:00:00"/>
    <n v="31"/>
  </r>
  <r>
    <x v="171"/>
    <n v="33892"/>
    <x v="2"/>
    <s v="US"/>
    <s v="USD"/>
    <n v="1330657200"/>
    <n v="1328158065"/>
    <b v="1"/>
    <n v="147"/>
    <b v="1"/>
    <x v="3"/>
    <s v="hardware"/>
    <d v="2012-02-02T04:47:45"/>
    <d v="2012-03-02T03:00:00"/>
    <n v="29"/>
  </r>
  <r>
    <x v="171"/>
    <n v="3172"/>
    <x v="1"/>
    <s v="US"/>
    <s v="USD"/>
    <n v="1417377481"/>
    <n v="1412189881"/>
    <b v="0"/>
    <n v="7"/>
    <b v="0"/>
    <x v="6"/>
    <s v="people"/>
    <d v="2014-10-01T18:58:01"/>
    <d v="2014-11-30T19:58:01"/>
    <n v="60"/>
  </r>
  <r>
    <x v="171"/>
    <n v="16232"/>
    <x v="2"/>
    <s v="US"/>
    <s v="USD"/>
    <n v="1434212714"/>
    <n v="1431620714"/>
    <b v="0"/>
    <n v="180"/>
    <b v="1"/>
    <x v="3"/>
    <s v="hardware"/>
    <d v="2015-05-14T16:25:14"/>
    <d v="2015-06-13T16:25:14"/>
    <n v="30"/>
  </r>
  <r>
    <x v="171"/>
    <n v="30334.83"/>
    <x v="2"/>
    <s v="GB"/>
    <s v="GBP"/>
    <n v="1456487532"/>
    <n v="1453895532"/>
    <b v="0"/>
    <n v="666"/>
    <b v="1"/>
    <x v="3"/>
    <s v="hardware"/>
    <d v="2016-01-27T11:52:12"/>
    <d v="2016-02-26T11:52:12"/>
    <n v="30"/>
  </r>
  <r>
    <x v="171"/>
    <n v="25"/>
    <x v="1"/>
    <s v="CA"/>
    <s v="CAD"/>
    <n v="1411324369"/>
    <n v="1406140369"/>
    <b v="0"/>
    <n v="1"/>
    <b v="0"/>
    <x v="4"/>
    <s v="video games"/>
    <d v="2014-07-23T18:32:49"/>
    <d v="2014-09-21T18:32:49"/>
    <n v="60"/>
  </r>
  <r>
    <x v="171"/>
    <n v="0"/>
    <x v="1"/>
    <s v="US"/>
    <s v="USD"/>
    <n v="1415947159"/>
    <n v="1413351559"/>
    <b v="0"/>
    <n v="0"/>
    <b v="0"/>
    <x v="4"/>
    <s v="video games"/>
    <d v="2014-10-15T05:39:19"/>
    <d v="2014-11-14T06:39:19"/>
    <n v="30"/>
  </r>
  <r>
    <x v="171"/>
    <n v="4565"/>
    <x v="1"/>
    <s v="US"/>
    <s v="USD"/>
    <n v="1385534514"/>
    <n v="1382938914"/>
    <b v="0"/>
    <n v="89"/>
    <b v="0"/>
    <x v="4"/>
    <s v="video games"/>
    <d v="2013-10-28T05:41:54"/>
    <d v="2013-11-27T06:41:54"/>
    <n v="30"/>
  </r>
  <r>
    <x v="171"/>
    <n v="67856"/>
    <x v="2"/>
    <s v="US"/>
    <s v="USD"/>
    <n v="1479704340"/>
    <n v="1477043072"/>
    <b v="0"/>
    <n v="897"/>
    <b v="1"/>
    <x v="4"/>
    <s v="tabletop games"/>
    <d v="2016-10-21T09:44:32"/>
    <d v="2016-11-21T04:59:00"/>
    <n v="31"/>
  </r>
  <r>
    <x v="171"/>
    <n v="15606.4"/>
    <x v="2"/>
    <s v="US"/>
    <s v="USD"/>
    <n v="1260383040"/>
    <n v="1253726650"/>
    <b v="1"/>
    <n v="200"/>
    <b v="1"/>
    <x v="5"/>
    <s v="indie rock"/>
    <d v="2009-09-23T17:24:10"/>
    <d v="2009-12-09T18:24:00"/>
    <n v="77"/>
  </r>
  <r>
    <x v="171"/>
    <n v="108"/>
    <x v="3"/>
    <s v="US"/>
    <s v="USD"/>
    <n v="1493571600"/>
    <n v="1489106948"/>
    <b v="0"/>
    <n v="1"/>
    <b v="0"/>
    <x v="7"/>
    <s v="small batch"/>
    <d v="2017-03-10T00:49:08"/>
    <d v="2017-04-30T17:00:00"/>
    <n v="51"/>
  </r>
  <r>
    <x v="171"/>
    <n v="15171.5"/>
    <x v="2"/>
    <s v="US"/>
    <s v="USD"/>
    <n v="1404077484"/>
    <n v="1401485484"/>
    <b v="1"/>
    <n v="123"/>
    <b v="1"/>
    <x v="7"/>
    <s v="small batch"/>
    <d v="2014-05-30T21:31:24"/>
    <d v="2014-06-29T21:31:24"/>
    <n v="30"/>
  </r>
  <r>
    <x v="171"/>
    <n v="55"/>
    <x v="0"/>
    <s v="US"/>
    <s v="USD"/>
    <n v="1443726142"/>
    <n v="1441134142"/>
    <b v="0"/>
    <n v="3"/>
    <b v="0"/>
    <x v="3"/>
    <s v="web"/>
    <d v="2015-09-01T19:02:22"/>
    <d v="2015-10-01T19:02:22"/>
    <n v="30"/>
  </r>
  <r>
    <x v="171"/>
    <n v="0"/>
    <x v="1"/>
    <s v="US"/>
    <s v="USD"/>
    <n v="1451782607"/>
    <n v="1449190607"/>
    <b v="0"/>
    <n v="0"/>
    <b v="0"/>
    <x v="7"/>
    <s v="food trucks"/>
    <d v="2015-12-04T00:56:47"/>
    <d v="2016-01-03T00:56:47"/>
    <n v="30"/>
  </r>
  <r>
    <x v="171"/>
    <n v="30"/>
    <x v="1"/>
    <s v="US"/>
    <s v="USD"/>
    <n v="1415247757"/>
    <n v="1412652157"/>
    <b v="0"/>
    <n v="2"/>
    <b v="0"/>
    <x v="7"/>
    <s v="food trucks"/>
    <d v="2014-10-07T03:22:37"/>
    <d v="2014-11-06T04:22:37"/>
    <n v="30"/>
  </r>
  <r>
    <x v="171"/>
    <n v="0"/>
    <x v="1"/>
    <s v="AU"/>
    <s v="AUD"/>
    <n v="1441619275"/>
    <n v="1439027275"/>
    <b v="0"/>
    <n v="0"/>
    <b v="0"/>
    <x v="7"/>
    <s v="food trucks"/>
    <d v="2015-08-08T09:47:55"/>
    <d v="2015-09-07T09:47:55"/>
    <n v="30"/>
  </r>
  <r>
    <x v="171"/>
    <n v="460"/>
    <x v="1"/>
    <s v="US"/>
    <s v="USD"/>
    <n v="1440215940"/>
    <n v="1436805660"/>
    <b v="0"/>
    <n v="13"/>
    <b v="0"/>
    <x v="7"/>
    <s v="food trucks"/>
    <d v="2015-07-13T16:41:00"/>
    <d v="2015-08-22T03:59:00"/>
    <n v="40"/>
  </r>
  <r>
    <x v="171"/>
    <n v="50"/>
    <x v="1"/>
    <s v="US"/>
    <s v="USD"/>
    <n v="1449529062"/>
    <n v="1444341462"/>
    <b v="0"/>
    <n v="1"/>
    <b v="0"/>
    <x v="7"/>
    <s v="food trucks"/>
    <d v="2015-10-08T21:57:42"/>
    <d v="2015-12-07T22:57:42"/>
    <n v="60"/>
  </r>
  <r>
    <x v="171"/>
    <n v="15230.03"/>
    <x v="2"/>
    <s v="US"/>
    <s v="USD"/>
    <n v="1414465860"/>
    <n v="1411177456"/>
    <b v="0"/>
    <n v="102"/>
    <b v="1"/>
    <x v="7"/>
    <s v="small batch"/>
    <d v="2014-09-20T01:44:16"/>
    <d v="2014-10-28T03:11:00"/>
    <n v="38"/>
  </r>
  <r>
    <x v="171"/>
    <n v="0"/>
    <x v="0"/>
    <s v="US"/>
    <s v="USD"/>
    <n v="1407181297"/>
    <n v="1405021297"/>
    <b v="0"/>
    <n v="0"/>
    <b v="0"/>
    <x v="7"/>
    <s v="food trucks"/>
    <d v="2014-07-10T19:41:37"/>
    <d v="2014-08-04T19:41:37"/>
    <n v="25"/>
  </r>
  <r>
    <x v="171"/>
    <n v="1825"/>
    <x v="1"/>
    <s v="US"/>
    <s v="USD"/>
    <n v="1487915500"/>
    <n v="1485323500"/>
    <b v="0"/>
    <n v="19"/>
    <b v="0"/>
    <x v="7"/>
    <s v="food trucks"/>
    <d v="2017-01-25T05:51:40"/>
    <d v="2017-02-24T05:51:40"/>
    <n v="30"/>
  </r>
  <r>
    <x v="171"/>
    <n v="15808"/>
    <x v="2"/>
    <s v="US"/>
    <s v="USD"/>
    <n v="1449000061"/>
    <n v="1443812461"/>
    <b v="1"/>
    <n v="77"/>
    <b v="1"/>
    <x v="3"/>
    <s v="space exploration"/>
    <d v="2015-10-02T19:01:01"/>
    <d v="2015-12-01T20:01:01"/>
    <n v="60"/>
  </r>
  <r>
    <x v="171"/>
    <n v="21882"/>
    <x v="2"/>
    <s v="US"/>
    <s v="USD"/>
    <n v="1432230988"/>
    <n v="1429638988"/>
    <b v="1"/>
    <n v="465"/>
    <b v="1"/>
    <x v="3"/>
    <s v="space exploration"/>
    <d v="2015-04-21T17:56:28"/>
    <d v="2015-05-21T17:56:28"/>
    <n v="30"/>
  </r>
  <r>
    <x v="171"/>
    <n v="3155"/>
    <x v="0"/>
    <s v="US"/>
    <s v="USD"/>
    <n v="1455048000"/>
    <n v="1452631647"/>
    <b v="0"/>
    <n v="43"/>
    <b v="0"/>
    <x v="3"/>
    <s v="space exploration"/>
    <d v="2016-01-12T20:47:27"/>
    <d v="2016-02-09T20:00:00"/>
    <n v="28"/>
  </r>
  <r>
    <x v="171"/>
    <n v="36"/>
    <x v="1"/>
    <s v="US"/>
    <s v="USD"/>
    <n v="1425233240"/>
    <n v="1422641240"/>
    <b v="0"/>
    <n v="3"/>
    <b v="0"/>
    <x v="7"/>
    <s v="food trucks"/>
    <d v="2015-01-30T18:07:20"/>
    <d v="2015-03-01T18:07:20"/>
    <n v="30"/>
  </r>
  <r>
    <x v="171"/>
    <n v="0"/>
    <x v="1"/>
    <s v="US"/>
    <s v="USD"/>
    <n v="1435591318"/>
    <n v="1432999318"/>
    <b v="0"/>
    <n v="0"/>
    <b v="0"/>
    <x v="7"/>
    <s v="food trucks"/>
    <d v="2015-05-30T15:21:58"/>
    <d v="2015-06-29T15:21:58"/>
    <n v="30"/>
  </r>
  <r>
    <x v="171"/>
    <n v="71"/>
    <x v="1"/>
    <s v="US"/>
    <s v="USD"/>
    <n v="1428981718"/>
    <n v="1423801318"/>
    <b v="0"/>
    <n v="3"/>
    <b v="0"/>
    <x v="7"/>
    <s v="food trucks"/>
    <d v="2015-02-13T04:21:58"/>
    <d v="2015-04-14T03:21:58"/>
    <n v="60"/>
  </r>
  <r>
    <x v="171"/>
    <n v="30274"/>
    <x v="2"/>
    <s v="US"/>
    <s v="USD"/>
    <n v="1451485434"/>
    <n v="1448461434"/>
    <b v="0"/>
    <n v="392"/>
    <b v="1"/>
    <x v="3"/>
    <s v="hardware"/>
    <d v="2015-11-25T14:23:54"/>
    <d v="2015-12-30T14:23:54"/>
    <n v="35"/>
  </r>
  <r>
    <x v="171"/>
    <n v="6301.76"/>
    <x v="1"/>
    <s v="US"/>
    <s v="USD"/>
    <n v="1475697054"/>
    <n v="1473105054"/>
    <b v="0"/>
    <n v="60"/>
    <b v="0"/>
    <x v="1"/>
    <s v="plays"/>
    <d v="2016-09-05T19:50:54"/>
    <d v="2016-10-05T19:50:54"/>
    <n v="30"/>
  </r>
  <r>
    <x v="171"/>
    <n v="0"/>
    <x v="0"/>
    <s v="US"/>
    <s v="USD"/>
    <n v="1489669203"/>
    <n v="1487944803"/>
    <b v="0"/>
    <n v="0"/>
    <b v="0"/>
    <x v="1"/>
    <s v="spaces"/>
    <d v="2017-02-24T14:00:03"/>
    <d v="2017-03-16T13:00:03"/>
    <n v="20"/>
  </r>
  <r>
    <x v="171"/>
    <n v="280"/>
    <x v="0"/>
    <s v="US"/>
    <s v="USD"/>
    <n v="1427498172"/>
    <n v="1422317772"/>
    <b v="0"/>
    <n v="3"/>
    <b v="0"/>
    <x v="1"/>
    <s v="spaces"/>
    <d v="2015-01-27T00:16:12"/>
    <d v="2015-03-27T23:16:12"/>
    <n v="59"/>
  </r>
  <r>
    <x v="171"/>
    <n v="15744"/>
    <x v="2"/>
    <s v="US"/>
    <s v="USD"/>
    <n v="1484841471"/>
    <n v="1482249471"/>
    <b v="0"/>
    <n v="249"/>
    <b v="1"/>
    <x v="1"/>
    <s v="spaces"/>
    <d v="2016-12-20T15:57:51"/>
    <d v="2017-01-19T15:57:51"/>
    <n v="30"/>
  </r>
  <r>
    <x v="171"/>
    <n v="18185"/>
    <x v="2"/>
    <s v="US"/>
    <s v="USD"/>
    <n v="1401159600"/>
    <n v="1398801620"/>
    <b v="0"/>
    <n v="226"/>
    <b v="1"/>
    <x v="1"/>
    <s v="spaces"/>
    <d v="2014-04-29T20:00:20"/>
    <d v="2014-05-27T03:00:00"/>
    <n v="28"/>
  </r>
  <r>
    <x v="171"/>
    <n v="16501"/>
    <x v="2"/>
    <s v="CA"/>
    <s v="CAD"/>
    <n v="1429152600"/>
    <n v="1426815699"/>
    <b v="0"/>
    <n v="128"/>
    <b v="1"/>
    <x v="1"/>
    <s v="spaces"/>
    <d v="2015-03-20T01:41:39"/>
    <d v="2015-04-16T02:50:00"/>
    <n v="27"/>
  </r>
  <r>
    <x v="171"/>
    <n v="451"/>
    <x v="1"/>
    <s v="US"/>
    <s v="USD"/>
    <n v="1407536846"/>
    <n v="1404944846"/>
    <b v="0"/>
    <n v="11"/>
    <b v="0"/>
    <x v="1"/>
    <s v="spaces"/>
    <d v="2014-07-09T22:27:26"/>
    <d v="2014-08-08T22:27:26"/>
    <n v="30"/>
  </r>
  <r>
    <x v="171"/>
    <n v="1296"/>
    <x v="1"/>
    <s v="US"/>
    <s v="USD"/>
    <n v="1471573640"/>
    <n v="1467253640"/>
    <b v="0"/>
    <n v="20"/>
    <b v="0"/>
    <x v="1"/>
    <s v="spaces"/>
    <d v="2016-06-30T02:27:20"/>
    <d v="2016-08-19T02:27:20"/>
    <n v="50"/>
  </r>
  <r>
    <x v="171"/>
    <n v="16291"/>
    <x v="3"/>
    <s v="US"/>
    <s v="USD"/>
    <n v="1489690141"/>
    <n v="1487101741"/>
    <b v="0"/>
    <n v="117"/>
    <b v="0"/>
    <x v="1"/>
    <s v="plays"/>
    <d v="2017-02-14T19:49:01"/>
    <d v="2017-03-16T18:49:01"/>
    <n v="30"/>
  </r>
  <r>
    <x v="171"/>
    <n v="17444"/>
    <x v="2"/>
    <s v="US"/>
    <s v="USD"/>
    <n v="1407167973"/>
    <n v="1405439973"/>
    <b v="1"/>
    <n v="244"/>
    <b v="1"/>
    <x v="1"/>
    <s v="plays"/>
    <d v="2014-07-15T15:59:33"/>
    <d v="2014-08-04T15:59:33"/>
    <n v="20"/>
  </r>
  <r>
    <x v="171"/>
    <n v="15126"/>
    <x v="2"/>
    <s v="US"/>
    <s v="USD"/>
    <n v="1489352400"/>
    <n v="1486411204"/>
    <b v="1"/>
    <n v="59"/>
    <b v="1"/>
    <x v="1"/>
    <s v="plays"/>
    <d v="2017-02-06T20:00:04"/>
    <d v="2017-03-12T21:00:00"/>
    <n v="34"/>
  </r>
  <r>
    <x v="171"/>
    <n v="15481"/>
    <x v="2"/>
    <s v="US"/>
    <s v="USD"/>
    <n v="1467361251"/>
    <n v="1464769251"/>
    <b v="1"/>
    <n v="181"/>
    <b v="1"/>
    <x v="1"/>
    <s v="plays"/>
    <d v="2016-06-01T08:20:51"/>
    <d v="2016-07-01T08:20:51"/>
    <n v="30"/>
  </r>
  <r>
    <x v="171"/>
    <n v="15315"/>
    <x v="2"/>
    <s v="US"/>
    <s v="USD"/>
    <n v="1437156660"/>
    <n v="1434564660"/>
    <b v="1"/>
    <n v="288"/>
    <b v="1"/>
    <x v="1"/>
    <s v="plays"/>
    <d v="2015-06-17T18:11:00"/>
    <d v="2015-07-17T18:11:00"/>
    <n v="30"/>
  </r>
  <r>
    <x v="171"/>
    <n v="15265"/>
    <x v="2"/>
    <s v="US"/>
    <s v="USD"/>
    <n v="1471291782"/>
    <n v="1468699782"/>
    <b v="0"/>
    <n v="122"/>
    <b v="1"/>
    <x v="1"/>
    <s v="plays"/>
    <d v="2016-07-16T20:09:42"/>
    <d v="2016-08-15T20:09:42"/>
    <n v="30"/>
  </r>
  <r>
    <x v="171"/>
    <n v="15677.5"/>
    <x v="2"/>
    <s v="US"/>
    <s v="USD"/>
    <n v="1482418752"/>
    <n v="1479826752"/>
    <b v="0"/>
    <n v="175"/>
    <b v="1"/>
    <x v="1"/>
    <s v="plays"/>
    <d v="2016-11-22T14:59:12"/>
    <d v="2016-12-22T14:59:12"/>
    <n v="30"/>
  </r>
  <r>
    <x v="171"/>
    <n v="15327"/>
    <x v="2"/>
    <s v="US"/>
    <s v="USD"/>
    <n v="1487944080"/>
    <n v="1486129680"/>
    <b v="0"/>
    <n v="112"/>
    <b v="1"/>
    <x v="1"/>
    <s v="plays"/>
    <d v="2017-02-03T13:48:00"/>
    <d v="2017-02-24T13:48:00"/>
    <n v="21"/>
  </r>
  <r>
    <x v="171"/>
    <n v="16465"/>
    <x v="2"/>
    <s v="US"/>
    <s v="USD"/>
    <n v="1447295460"/>
    <n v="1444747843"/>
    <b v="0"/>
    <n v="165"/>
    <b v="1"/>
    <x v="1"/>
    <s v="plays"/>
    <d v="2015-10-13T14:50:43"/>
    <d v="2015-11-12T02:31:00"/>
    <n v="30"/>
  </r>
  <r>
    <x v="171"/>
    <n v="15535"/>
    <x v="2"/>
    <s v="US"/>
    <s v="USD"/>
    <n v="1444264372"/>
    <n v="1442536372"/>
    <b v="0"/>
    <n v="78"/>
    <b v="1"/>
    <x v="1"/>
    <s v="plays"/>
    <d v="2015-09-18T00:32:52"/>
    <d v="2015-10-08T00:32:52"/>
    <n v="20"/>
  </r>
  <r>
    <x v="171"/>
    <n v="15597"/>
    <x v="2"/>
    <s v="US"/>
    <s v="USD"/>
    <n v="1459010340"/>
    <n v="1456421940"/>
    <b v="0"/>
    <n v="115"/>
    <b v="1"/>
    <x v="1"/>
    <s v="musical"/>
    <d v="2016-02-25T17:39:00"/>
    <d v="2016-03-26T16:39:00"/>
    <n v="30"/>
  </r>
  <r>
    <x v="171"/>
    <n v="0"/>
    <x v="1"/>
    <s v="US"/>
    <s v="USD"/>
    <n v="1479834023"/>
    <n v="1477238423"/>
    <b v="0"/>
    <n v="0"/>
    <b v="0"/>
    <x v="1"/>
    <s v="musical"/>
    <d v="2016-10-23T16:00:23"/>
    <d v="2016-11-22T17:00:23"/>
    <n v="30"/>
  </r>
  <r>
    <x v="171"/>
    <n v="0"/>
    <x v="0"/>
    <s v="US"/>
    <s v="USD"/>
    <n v="1439522996"/>
    <n v="1435202996"/>
    <b v="0"/>
    <n v="0"/>
    <b v="0"/>
    <x v="1"/>
    <s v="musical"/>
    <d v="2015-06-25T03:29:56"/>
    <d v="2015-08-14T03:29:56"/>
    <n v="50"/>
  </r>
  <r>
    <x v="171"/>
    <n v="0"/>
    <x v="0"/>
    <s v="GB"/>
    <s v="GBP"/>
    <n v="1422218396"/>
    <n v="1419626396"/>
    <b v="0"/>
    <n v="0"/>
    <b v="0"/>
    <x v="1"/>
    <s v="musical"/>
    <d v="2014-12-26T20:39:56"/>
    <d v="2015-01-25T20:39:56"/>
    <n v="30"/>
  </r>
  <r>
    <x v="171"/>
    <n v="0"/>
    <x v="0"/>
    <s v="GB"/>
    <s v="GBP"/>
    <n v="1409668069"/>
    <n v="1407076069"/>
    <b v="0"/>
    <n v="0"/>
    <b v="0"/>
    <x v="1"/>
    <s v="musical"/>
    <d v="2014-08-03T14:27:49"/>
    <d v="2014-09-02T14:27:49"/>
    <n v="30"/>
  </r>
  <r>
    <x v="171"/>
    <n v="2524"/>
    <x v="1"/>
    <s v="US"/>
    <s v="USD"/>
    <n v="1439662344"/>
    <n v="1434478344"/>
    <b v="0"/>
    <n v="8"/>
    <b v="0"/>
    <x v="1"/>
    <s v="plays"/>
    <d v="2015-06-16T18:12:24"/>
    <d v="2015-08-15T18:12:24"/>
    <n v="60"/>
  </r>
  <r>
    <x v="171"/>
    <n v="520"/>
    <x v="1"/>
    <s v="US"/>
    <s v="USD"/>
    <n v="1481000340"/>
    <n v="1478386812"/>
    <b v="0"/>
    <n v="11"/>
    <b v="0"/>
    <x v="1"/>
    <s v="plays"/>
    <d v="2016-11-05T23:00:12"/>
    <d v="2016-12-06T04:59:00"/>
    <n v="31"/>
  </r>
  <r>
    <x v="171"/>
    <n v="1"/>
    <x v="1"/>
    <s v="US"/>
    <s v="USD"/>
    <n v="1429936500"/>
    <n v="1424759330"/>
    <b v="0"/>
    <n v="1"/>
    <b v="0"/>
    <x v="1"/>
    <s v="plays"/>
    <d v="2015-02-24T06:28:50"/>
    <d v="2015-04-25T04:35:00"/>
    <n v="60"/>
  </r>
  <r>
    <x v="171"/>
    <n v="2290"/>
    <x v="1"/>
    <s v="US"/>
    <s v="USD"/>
    <n v="1403823722"/>
    <n v="1401231722"/>
    <b v="0"/>
    <n v="40"/>
    <b v="0"/>
    <x v="1"/>
    <s v="plays"/>
    <d v="2014-05-27T23:02:02"/>
    <d v="2014-06-26T23:02:02"/>
    <n v="30"/>
  </r>
  <r>
    <x v="171"/>
    <n v="11"/>
    <x v="1"/>
    <s v="US"/>
    <s v="USD"/>
    <n v="1460925811"/>
    <n v="1458333811"/>
    <b v="0"/>
    <n v="2"/>
    <b v="0"/>
    <x v="1"/>
    <s v="plays"/>
    <d v="2016-03-18T20:43:31"/>
    <d v="2016-04-17T20:43:31"/>
    <n v="30"/>
  </r>
  <r>
    <x v="171"/>
    <n v="125"/>
    <x v="1"/>
    <s v="US"/>
    <s v="USD"/>
    <n v="1414360358"/>
    <n v="1409176358"/>
    <b v="0"/>
    <n v="2"/>
    <b v="0"/>
    <x v="1"/>
    <s v="plays"/>
    <d v="2014-08-27T21:52:38"/>
    <d v="2014-10-26T21:52:38"/>
    <n v="60"/>
  </r>
  <r>
    <x v="171"/>
    <n v="25"/>
    <x v="1"/>
    <s v="US"/>
    <s v="USD"/>
    <n v="1463619388"/>
    <n v="1461027388"/>
    <b v="0"/>
    <n v="1"/>
    <b v="0"/>
    <x v="1"/>
    <s v="plays"/>
    <d v="2016-04-19T00:56:28"/>
    <d v="2016-05-19T00:56:28"/>
    <n v="30"/>
  </r>
  <r>
    <x v="171"/>
    <n v="1335"/>
    <x v="1"/>
    <s v="US"/>
    <s v="USD"/>
    <n v="1482339794"/>
    <n v="1479747794"/>
    <b v="0"/>
    <n v="6"/>
    <b v="0"/>
    <x v="1"/>
    <s v="plays"/>
    <d v="2016-11-21T17:03:14"/>
    <d v="2016-12-21T17:03:14"/>
    <n v="30"/>
  </r>
  <r>
    <x v="172"/>
    <n v="50"/>
    <x v="1"/>
    <s v="US"/>
    <s v="USD"/>
    <n v="1470011780"/>
    <n v="1464827780"/>
    <b v="0"/>
    <n v="1"/>
    <b v="0"/>
    <x v="1"/>
    <s v="spaces"/>
    <d v="2016-06-02T00:36:20"/>
    <d v="2016-08-01T00:36:20"/>
    <n v="60"/>
  </r>
  <r>
    <x v="173"/>
    <n v="17875"/>
    <x v="2"/>
    <s v="US"/>
    <s v="USD"/>
    <n v="1432161590"/>
    <n v="1429569590"/>
    <b v="1"/>
    <n v="179"/>
    <b v="1"/>
    <x v="0"/>
    <s v="documentary"/>
    <d v="2015-04-20T22:39:50"/>
    <d v="2015-05-20T22:39:50"/>
    <n v="30"/>
  </r>
  <r>
    <x v="173"/>
    <n v="1575"/>
    <x v="1"/>
    <s v="US"/>
    <s v="USD"/>
    <n v="1353196800"/>
    <n v="1348864913"/>
    <b v="0"/>
    <n v="28"/>
    <b v="0"/>
    <x v="5"/>
    <s v="jazz"/>
    <d v="2012-09-28T20:41:53"/>
    <d v="2012-11-18T00:00:00"/>
    <n v="51"/>
  </r>
  <r>
    <x v="173"/>
    <n v="39137"/>
    <x v="2"/>
    <s v="GB"/>
    <s v="GBP"/>
    <n v="1450467539"/>
    <n v="1447875539"/>
    <b v="0"/>
    <n v="512"/>
    <b v="1"/>
    <x v="6"/>
    <s v="photobooks"/>
    <d v="2015-11-18T19:38:59"/>
    <d v="2015-12-18T19:38:59"/>
    <n v="30"/>
  </r>
  <r>
    <x v="173"/>
    <n v="241"/>
    <x v="1"/>
    <s v="GB"/>
    <s v="GBP"/>
    <n v="1424607285"/>
    <n v="1422447285"/>
    <b v="1"/>
    <n v="5"/>
    <b v="0"/>
    <x v="2"/>
    <s v="translations"/>
    <d v="2015-01-28T12:14:45"/>
    <d v="2015-02-22T12:14:45"/>
    <n v="25"/>
  </r>
  <r>
    <x v="174"/>
    <n v="2030"/>
    <x v="1"/>
    <s v="US"/>
    <s v="USD"/>
    <n v="1452827374"/>
    <n v="1450235374"/>
    <b v="0"/>
    <n v="26"/>
    <b v="0"/>
    <x v="1"/>
    <s v="plays"/>
    <d v="2015-12-16T03:09:34"/>
    <d v="2016-01-15T03:09:34"/>
    <n v="30"/>
  </r>
  <r>
    <x v="175"/>
    <n v="19860"/>
    <x v="2"/>
    <s v="US"/>
    <s v="USD"/>
    <n v="1419780026"/>
    <n v="1417188026"/>
    <b v="0"/>
    <n v="169"/>
    <b v="1"/>
    <x v="0"/>
    <s v="television"/>
    <d v="2014-11-28T15:20:26"/>
    <d v="2014-12-28T15:20:26"/>
    <n v="30"/>
  </r>
  <r>
    <x v="175"/>
    <n v="2130"/>
    <x v="1"/>
    <s v="CA"/>
    <s v="CAD"/>
    <n v="1420346638"/>
    <n v="1417754638"/>
    <b v="0"/>
    <n v="13"/>
    <b v="0"/>
    <x v="0"/>
    <s v="drama"/>
    <d v="2014-12-05T04:43:58"/>
    <d v="2015-01-04T04:43:58"/>
    <n v="30"/>
  </r>
  <r>
    <x v="175"/>
    <n v="32035.51"/>
    <x v="2"/>
    <s v="US"/>
    <s v="USD"/>
    <n v="1379614128"/>
    <n v="1377022128"/>
    <b v="1"/>
    <n v="563"/>
    <b v="1"/>
    <x v="0"/>
    <s v="documentary"/>
    <d v="2013-08-20T18:08:48"/>
    <d v="2013-09-19T18:08:48"/>
    <n v="30"/>
  </r>
  <r>
    <x v="175"/>
    <n v="0"/>
    <x v="1"/>
    <s v="US"/>
    <s v="USD"/>
    <n v="1456805639"/>
    <n v="1454213639"/>
    <b v="0"/>
    <n v="0"/>
    <b v="0"/>
    <x v="0"/>
    <s v="animation"/>
    <d v="2016-01-31T04:13:59"/>
    <d v="2016-03-01T04:13:59"/>
    <n v="30"/>
  </r>
  <r>
    <x v="175"/>
    <n v="15650"/>
    <x v="2"/>
    <s v="US"/>
    <s v="USD"/>
    <n v="1333774740"/>
    <n v="1330094566"/>
    <b v="0"/>
    <n v="184"/>
    <b v="1"/>
    <x v="5"/>
    <s v="rock"/>
    <d v="2012-02-24T14:42:46"/>
    <d v="2012-04-07T04:59:00"/>
    <n v="43"/>
  </r>
  <r>
    <x v="175"/>
    <n v="2540"/>
    <x v="1"/>
    <s v="US"/>
    <s v="USD"/>
    <n v="1385123713"/>
    <n v="1382528113"/>
    <b v="0"/>
    <n v="48"/>
    <b v="0"/>
    <x v="5"/>
    <s v="jazz"/>
    <d v="2013-10-23T11:35:13"/>
    <d v="2013-11-22T12:35:13"/>
    <n v="30"/>
  </r>
  <r>
    <x v="175"/>
    <n v="20398"/>
    <x v="2"/>
    <s v="US"/>
    <s v="USD"/>
    <n v="1443826980"/>
    <n v="1441032457"/>
    <b v="0"/>
    <n v="222"/>
    <b v="1"/>
    <x v="6"/>
    <s v="photobooks"/>
    <d v="2015-08-31T14:47:37"/>
    <d v="2015-10-02T23:03:00"/>
    <n v="32"/>
  </r>
  <r>
    <x v="175"/>
    <n v="0"/>
    <x v="0"/>
    <s v="US"/>
    <s v="USD"/>
    <n v="1406566363"/>
    <n v="1403974363"/>
    <b v="0"/>
    <n v="0"/>
    <b v="0"/>
    <x v="2"/>
    <s v="translations"/>
    <d v="2014-06-28T16:52:43"/>
    <d v="2014-07-28T16:52:43"/>
    <n v="30"/>
  </r>
  <r>
    <x v="175"/>
    <n v="15651"/>
    <x v="2"/>
    <s v="US"/>
    <s v="USD"/>
    <n v="1447858804"/>
    <n v="1445263204"/>
    <b v="1"/>
    <n v="206"/>
    <b v="1"/>
    <x v="6"/>
    <s v="photobooks"/>
    <d v="2015-10-19T14:00:04"/>
    <d v="2015-11-18T15:00:04"/>
    <n v="30"/>
  </r>
  <r>
    <x v="175"/>
    <n v="4092"/>
    <x v="1"/>
    <s v="GB"/>
    <s v="GBP"/>
    <n v="1459700741"/>
    <n v="1457112341"/>
    <b v="0"/>
    <n v="92"/>
    <b v="0"/>
    <x v="6"/>
    <s v="places"/>
    <d v="2016-03-04T17:25:41"/>
    <d v="2016-04-03T16:25:41"/>
    <n v="30"/>
  </r>
  <r>
    <x v="175"/>
    <n v="15937"/>
    <x v="2"/>
    <s v="US"/>
    <s v="USD"/>
    <n v="1480662000"/>
    <n v="1478000502"/>
    <b v="0"/>
    <n v="234"/>
    <b v="1"/>
    <x v="4"/>
    <s v="tabletop games"/>
    <d v="2016-11-01T11:41:42"/>
    <d v="2016-12-02T07:00:00"/>
    <n v="31"/>
  </r>
  <r>
    <x v="175"/>
    <n v="2"/>
    <x v="1"/>
    <s v="US"/>
    <s v="USD"/>
    <n v="1425791697"/>
    <n v="1423199697"/>
    <b v="0"/>
    <n v="2"/>
    <b v="0"/>
    <x v="7"/>
    <s v="food trucks"/>
    <d v="2015-02-06T05:14:57"/>
    <d v="2015-03-08T05:14:57"/>
    <n v="30"/>
  </r>
  <r>
    <x v="175"/>
    <n v="136"/>
    <x v="1"/>
    <s v="US"/>
    <s v="USD"/>
    <n v="1405947126"/>
    <n v="1403355126"/>
    <b v="0"/>
    <n v="6"/>
    <b v="0"/>
    <x v="1"/>
    <s v="plays"/>
    <d v="2014-06-21T12:52:06"/>
    <d v="2014-07-21T12:52:06"/>
    <n v="30"/>
  </r>
  <r>
    <x v="176"/>
    <n v="0"/>
    <x v="0"/>
    <s v="US"/>
    <s v="USD"/>
    <n v="1429732586"/>
    <n v="1427140586"/>
    <b v="0"/>
    <n v="0"/>
    <b v="0"/>
    <x v="3"/>
    <s v="web"/>
    <d v="2015-03-23T19:56:26"/>
    <d v="2015-04-22T19:56:26"/>
    <n v="30"/>
  </r>
  <r>
    <x v="177"/>
    <n v="200"/>
    <x v="1"/>
    <s v="US"/>
    <s v="USD"/>
    <n v="1428097450"/>
    <n v="1425509050"/>
    <b v="0"/>
    <n v="2"/>
    <b v="0"/>
    <x v="1"/>
    <s v="plays"/>
    <d v="2015-03-04T22:44:10"/>
    <d v="2015-04-03T21:44:10"/>
    <n v="30"/>
  </r>
  <r>
    <x v="178"/>
    <n v="452"/>
    <x v="0"/>
    <s v="US"/>
    <s v="USD"/>
    <n v="1426302660"/>
    <n v="1423761792"/>
    <b v="0"/>
    <n v="15"/>
    <b v="0"/>
    <x v="1"/>
    <s v="musical"/>
    <d v="2015-02-12T17:23:12"/>
    <d v="2015-03-14T03:11:00"/>
    <n v="30"/>
  </r>
  <r>
    <x v="179"/>
    <n v="14750"/>
    <x v="2"/>
    <s v="US"/>
    <s v="USD"/>
    <n v="1324381790"/>
    <n v="1321357790"/>
    <b v="1"/>
    <n v="202"/>
    <b v="1"/>
    <x v="0"/>
    <s v="documentary"/>
    <d v="2011-11-15T11:49:50"/>
    <d v="2011-12-20T11:49:50"/>
    <n v="35"/>
  </r>
  <r>
    <x v="179"/>
    <n v="18083"/>
    <x v="2"/>
    <s v="US"/>
    <s v="USD"/>
    <n v="1363458467"/>
    <n v="1360866467"/>
    <b v="1"/>
    <n v="275"/>
    <b v="1"/>
    <x v="0"/>
    <s v="documentary"/>
    <d v="2013-02-14T18:27:47"/>
    <d v="2013-03-16T18:27:47"/>
    <n v="30"/>
  </r>
  <r>
    <x v="179"/>
    <n v="15435.55"/>
    <x v="2"/>
    <s v="US"/>
    <s v="USD"/>
    <n v="1363711335"/>
    <n v="1360258935"/>
    <b v="1"/>
    <n v="251"/>
    <b v="1"/>
    <x v="0"/>
    <s v="documentary"/>
    <d v="2013-02-07T17:42:15"/>
    <d v="2013-03-19T16:42:15"/>
    <n v="40"/>
  </r>
  <r>
    <x v="179"/>
    <n v="13293.8"/>
    <x v="2"/>
    <s v="US"/>
    <s v="USD"/>
    <n v="1370964806"/>
    <n v="1367940806"/>
    <b v="0"/>
    <n v="94"/>
    <b v="1"/>
    <x v="2"/>
    <s v="nonfiction"/>
    <d v="2013-05-07T15:33:26"/>
    <d v="2013-06-11T15:33:26"/>
    <n v="35"/>
  </r>
  <r>
    <x v="179"/>
    <n v="13383"/>
    <x v="2"/>
    <s v="US"/>
    <s v="USD"/>
    <n v="1449205200"/>
    <n v="1445363833"/>
    <b v="0"/>
    <n v="57"/>
    <b v="1"/>
    <x v="6"/>
    <s v="photobooks"/>
    <d v="2015-10-20T17:57:13"/>
    <d v="2015-12-04T05:00:00"/>
    <n v="45"/>
  </r>
  <r>
    <x v="179"/>
    <n v="13112"/>
    <x v="2"/>
    <s v="DE"/>
    <s v="EUR"/>
    <n v="1434197351"/>
    <n v="1431605351"/>
    <b v="0"/>
    <n v="62"/>
    <b v="1"/>
    <x v="6"/>
    <s v="photobooks"/>
    <d v="2015-05-14T12:09:11"/>
    <d v="2015-06-13T12:09:11"/>
    <n v="30"/>
  </r>
  <r>
    <x v="179"/>
    <n v="0"/>
    <x v="1"/>
    <s v="US"/>
    <s v="USD"/>
    <n v="1430276959"/>
    <n v="1427684959"/>
    <b v="0"/>
    <n v="0"/>
    <b v="0"/>
    <x v="2"/>
    <s v="translations"/>
    <d v="2015-03-30T03:09:19"/>
    <d v="2015-04-29T03:09:19"/>
    <n v="30"/>
  </r>
  <r>
    <x v="179"/>
    <n v="1"/>
    <x v="1"/>
    <s v="IT"/>
    <s v="EUR"/>
    <n v="1464285463"/>
    <n v="1461693463"/>
    <b v="0"/>
    <n v="1"/>
    <b v="0"/>
    <x v="2"/>
    <s v="translations"/>
    <d v="2016-04-26T17:57:43"/>
    <d v="2016-05-26T17:57:43"/>
    <n v="30"/>
  </r>
  <r>
    <x v="179"/>
    <n v="0"/>
    <x v="1"/>
    <s v="FR"/>
    <s v="EUR"/>
    <n v="1483395209"/>
    <n v="1480803209"/>
    <b v="0"/>
    <n v="0"/>
    <b v="0"/>
    <x v="2"/>
    <s v="translations"/>
    <d v="2016-12-03T22:13:29"/>
    <d v="2017-01-02T22:13:29"/>
    <n v="30"/>
  </r>
  <r>
    <x v="179"/>
    <n v="20459"/>
    <x v="2"/>
    <s v="GB"/>
    <s v="GBP"/>
    <n v="1384374155"/>
    <n v="1381778555"/>
    <b v="0"/>
    <n v="301"/>
    <b v="1"/>
    <x v="4"/>
    <s v="tabletop games"/>
    <d v="2013-10-14T19:22:35"/>
    <d v="2013-11-13T20:22:35"/>
    <n v="30"/>
  </r>
  <r>
    <x v="179"/>
    <n v="19931"/>
    <x v="2"/>
    <s v="CA"/>
    <s v="CAD"/>
    <n v="1427585511"/>
    <n v="1424997111"/>
    <b v="0"/>
    <n v="147"/>
    <b v="1"/>
    <x v="4"/>
    <s v="tabletop games"/>
    <d v="2015-02-27T00:31:51"/>
    <d v="2015-03-28T23:31:51"/>
    <n v="29"/>
  </r>
  <r>
    <x v="179"/>
    <n v="0"/>
    <x v="0"/>
    <s v="SE"/>
    <s v="SEK"/>
    <n v="1418934506"/>
    <n v="1415910506"/>
    <b v="0"/>
    <n v="0"/>
    <b v="0"/>
    <x v="3"/>
    <s v="web"/>
    <d v="2014-11-13T20:28:26"/>
    <d v="2014-12-18T20:28:26"/>
    <n v="35"/>
  </r>
  <r>
    <x v="179"/>
    <n v="14450"/>
    <x v="2"/>
    <s v="US"/>
    <s v="USD"/>
    <n v="1402855525"/>
    <n v="1400263525"/>
    <b v="1"/>
    <n v="72"/>
    <b v="1"/>
    <x v="1"/>
    <s v="plays"/>
    <d v="2014-05-16T18:05:25"/>
    <d v="2014-06-15T18:05:25"/>
    <n v="30"/>
  </r>
  <r>
    <x v="179"/>
    <n v="13163.5"/>
    <x v="2"/>
    <s v="GB"/>
    <s v="GBP"/>
    <n v="1427331809"/>
    <n v="1424743409"/>
    <b v="1"/>
    <n v="186"/>
    <b v="1"/>
    <x v="1"/>
    <s v="plays"/>
    <d v="2015-02-24T02:03:29"/>
    <d v="2015-03-26T01:03:29"/>
    <n v="30"/>
  </r>
  <r>
    <x v="179"/>
    <n v="2129"/>
    <x v="1"/>
    <s v="US"/>
    <s v="USD"/>
    <n v="1445196989"/>
    <n v="1442604989"/>
    <b v="1"/>
    <n v="43"/>
    <b v="0"/>
    <x v="1"/>
    <s v="plays"/>
    <d v="2015-09-18T19:36:29"/>
    <d v="2015-10-18T19:36:29"/>
    <n v="30"/>
  </r>
  <r>
    <x v="180"/>
    <n v="5"/>
    <x v="1"/>
    <s v="AU"/>
    <s v="AUD"/>
    <n v="1432873653"/>
    <n v="1430281653"/>
    <b v="0"/>
    <n v="1"/>
    <b v="0"/>
    <x v="4"/>
    <s v="video games"/>
    <d v="2015-04-29T04:27:33"/>
    <d v="2015-05-29T04:27:33"/>
    <n v="30"/>
  </r>
  <r>
    <x v="181"/>
    <n v="13451"/>
    <x v="2"/>
    <s v="US"/>
    <s v="USD"/>
    <n v="1342731811"/>
    <n v="1340139811"/>
    <b v="0"/>
    <n v="171"/>
    <b v="1"/>
    <x v="0"/>
    <s v="documentary"/>
    <d v="2012-06-19T21:03:31"/>
    <d v="2012-07-19T21:03:31"/>
    <n v="30"/>
  </r>
  <r>
    <x v="182"/>
    <n v="0"/>
    <x v="1"/>
    <s v="US"/>
    <s v="USD"/>
    <n v="1470441983"/>
    <n v="1468627583"/>
    <b v="0"/>
    <n v="0"/>
    <b v="0"/>
    <x v="0"/>
    <s v="drama"/>
    <d v="2016-07-16T00:06:23"/>
    <d v="2016-08-06T00:06:23"/>
    <n v="21"/>
  </r>
  <r>
    <x v="182"/>
    <n v="55"/>
    <x v="1"/>
    <s v="US"/>
    <s v="USD"/>
    <n v="1403636229"/>
    <n v="1401044229"/>
    <b v="0"/>
    <n v="3"/>
    <b v="0"/>
    <x v="1"/>
    <s v="plays"/>
    <d v="2014-05-25T18:57:09"/>
    <d v="2014-06-24T18:57:09"/>
    <n v="30"/>
  </r>
  <r>
    <x v="183"/>
    <n v="13864.17"/>
    <x v="2"/>
    <s v="US"/>
    <s v="USD"/>
    <n v="1395624170"/>
    <n v="1392171770"/>
    <b v="1"/>
    <n v="189"/>
    <b v="1"/>
    <x v="5"/>
    <s v="rock"/>
    <d v="2014-02-12T02:22:50"/>
    <d v="2014-03-24T01:22:50"/>
    <n v="40"/>
  </r>
  <r>
    <x v="184"/>
    <n v="4482"/>
    <x v="1"/>
    <s v="GB"/>
    <s v="GBP"/>
    <n v="1417033610"/>
    <n v="1414438010"/>
    <b v="0"/>
    <n v="12"/>
    <b v="0"/>
    <x v="0"/>
    <s v="drama"/>
    <d v="2014-10-27T19:26:50"/>
    <d v="2014-11-26T20:26:50"/>
    <n v="30"/>
  </r>
  <r>
    <x v="184"/>
    <n v="1"/>
    <x v="1"/>
    <s v="US"/>
    <s v="USD"/>
    <n v="1425655349"/>
    <n v="1420471349"/>
    <b v="0"/>
    <n v="1"/>
    <b v="0"/>
    <x v="0"/>
    <s v="drama"/>
    <d v="2015-01-05T15:22:29"/>
    <d v="2015-03-06T15:22:29"/>
    <n v="60"/>
  </r>
  <r>
    <x v="184"/>
    <n v="13014"/>
    <x v="2"/>
    <s v="US"/>
    <s v="USD"/>
    <n v="1426426322"/>
    <n v="1423405922"/>
    <b v="0"/>
    <n v="159"/>
    <b v="1"/>
    <x v="0"/>
    <s v="documentary"/>
    <d v="2015-02-08T14:32:02"/>
    <d v="2015-03-15T13:32:02"/>
    <n v="35"/>
  </r>
  <r>
    <x v="184"/>
    <n v="12554"/>
    <x v="2"/>
    <s v="US"/>
    <s v="USD"/>
    <n v="1351495284"/>
    <n v="1349335284"/>
    <b v="0"/>
    <n v="99"/>
    <b v="1"/>
    <x v="5"/>
    <s v="rock"/>
    <d v="2012-10-04T07:21:24"/>
    <d v="2012-10-29T07:21:24"/>
    <n v="25"/>
  </r>
  <r>
    <x v="184"/>
    <n v="13180"/>
    <x v="2"/>
    <s v="US"/>
    <s v="USD"/>
    <n v="1433736000"/>
    <n v="1430945149"/>
    <b v="0"/>
    <n v="111"/>
    <b v="1"/>
    <x v="6"/>
    <s v="photobooks"/>
    <d v="2015-05-06T20:45:49"/>
    <d v="2015-06-08T04:00:00"/>
    <n v="33"/>
  </r>
  <r>
    <x v="184"/>
    <n v="40280"/>
    <x v="2"/>
    <s v="IE"/>
    <s v="EUR"/>
    <n v="1428493379"/>
    <n v="1425901379"/>
    <b v="0"/>
    <n v="714"/>
    <b v="1"/>
    <x v="6"/>
    <s v="photobooks"/>
    <d v="2015-03-09T11:42:59"/>
    <d v="2015-04-08T11:42:59"/>
    <n v="30"/>
  </r>
  <r>
    <x v="184"/>
    <n v="2526"/>
    <x v="3"/>
    <s v="US"/>
    <s v="USD"/>
    <n v="1491781648"/>
    <n v="1489193248"/>
    <b v="0"/>
    <n v="22"/>
    <b v="0"/>
    <x v="5"/>
    <s v="faith"/>
    <d v="2017-03-11T00:47:28"/>
    <d v="2017-04-09T23:47:28"/>
    <n v="29"/>
  </r>
  <r>
    <x v="184"/>
    <n v="7433.48"/>
    <x v="1"/>
    <s v="US"/>
    <s v="USD"/>
    <n v="1407972712"/>
    <n v="1405380712"/>
    <b v="1"/>
    <n v="103"/>
    <b v="0"/>
    <x v="6"/>
    <s v="photobooks"/>
    <d v="2014-07-14T23:31:52"/>
    <d v="2014-08-13T23:31:52"/>
    <n v="30"/>
  </r>
  <r>
    <x v="184"/>
    <n v="13685.99"/>
    <x v="2"/>
    <s v="US"/>
    <s v="USD"/>
    <n v="1444778021"/>
    <n v="1442963621"/>
    <b v="0"/>
    <n v="132"/>
    <b v="1"/>
    <x v="5"/>
    <s v="classical music"/>
    <d v="2015-09-22T23:13:41"/>
    <d v="2015-10-13T23:13:41"/>
    <n v="21"/>
  </r>
  <r>
    <x v="184"/>
    <n v="35"/>
    <x v="1"/>
    <s v="US"/>
    <s v="USD"/>
    <n v="1436957022"/>
    <n v="1434365022"/>
    <b v="0"/>
    <n v="2"/>
    <b v="0"/>
    <x v="1"/>
    <s v="musical"/>
    <d v="2015-06-15T10:43:42"/>
    <d v="2015-07-15T10:43:42"/>
    <n v="30"/>
  </r>
  <r>
    <x v="185"/>
    <n v="12929.35"/>
    <x v="2"/>
    <s v="US"/>
    <s v="USD"/>
    <n v="1283312640"/>
    <n v="1279651084"/>
    <b v="0"/>
    <n v="229"/>
    <b v="1"/>
    <x v="0"/>
    <s v="documentary"/>
    <d v="2010-07-20T18:38:04"/>
    <d v="2010-09-01T03:44:00"/>
    <n v="43"/>
  </r>
  <r>
    <x v="186"/>
    <n v="12571"/>
    <x v="2"/>
    <s v="US"/>
    <s v="USD"/>
    <n v="1419220800"/>
    <n v="1416555262"/>
    <b v="1"/>
    <n v="134"/>
    <b v="1"/>
    <x v="1"/>
    <s v="plays"/>
    <d v="2014-11-21T07:34:22"/>
    <d v="2014-12-22T04:00:00"/>
    <n v="31"/>
  </r>
  <r>
    <x v="187"/>
    <n v="80"/>
    <x v="0"/>
    <s v="GB"/>
    <s v="GBP"/>
    <n v="1434738483"/>
    <n v="1432146483"/>
    <b v="0"/>
    <n v="4"/>
    <b v="0"/>
    <x v="2"/>
    <s v="art books"/>
    <d v="2015-05-20T18:28:03"/>
    <d v="2015-06-19T18:28:03"/>
    <n v="30"/>
  </r>
  <r>
    <x v="188"/>
    <n v="2746"/>
    <x v="1"/>
    <s v="US"/>
    <s v="USD"/>
    <n v="1354699421"/>
    <n v="1352107421"/>
    <b v="0"/>
    <n v="70"/>
    <b v="0"/>
    <x v="0"/>
    <s v="animation"/>
    <d v="2012-11-05T09:23:41"/>
    <d v="2012-12-05T09:23:41"/>
    <n v="30"/>
  </r>
  <r>
    <x v="189"/>
    <n v="12029"/>
    <x v="2"/>
    <s v="US"/>
    <s v="USD"/>
    <n v="1402896600"/>
    <n v="1398971211"/>
    <b v="0"/>
    <n v="70"/>
    <b v="1"/>
    <x v="0"/>
    <s v="television"/>
    <d v="2014-05-01T19:06:51"/>
    <d v="2014-06-16T05:30:00"/>
    <n v="46"/>
  </r>
  <r>
    <x v="189"/>
    <n v="12042"/>
    <x v="2"/>
    <s v="US"/>
    <s v="USD"/>
    <n v="1450307284"/>
    <n v="1447715284"/>
    <b v="0"/>
    <n v="71"/>
    <b v="1"/>
    <x v="0"/>
    <s v="television"/>
    <d v="2015-11-16T23:08:04"/>
    <d v="2015-12-16T23:08:04"/>
    <n v="30"/>
  </r>
  <r>
    <x v="189"/>
    <n v="12000"/>
    <x v="2"/>
    <s v="US"/>
    <s v="USD"/>
    <n v="1445660045"/>
    <n v="1443068045"/>
    <b v="0"/>
    <n v="87"/>
    <b v="1"/>
    <x v="0"/>
    <s v="television"/>
    <d v="2015-09-24T04:14:05"/>
    <d v="2015-10-24T04:14:05"/>
    <n v="30"/>
  </r>
  <r>
    <x v="189"/>
    <n v="12870"/>
    <x v="2"/>
    <s v="US"/>
    <s v="USD"/>
    <n v="1386640856"/>
    <n v="1383616856"/>
    <b v="0"/>
    <n v="47"/>
    <b v="1"/>
    <x v="0"/>
    <s v="shorts"/>
    <d v="2013-11-05T02:00:56"/>
    <d v="2013-12-10T02:00:56"/>
    <n v="35"/>
  </r>
  <r>
    <x v="189"/>
    <n v="1293"/>
    <x v="0"/>
    <s v="US"/>
    <s v="USD"/>
    <n v="1433043623"/>
    <n v="1429155623"/>
    <b v="0"/>
    <n v="28"/>
    <b v="0"/>
    <x v="0"/>
    <s v="science fiction"/>
    <d v="2015-04-16T03:40:23"/>
    <d v="2015-05-31T03:40:23"/>
    <n v="45"/>
  </r>
  <r>
    <x v="189"/>
    <n v="50"/>
    <x v="1"/>
    <s v="US"/>
    <s v="USD"/>
    <n v="1466091446"/>
    <n v="1465227446"/>
    <b v="0"/>
    <n v="1"/>
    <b v="0"/>
    <x v="0"/>
    <s v="drama"/>
    <d v="2016-06-06T15:37:26"/>
    <d v="2016-06-16T15:37:26"/>
    <n v="10"/>
  </r>
  <r>
    <x v="189"/>
    <n v="3030"/>
    <x v="1"/>
    <s v="US"/>
    <s v="USD"/>
    <n v="1443675600"/>
    <n v="1441157592"/>
    <b v="0"/>
    <n v="33"/>
    <b v="0"/>
    <x v="0"/>
    <s v="drama"/>
    <d v="2015-09-02T01:33:12"/>
    <d v="2015-10-01T05:00:00"/>
    <n v="29"/>
  </r>
  <r>
    <x v="189"/>
    <n v="12668"/>
    <x v="2"/>
    <s v="US"/>
    <s v="USD"/>
    <n v="1299775210"/>
    <n v="1295887210"/>
    <b v="1"/>
    <n v="202"/>
    <b v="1"/>
    <x v="0"/>
    <s v="documentary"/>
    <d v="2011-01-24T16:40:10"/>
    <d v="2011-03-10T16:40:10"/>
    <n v="45"/>
  </r>
  <r>
    <x v="189"/>
    <n v="12165"/>
    <x v="2"/>
    <s v="US"/>
    <s v="USD"/>
    <n v="1437621060"/>
    <n v="1433799180"/>
    <b v="0"/>
    <n v="87"/>
    <b v="1"/>
    <x v="0"/>
    <s v="documentary"/>
    <d v="2015-06-08T21:33:00"/>
    <d v="2015-07-23T03:11:00"/>
    <n v="45"/>
  </r>
  <r>
    <x v="189"/>
    <n v="13728"/>
    <x v="2"/>
    <s v="US"/>
    <s v="USD"/>
    <n v="1447484460"/>
    <n v="1444888868"/>
    <b v="0"/>
    <n v="133"/>
    <b v="1"/>
    <x v="0"/>
    <s v="documentary"/>
    <d v="2015-10-15T06:01:08"/>
    <d v="2015-11-14T07:01:00"/>
    <n v="30"/>
  </r>
  <r>
    <x v="189"/>
    <n v="676"/>
    <x v="1"/>
    <s v="US"/>
    <s v="USD"/>
    <n v="1402956000"/>
    <n v="1400523845"/>
    <b v="0"/>
    <n v="13"/>
    <b v="0"/>
    <x v="0"/>
    <s v="animation"/>
    <d v="2014-05-19T18:24:05"/>
    <d v="2014-06-16T22:00:00"/>
    <n v="28"/>
  </r>
  <r>
    <x v="189"/>
    <n v="0"/>
    <x v="1"/>
    <s v="US"/>
    <s v="USD"/>
    <n v="1483924700"/>
    <n v="1481332700"/>
    <b v="0"/>
    <n v="0"/>
    <b v="0"/>
    <x v="0"/>
    <s v="animation"/>
    <d v="2016-12-10T01:18:20"/>
    <d v="2017-01-09T01:18:20"/>
    <n v="30"/>
  </r>
  <r>
    <x v="189"/>
    <n v="52"/>
    <x v="1"/>
    <s v="US"/>
    <s v="USD"/>
    <n v="1451010086"/>
    <n v="1447122086"/>
    <b v="0"/>
    <n v="14"/>
    <b v="0"/>
    <x v="0"/>
    <s v="animation"/>
    <d v="2015-11-10T02:21:26"/>
    <d v="2015-12-25T02:21:26"/>
    <n v="45"/>
  </r>
  <r>
    <x v="189"/>
    <n v="12000"/>
    <x v="2"/>
    <s v="US"/>
    <s v="USD"/>
    <n v="1410601041"/>
    <n v="1406713041"/>
    <b v="0"/>
    <n v="12"/>
    <b v="1"/>
    <x v="1"/>
    <s v="plays"/>
    <d v="2014-07-30T09:37:21"/>
    <d v="2014-09-13T09:37:21"/>
    <n v="45"/>
  </r>
  <r>
    <x v="189"/>
    <n v="175"/>
    <x v="1"/>
    <s v="US"/>
    <s v="USD"/>
    <n v="1419539223"/>
    <n v="1416947223"/>
    <b v="0"/>
    <n v="5"/>
    <b v="0"/>
    <x v="3"/>
    <s v="web"/>
    <d v="2014-11-25T20:27:03"/>
    <d v="2014-12-25T20:27:03"/>
    <n v="30"/>
  </r>
  <r>
    <x v="189"/>
    <n v="32075"/>
    <x v="2"/>
    <s v="US"/>
    <s v="USD"/>
    <n v="1436396313"/>
    <n v="1433804313"/>
    <b v="0"/>
    <n v="1013"/>
    <b v="1"/>
    <x v="3"/>
    <s v="wearables"/>
    <d v="2015-06-08T22:58:33"/>
    <d v="2015-07-08T22:58:33"/>
    <n v="30"/>
  </r>
  <r>
    <x v="189"/>
    <n v="904"/>
    <x v="1"/>
    <s v="US"/>
    <s v="USD"/>
    <n v="1428940775"/>
    <n v="1426348775"/>
    <b v="0"/>
    <n v="29"/>
    <b v="0"/>
    <x v="3"/>
    <s v="wearables"/>
    <d v="2015-03-14T15:59:35"/>
    <d v="2015-04-13T15:59:35"/>
    <n v="30"/>
  </r>
  <r>
    <x v="189"/>
    <n v="90"/>
    <x v="1"/>
    <s v="US"/>
    <s v="USD"/>
    <n v="1487397540"/>
    <n v="1484684247"/>
    <b v="0"/>
    <n v="4"/>
    <b v="0"/>
    <x v="3"/>
    <s v="wearables"/>
    <d v="2017-01-17T20:17:27"/>
    <d v="2017-02-18T05:59:00"/>
    <n v="32"/>
  </r>
  <r>
    <x v="189"/>
    <n v="233"/>
    <x v="1"/>
    <s v="US"/>
    <s v="USD"/>
    <n v="1479392133"/>
    <n v="1476710133"/>
    <b v="0"/>
    <n v="7"/>
    <b v="0"/>
    <x v="3"/>
    <s v="wearables"/>
    <d v="2016-10-17T13:15:33"/>
    <d v="2016-11-17T14:15:33"/>
    <n v="31"/>
  </r>
  <r>
    <x v="189"/>
    <n v="1776"/>
    <x v="1"/>
    <s v="US"/>
    <s v="USD"/>
    <n v="1475766932"/>
    <n v="1473174932"/>
    <b v="0"/>
    <n v="30"/>
    <b v="0"/>
    <x v="3"/>
    <s v="wearables"/>
    <d v="2016-09-06T15:15:32"/>
    <d v="2016-10-06T15:15:32"/>
    <n v="30"/>
  </r>
  <r>
    <x v="189"/>
    <n v="0"/>
    <x v="0"/>
    <s v="US"/>
    <s v="USD"/>
    <n v="1455272445"/>
    <n v="1452680445"/>
    <b v="0"/>
    <n v="0"/>
    <b v="0"/>
    <x v="8"/>
    <s v="audio"/>
    <d v="2016-01-13T10:20:45"/>
    <d v="2016-02-12T10:20:45"/>
    <n v="30"/>
  </r>
  <r>
    <x v="189"/>
    <n v="2152"/>
    <x v="1"/>
    <s v="US"/>
    <s v="USD"/>
    <n v="1412393400"/>
    <n v="1409747154"/>
    <b v="0"/>
    <n v="29"/>
    <b v="0"/>
    <x v="4"/>
    <s v="video games"/>
    <d v="2014-09-03T12:25:54"/>
    <d v="2014-10-04T03:30:00"/>
    <n v="31"/>
  </r>
  <r>
    <x v="189"/>
    <n v="1691"/>
    <x v="0"/>
    <s v="US"/>
    <s v="USD"/>
    <n v="1310158800"/>
    <n v="1304888771"/>
    <b v="0"/>
    <n v="38"/>
    <b v="0"/>
    <x v="5"/>
    <s v="world music"/>
    <d v="2011-05-08T21:06:11"/>
    <d v="2011-07-08T21:00:00"/>
    <n v="61"/>
  </r>
  <r>
    <x v="189"/>
    <n v="25577.56"/>
    <x v="2"/>
    <s v="US"/>
    <s v="USD"/>
    <n v="1377960012"/>
    <n v="1375368012"/>
    <b v="1"/>
    <n v="670"/>
    <b v="1"/>
    <x v="5"/>
    <s v="rock"/>
    <d v="2013-08-01T14:40:12"/>
    <d v="2013-08-31T14:40:12"/>
    <n v="30"/>
  </r>
  <r>
    <x v="189"/>
    <n v="14000"/>
    <x v="2"/>
    <s v="US"/>
    <s v="USD"/>
    <n v="1379708247"/>
    <n v="1377116247"/>
    <b v="1"/>
    <n v="182"/>
    <b v="1"/>
    <x v="5"/>
    <s v="rock"/>
    <d v="2013-08-21T20:17:27"/>
    <d v="2013-09-20T20:17:27"/>
    <n v="30"/>
  </r>
  <r>
    <x v="189"/>
    <n v="15"/>
    <x v="1"/>
    <s v="IT"/>
    <s v="EUR"/>
    <n v="1449914400"/>
    <n v="1445336607"/>
    <b v="0"/>
    <n v="3"/>
    <b v="0"/>
    <x v="2"/>
    <s v="translations"/>
    <d v="2015-10-20T10:23:27"/>
    <d v="2015-12-12T10:00:00"/>
    <n v="53"/>
  </r>
  <r>
    <x v="189"/>
    <n v="805"/>
    <x v="1"/>
    <s v="IT"/>
    <s v="EUR"/>
    <n v="1481367600"/>
    <n v="1477839675"/>
    <b v="0"/>
    <n v="10"/>
    <b v="0"/>
    <x v="2"/>
    <s v="translations"/>
    <d v="2016-10-30T15:01:15"/>
    <d v="2016-12-10T11:00:00"/>
    <n v="41"/>
  </r>
  <r>
    <x v="189"/>
    <n v="30037.01"/>
    <x v="2"/>
    <s v="US"/>
    <s v="USD"/>
    <n v="1440702910"/>
    <n v="1438110910"/>
    <b v="1"/>
    <n v="455"/>
    <b v="1"/>
    <x v="6"/>
    <s v="photobooks"/>
    <d v="2015-07-28T19:15:10"/>
    <d v="2015-08-27T19:15:10"/>
    <n v="30"/>
  </r>
  <r>
    <x v="189"/>
    <n v="21588"/>
    <x v="2"/>
    <s v="DE"/>
    <s v="EUR"/>
    <n v="1470506400"/>
    <n v="1467358427"/>
    <b v="1"/>
    <n v="224"/>
    <b v="1"/>
    <x v="6"/>
    <s v="photobooks"/>
    <d v="2016-07-01T07:33:47"/>
    <d v="2016-08-06T18:00:00"/>
    <n v="36"/>
  </r>
  <r>
    <x v="189"/>
    <n v="1405"/>
    <x v="3"/>
    <s v="US"/>
    <s v="USD"/>
    <n v="1491786000"/>
    <n v="1488847514"/>
    <b v="0"/>
    <n v="23"/>
    <b v="0"/>
    <x v="5"/>
    <s v="faith"/>
    <d v="2017-03-07T00:45:14"/>
    <d v="2017-04-10T01:00:00"/>
    <n v="34"/>
  </r>
  <r>
    <x v="189"/>
    <n v="12229"/>
    <x v="2"/>
    <s v="US"/>
    <s v="USD"/>
    <n v="1477255840"/>
    <n v="1474663840"/>
    <b v="0"/>
    <n v="118"/>
    <b v="1"/>
    <x v="6"/>
    <s v="photobooks"/>
    <d v="2016-09-23T20:50:40"/>
    <d v="2016-10-23T20:50:40"/>
    <n v="30"/>
  </r>
  <r>
    <x v="189"/>
    <n v="5902"/>
    <x v="1"/>
    <s v="GB"/>
    <s v="GBP"/>
    <n v="1425108736"/>
    <n v="1422516736"/>
    <b v="0"/>
    <n v="140"/>
    <b v="0"/>
    <x v="6"/>
    <s v="photobooks"/>
    <d v="2015-01-29T07:32:16"/>
    <d v="2015-02-28T07:32:16"/>
    <n v="30"/>
  </r>
  <r>
    <x v="189"/>
    <n v="17350.13"/>
    <x v="2"/>
    <s v="US"/>
    <s v="USD"/>
    <n v="1355597528"/>
    <n v="1353005528"/>
    <b v="0"/>
    <n v="246"/>
    <b v="1"/>
    <x v="5"/>
    <s v="indie rock"/>
    <d v="2012-11-15T18:52:08"/>
    <d v="2012-12-15T18:52:08"/>
    <n v="30"/>
  </r>
  <r>
    <x v="189"/>
    <n v="129748.82"/>
    <x v="2"/>
    <s v="GB"/>
    <s v="GBP"/>
    <n v="1481842800"/>
    <n v="1479414344"/>
    <b v="0"/>
    <n v="3238"/>
    <b v="1"/>
    <x v="4"/>
    <s v="tabletop games"/>
    <d v="2016-11-17T20:25:44"/>
    <d v="2016-12-15T23:00:00"/>
    <n v="28"/>
  </r>
  <r>
    <x v="189"/>
    <n v="13279"/>
    <x v="2"/>
    <s v="US"/>
    <s v="USD"/>
    <n v="1403796143"/>
    <n v="1401204143"/>
    <b v="1"/>
    <n v="179"/>
    <b v="1"/>
    <x v="7"/>
    <s v="small batch"/>
    <d v="2014-05-27T15:22:23"/>
    <d v="2014-06-26T15:22:23"/>
    <n v="30"/>
  </r>
  <r>
    <x v="189"/>
    <n v="52"/>
    <x v="1"/>
    <s v="US"/>
    <s v="USD"/>
    <n v="1431533931"/>
    <n v="1428941931"/>
    <b v="0"/>
    <n v="1"/>
    <b v="0"/>
    <x v="7"/>
    <s v="food trucks"/>
    <d v="2015-04-13T16:18:51"/>
    <d v="2015-05-13T16:18:51"/>
    <n v="30"/>
  </r>
  <r>
    <x v="189"/>
    <n v="210"/>
    <x v="1"/>
    <s v="US"/>
    <s v="USD"/>
    <n v="1408526477"/>
    <n v="1407057677"/>
    <b v="0"/>
    <n v="4"/>
    <b v="0"/>
    <x v="7"/>
    <s v="restaurants"/>
    <d v="2014-08-03T09:21:17"/>
    <d v="2014-08-20T09:21:17"/>
    <n v="17"/>
  </r>
  <r>
    <x v="189"/>
    <n v="39131"/>
    <x v="2"/>
    <s v="US"/>
    <s v="USD"/>
    <n v="1415827200"/>
    <n v="1412358968"/>
    <b v="1"/>
    <n v="489"/>
    <b v="1"/>
    <x v="3"/>
    <s v="space exploration"/>
    <d v="2014-10-03T17:56:08"/>
    <d v="2014-11-12T21:20:00"/>
    <n v="40"/>
  </r>
  <r>
    <x v="189"/>
    <n v="106"/>
    <x v="0"/>
    <s v="US"/>
    <s v="USD"/>
    <n v="1457543360"/>
    <n v="1454951360"/>
    <b v="0"/>
    <n v="6"/>
    <b v="0"/>
    <x v="3"/>
    <s v="space exploration"/>
    <d v="2016-02-08T17:09:20"/>
    <d v="2016-03-09T17:09:20"/>
    <n v="30"/>
  </r>
  <r>
    <x v="189"/>
    <n v="31754.69"/>
    <x v="2"/>
    <s v="US"/>
    <s v="USD"/>
    <n v="1456047228"/>
    <n v="1453109628"/>
    <b v="1"/>
    <n v="551"/>
    <b v="1"/>
    <x v="1"/>
    <s v="spaces"/>
    <d v="2016-01-18T09:33:48"/>
    <d v="2016-02-21T09:33:48"/>
    <n v="34"/>
  </r>
  <r>
    <x v="189"/>
    <n v="16806"/>
    <x v="2"/>
    <s v="US"/>
    <s v="USD"/>
    <n v="1420060088"/>
    <n v="1414872488"/>
    <b v="0"/>
    <n v="176"/>
    <b v="1"/>
    <x v="3"/>
    <s v="hardware"/>
    <d v="2014-11-01T20:08:08"/>
    <d v="2014-12-31T21:08:08"/>
    <n v="60"/>
  </r>
  <r>
    <x v="189"/>
    <n v="14190"/>
    <x v="2"/>
    <s v="US"/>
    <s v="USD"/>
    <n v="1369699200"/>
    <n v="1366917828"/>
    <b v="0"/>
    <n v="146"/>
    <b v="1"/>
    <x v="3"/>
    <s v="hardware"/>
    <d v="2013-04-25T19:23:48"/>
    <d v="2013-05-28T00:00:00"/>
    <n v="33"/>
  </r>
  <r>
    <x v="189"/>
    <n v="2800"/>
    <x v="1"/>
    <s v="US"/>
    <s v="USD"/>
    <n v="1440090300"/>
    <n v="1436305452"/>
    <b v="0"/>
    <n v="29"/>
    <b v="0"/>
    <x v="1"/>
    <s v="plays"/>
    <d v="2015-07-07T21:44:12"/>
    <d v="2015-08-20T17:05:00"/>
    <n v="44"/>
  </r>
  <r>
    <x v="189"/>
    <n v="550"/>
    <x v="1"/>
    <s v="US"/>
    <s v="USD"/>
    <n v="1444577345"/>
    <n v="1441985458"/>
    <b v="0"/>
    <n v="3"/>
    <b v="0"/>
    <x v="1"/>
    <s v="plays"/>
    <d v="2015-09-11T15:30:58"/>
    <d v="2015-10-11T15:29:05"/>
    <n v="30"/>
  </r>
  <r>
    <x v="189"/>
    <n v="13121"/>
    <x v="2"/>
    <s v="US"/>
    <s v="USD"/>
    <n v="1454433998"/>
    <n v="1453137998"/>
    <b v="0"/>
    <n v="156"/>
    <b v="1"/>
    <x v="1"/>
    <s v="spaces"/>
    <d v="2016-01-18T17:26:38"/>
    <d v="2016-02-02T17:26:38"/>
    <n v="15"/>
  </r>
  <r>
    <x v="189"/>
    <n v="7173"/>
    <x v="1"/>
    <s v="US"/>
    <s v="USD"/>
    <n v="1429595940"/>
    <n v="1428082481"/>
    <b v="0"/>
    <n v="117"/>
    <b v="0"/>
    <x v="1"/>
    <s v="spaces"/>
    <d v="2015-04-03T17:34:41"/>
    <d v="2015-04-21T05:59:00"/>
    <n v="18"/>
  </r>
  <r>
    <x v="189"/>
    <n v="2"/>
    <x v="1"/>
    <s v="US"/>
    <s v="USD"/>
    <n v="1477791960"/>
    <n v="1476549262"/>
    <b v="0"/>
    <n v="2"/>
    <b v="0"/>
    <x v="1"/>
    <s v="spaces"/>
    <d v="2016-10-15T16:34:22"/>
    <d v="2016-10-30T01:46:00"/>
    <n v="15"/>
  </r>
  <r>
    <x v="189"/>
    <n v="1827"/>
    <x v="1"/>
    <s v="US"/>
    <s v="USD"/>
    <n v="1413816975"/>
    <n v="1411224975"/>
    <b v="0"/>
    <n v="13"/>
    <b v="0"/>
    <x v="1"/>
    <s v="spaces"/>
    <d v="2014-09-20T14:56:15"/>
    <d v="2014-10-20T14:56:15"/>
    <n v="30"/>
  </r>
  <r>
    <x v="189"/>
    <n v="12256"/>
    <x v="2"/>
    <s v="GB"/>
    <s v="GBP"/>
    <n v="1452038100"/>
    <n v="1448823673"/>
    <b v="1"/>
    <n v="115"/>
    <b v="1"/>
    <x v="1"/>
    <s v="plays"/>
    <d v="2015-11-29T19:01:13"/>
    <d v="2016-01-05T23:55:00"/>
    <n v="37"/>
  </r>
  <r>
    <x v="189"/>
    <n v="12252"/>
    <x v="2"/>
    <s v="GB"/>
    <s v="GBP"/>
    <n v="1419984000"/>
    <n v="1417132986"/>
    <b v="1"/>
    <n v="184"/>
    <b v="1"/>
    <x v="1"/>
    <s v="plays"/>
    <d v="2014-11-28T00:03:06"/>
    <d v="2014-12-31T00:00:00"/>
    <n v="33"/>
  </r>
  <r>
    <x v="189"/>
    <n v="12095"/>
    <x v="2"/>
    <s v="US"/>
    <s v="USD"/>
    <n v="1428178757"/>
    <n v="1425590357"/>
    <b v="1"/>
    <n v="200"/>
    <b v="1"/>
    <x v="1"/>
    <s v="plays"/>
    <d v="2015-03-05T21:19:17"/>
    <d v="2015-04-04T20:19:17"/>
    <n v="30"/>
  </r>
  <r>
    <x v="189"/>
    <n v="12348.5"/>
    <x v="2"/>
    <s v="US"/>
    <s v="USD"/>
    <n v="1404359940"/>
    <n v="1402580818"/>
    <b v="0"/>
    <n v="199"/>
    <b v="1"/>
    <x v="1"/>
    <s v="plays"/>
    <d v="2014-06-12T13:46:58"/>
    <d v="2014-07-03T03:59:00"/>
    <n v="21"/>
  </r>
  <r>
    <x v="189"/>
    <n v="2358"/>
    <x v="1"/>
    <s v="US"/>
    <s v="USD"/>
    <n v="1457133568"/>
    <n v="1454541568"/>
    <b v="0"/>
    <n v="40"/>
    <b v="0"/>
    <x v="1"/>
    <s v="musical"/>
    <d v="2016-02-03T23:19:28"/>
    <d v="2016-03-04T23:19:28"/>
    <n v="30"/>
  </r>
  <r>
    <x v="189"/>
    <n v="1"/>
    <x v="1"/>
    <s v="US"/>
    <s v="USD"/>
    <n v="1458097364"/>
    <n v="1455508964"/>
    <b v="0"/>
    <n v="1"/>
    <b v="0"/>
    <x v="1"/>
    <s v="plays"/>
    <d v="2016-02-15T04:02:44"/>
    <d v="2016-03-16T03:02:44"/>
    <n v="30"/>
  </r>
  <r>
    <x v="190"/>
    <n v="10"/>
    <x v="0"/>
    <s v="US"/>
    <s v="USD"/>
    <n v="1441516200"/>
    <n v="1438959121"/>
    <b v="0"/>
    <n v="1"/>
    <b v="0"/>
    <x v="3"/>
    <s v="web"/>
    <d v="2015-08-07T14:52:01"/>
    <d v="2015-09-06T05:10:00"/>
    <n v="30"/>
  </r>
  <r>
    <x v="191"/>
    <n v="11747.18"/>
    <x v="2"/>
    <s v="US"/>
    <s v="USD"/>
    <n v="1407506040"/>
    <n v="1404680075"/>
    <b v="0"/>
    <n v="125"/>
    <b v="1"/>
    <x v="1"/>
    <s v="plays"/>
    <d v="2014-07-06T20:54:35"/>
    <d v="2014-08-08T13:54:00"/>
    <n v="33"/>
  </r>
  <r>
    <x v="192"/>
    <n v="12879"/>
    <x v="0"/>
    <s v="US"/>
    <s v="USD"/>
    <n v="1444943468"/>
    <n v="1441919468"/>
    <b v="0"/>
    <n v="35"/>
    <b v="0"/>
    <x v="3"/>
    <s v="wearables"/>
    <d v="2015-09-10T21:11:08"/>
    <d v="2015-10-15T21:11:08"/>
    <n v="35"/>
  </r>
  <r>
    <x v="192"/>
    <n v="11500"/>
    <x v="2"/>
    <s v="CA"/>
    <s v="CAD"/>
    <n v="1425937761"/>
    <n v="1422917361"/>
    <b v="0"/>
    <n v="84"/>
    <b v="1"/>
    <x v="3"/>
    <s v="space exploration"/>
    <d v="2015-02-02T22:49:21"/>
    <d v="2015-03-09T21:49:21"/>
    <n v="35"/>
  </r>
  <r>
    <x v="192"/>
    <n v="1384"/>
    <x v="1"/>
    <s v="GB"/>
    <s v="GBP"/>
    <n v="1428622271"/>
    <n v="1426203071"/>
    <b v="0"/>
    <n v="17"/>
    <b v="0"/>
    <x v="1"/>
    <s v="plays"/>
    <d v="2015-03-12T23:31:11"/>
    <d v="2015-04-09T23:31:11"/>
    <n v="28"/>
  </r>
  <r>
    <x v="193"/>
    <n v="12007.18"/>
    <x v="2"/>
    <s v="US"/>
    <s v="USD"/>
    <n v="1487937508"/>
    <n v="1485345508"/>
    <b v="1"/>
    <n v="167"/>
    <b v="1"/>
    <x v="0"/>
    <s v="documentary"/>
    <d v="2017-01-25T11:58:28"/>
    <d v="2017-02-24T11:58:28"/>
    <n v="30"/>
  </r>
  <r>
    <x v="194"/>
    <n v="29"/>
    <x v="1"/>
    <s v="US"/>
    <s v="USD"/>
    <n v="1453310661"/>
    <n v="1450718661"/>
    <b v="0"/>
    <n v="1"/>
    <b v="0"/>
    <x v="1"/>
    <s v="plays"/>
    <d v="2015-12-21T17:24:21"/>
    <d v="2016-01-20T17:24:21"/>
    <n v="30"/>
  </r>
  <r>
    <x v="195"/>
    <n v="80"/>
    <x v="1"/>
    <s v="GB"/>
    <s v="GBP"/>
    <n v="1476873507"/>
    <n v="1474281507"/>
    <b v="0"/>
    <n v="4"/>
    <b v="0"/>
    <x v="3"/>
    <s v="web"/>
    <d v="2016-09-19T10:38:27"/>
    <d v="2016-10-19T10:38:27"/>
    <n v="30"/>
  </r>
  <r>
    <x v="196"/>
    <n v="3877"/>
    <x v="1"/>
    <s v="US"/>
    <s v="USD"/>
    <n v="1400569140"/>
    <n v="1397854356"/>
    <b v="0"/>
    <n v="46"/>
    <b v="0"/>
    <x v="1"/>
    <s v="plays"/>
    <d v="2014-04-18T20:52:36"/>
    <d v="2014-05-20T06:59:00"/>
    <n v="32"/>
  </r>
  <r>
    <x v="197"/>
    <n v="14082"/>
    <x v="2"/>
    <s v="US"/>
    <s v="USD"/>
    <n v="1439245037"/>
    <n v="1436653037"/>
    <b v="0"/>
    <n v="119"/>
    <b v="1"/>
    <x v="0"/>
    <s v="television"/>
    <d v="2015-07-11T22:17:17"/>
    <d v="2015-08-10T22:17:17"/>
    <n v="30"/>
  </r>
  <r>
    <x v="197"/>
    <n v="2156"/>
    <x v="1"/>
    <s v="GB"/>
    <s v="GBP"/>
    <n v="1407065979"/>
    <n v="1404560379"/>
    <b v="1"/>
    <n v="39"/>
    <b v="0"/>
    <x v="6"/>
    <s v="photobooks"/>
    <d v="2014-07-05T11:39:39"/>
    <d v="2014-08-03T11:39:39"/>
    <n v="29"/>
  </r>
  <r>
    <x v="197"/>
    <n v="3986"/>
    <x v="1"/>
    <s v="US"/>
    <s v="USD"/>
    <n v="1472834180"/>
    <n v="1470242180"/>
    <b v="1"/>
    <n v="38"/>
    <b v="0"/>
    <x v="6"/>
    <s v="photobooks"/>
    <d v="2016-08-03T16:36:20"/>
    <d v="2016-09-02T16:36:20"/>
    <n v="30"/>
  </r>
  <r>
    <x v="197"/>
    <n v="281"/>
    <x v="1"/>
    <s v="CA"/>
    <s v="CAD"/>
    <n v="1443379104"/>
    <n v="1440787104"/>
    <b v="0"/>
    <n v="7"/>
    <b v="0"/>
    <x v="7"/>
    <s v="restaurants"/>
    <d v="2015-08-28T18:38:24"/>
    <d v="2015-09-27T18:38:24"/>
    <n v="30"/>
  </r>
  <r>
    <x v="197"/>
    <n v="12106"/>
    <x v="2"/>
    <s v="US"/>
    <s v="USD"/>
    <n v="1398791182"/>
    <n v="1396026382"/>
    <b v="1"/>
    <n v="385"/>
    <b v="1"/>
    <x v="3"/>
    <s v="space exploration"/>
    <d v="2014-03-28T17:06:22"/>
    <d v="2014-04-29T17:06:22"/>
    <n v="32"/>
  </r>
  <r>
    <x v="197"/>
    <n v="306970"/>
    <x v="2"/>
    <s v="DE"/>
    <s v="EUR"/>
    <n v="1483397940"/>
    <n v="1480493014"/>
    <b v="1"/>
    <n v="3663"/>
    <b v="1"/>
    <x v="3"/>
    <s v="space exploration"/>
    <d v="2016-11-30T08:03:34"/>
    <d v="2017-01-02T22:59:00"/>
    <n v="33"/>
  </r>
  <r>
    <x v="197"/>
    <n v="521"/>
    <x v="1"/>
    <s v="US"/>
    <s v="USD"/>
    <n v="1477968934"/>
    <n v="1472784934"/>
    <b v="0"/>
    <n v="9"/>
    <b v="0"/>
    <x v="1"/>
    <s v="spaces"/>
    <d v="2016-09-02T02:55:34"/>
    <d v="2016-11-01T02:55:34"/>
    <n v="60"/>
  </r>
  <r>
    <x v="197"/>
    <n v="0"/>
    <x v="1"/>
    <s v="US"/>
    <s v="USD"/>
    <n v="1437960598"/>
    <n v="1435368598"/>
    <b v="0"/>
    <n v="0"/>
    <b v="0"/>
    <x v="1"/>
    <s v="musical"/>
    <d v="2015-06-27T01:29:58"/>
    <d v="2015-07-27T01:29:58"/>
    <n v="30"/>
  </r>
  <r>
    <x v="197"/>
    <n v="1788"/>
    <x v="1"/>
    <s v="US"/>
    <s v="USD"/>
    <n v="1431206058"/>
    <n v="1428614058"/>
    <b v="0"/>
    <n v="20"/>
    <b v="0"/>
    <x v="1"/>
    <s v="plays"/>
    <d v="2015-04-09T21:14:18"/>
    <d v="2015-05-09T21:14:18"/>
    <n v="30"/>
  </r>
  <r>
    <x v="198"/>
    <n v="12772.6"/>
    <x v="2"/>
    <s v="US"/>
    <s v="USD"/>
    <n v="1412611905"/>
    <n v="1410019905"/>
    <b v="0"/>
    <n v="118"/>
    <b v="1"/>
    <x v="1"/>
    <s v="spaces"/>
    <d v="2014-09-06T16:11:45"/>
    <d v="2014-10-06T16:11:45"/>
    <n v="30"/>
  </r>
  <r>
    <x v="199"/>
    <n v="4130"/>
    <x v="3"/>
    <s v="AT"/>
    <s v="EUR"/>
    <n v="1491282901"/>
    <n v="1488694501"/>
    <b v="0"/>
    <n v="64"/>
    <b v="0"/>
    <x v="7"/>
    <s v="small batch"/>
    <d v="2017-03-05T06:15:01"/>
    <d v="2017-04-04T05:15:01"/>
    <n v="30"/>
  </r>
  <r>
    <x v="200"/>
    <n v="10526"/>
    <x v="2"/>
    <s v="US"/>
    <s v="USD"/>
    <n v="1365395580"/>
    <n v="1364426260"/>
    <b v="0"/>
    <n v="52"/>
    <b v="1"/>
    <x v="0"/>
    <s v="documentary"/>
    <d v="2013-03-27T23:17:40"/>
    <d v="2013-04-08T04:33:00"/>
    <n v="12"/>
  </r>
  <r>
    <x v="200"/>
    <n v="766"/>
    <x v="1"/>
    <s v="US"/>
    <s v="USD"/>
    <n v="1425434420"/>
    <n v="1422842420"/>
    <b v="0"/>
    <n v="16"/>
    <b v="0"/>
    <x v="0"/>
    <s v="animation"/>
    <d v="2015-02-02T02:00:20"/>
    <d v="2015-03-04T02:00:20"/>
    <n v="30"/>
  </r>
  <r>
    <x v="200"/>
    <n v="601"/>
    <x v="1"/>
    <s v="DE"/>
    <s v="EUR"/>
    <n v="1451494210"/>
    <n v="1449075010"/>
    <b v="0"/>
    <n v="12"/>
    <b v="0"/>
    <x v="4"/>
    <s v="video games"/>
    <d v="2015-12-02T16:50:10"/>
    <d v="2015-12-30T16:50:10"/>
    <n v="28"/>
  </r>
  <r>
    <x v="200"/>
    <n v="10710"/>
    <x v="2"/>
    <s v="US"/>
    <s v="USD"/>
    <n v="1398834000"/>
    <n v="1396371612"/>
    <b v="1"/>
    <n v="100"/>
    <b v="1"/>
    <x v="3"/>
    <s v="space exploration"/>
    <d v="2014-04-01T17:00:12"/>
    <d v="2014-04-30T05:00:00"/>
    <n v="29"/>
  </r>
  <r>
    <x v="200"/>
    <n v="11045"/>
    <x v="2"/>
    <s v="US"/>
    <s v="USD"/>
    <n v="1425528000"/>
    <n v="1422916261"/>
    <b v="0"/>
    <n v="197"/>
    <b v="1"/>
    <x v="1"/>
    <s v="plays"/>
    <d v="2015-02-02T22:31:01"/>
    <d v="2015-03-05T04:00:00"/>
    <n v="31"/>
  </r>
  <r>
    <x v="200"/>
    <n v="1697"/>
    <x v="1"/>
    <s v="US"/>
    <s v="USD"/>
    <n v="1437283391"/>
    <n v="1433395391"/>
    <b v="1"/>
    <n v="9"/>
    <b v="0"/>
    <x v="1"/>
    <s v="plays"/>
    <d v="2015-06-04T05:23:11"/>
    <d v="2015-07-19T05:23:11"/>
    <n v="45"/>
  </r>
  <r>
    <x v="201"/>
    <n v="14653"/>
    <x v="2"/>
    <s v="US"/>
    <s v="USD"/>
    <n v="1488464683"/>
    <n v="1485872683"/>
    <b v="0"/>
    <n v="79"/>
    <b v="1"/>
    <x v="0"/>
    <s v="television"/>
    <d v="2017-01-31T14:24:43"/>
    <d v="2017-03-02T14:24:43"/>
    <n v="30"/>
  </r>
  <r>
    <x v="202"/>
    <n v="0"/>
    <x v="0"/>
    <s v="CH"/>
    <s v="CHF"/>
    <n v="1485480408"/>
    <n v="1482888408"/>
    <b v="0"/>
    <n v="0"/>
    <b v="0"/>
    <x v="3"/>
    <s v="wearables"/>
    <d v="2016-12-28T01:26:48"/>
    <d v="2017-01-27T01:26:48"/>
    <n v="30"/>
  </r>
  <r>
    <x v="203"/>
    <n v="12410.5"/>
    <x v="2"/>
    <s v="LU"/>
    <s v="EUR"/>
    <n v="1488394800"/>
    <n v="1485213921"/>
    <b v="0"/>
    <n v="131"/>
    <b v="1"/>
    <x v="6"/>
    <s v="photobooks"/>
    <d v="2017-01-23T23:25:21"/>
    <d v="2017-03-01T19:00:00"/>
    <n v="37"/>
  </r>
  <r>
    <x v="204"/>
    <n v="10390"/>
    <x v="2"/>
    <s v="US"/>
    <s v="USD"/>
    <n v="1407414107"/>
    <n v="1404822107"/>
    <b v="0"/>
    <n v="150"/>
    <b v="1"/>
    <x v="0"/>
    <s v="television"/>
    <d v="2014-07-08T12:21:47"/>
    <d v="2014-08-07T12:21:47"/>
    <n v="30"/>
  </r>
  <r>
    <x v="204"/>
    <n v="30866"/>
    <x v="2"/>
    <s v="US"/>
    <s v="USD"/>
    <n v="1405209600"/>
    <n v="1402599486"/>
    <b v="0"/>
    <n v="263"/>
    <b v="1"/>
    <x v="0"/>
    <s v="television"/>
    <d v="2014-06-12T18:58:06"/>
    <d v="2014-07-13T00:00:00"/>
    <n v="31"/>
  </r>
  <r>
    <x v="204"/>
    <n v="11621"/>
    <x v="2"/>
    <s v="US"/>
    <s v="USD"/>
    <n v="1405615846"/>
    <n v="1403023846"/>
    <b v="0"/>
    <n v="52"/>
    <b v="1"/>
    <x v="0"/>
    <s v="television"/>
    <d v="2014-06-17T16:50:46"/>
    <d v="2014-07-17T16:50:46"/>
    <n v="30"/>
  </r>
  <r>
    <x v="204"/>
    <n v="10100"/>
    <x v="2"/>
    <s v="US"/>
    <s v="USD"/>
    <n v="1451063221"/>
    <n v="1448471221"/>
    <b v="0"/>
    <n v="52"/>
    <b v="1"/>
    <x v="0"/>
    <s v="television"/>
    <d v="2015-11-25T17:07:01"/>
    <d v="2015-12-25T17:07:01"/>
    <n v="30"/>
  </r>
  <r>
    <x v="204"/>
    <n v="10291"/>
    <x v="2"/>
    <s v="US"/>
    <s v="USD"/>
    <n v="1416423172"/>
    <n v="1413827572"/>
    <b v="0"/>
    <n v="75"/>
    <b v="1"/>
    <x v="0"/>
    <s v="television"/>
    <d v="2014-10-20T17:52:52"/>
    <d v="2014-11-19T18:52:52"/>
    <n v="30"/>
  </r>
  <r>
    <x v="204"/>
    <n v="11094.23"/>
    <x v="2"/>
    <s v="US"/>
    <s v="USD"/>
    <n v="1317538740"/>
    <n v="1314765025"/>
    <b v="0"/>
    <n v="178"/>
    <b v="1"/>
    <x v="0"/>
    <s v="shorts"/>
    <d v="2011-08-31T04:30:25"/>
    <d v="2011-10-02T06:59:00"/>
    <n v="32"/>
  </r>
  <r>
    <x v="204"/>
    <n v="92"/>
    <x v="0"/>
    <s v="US"/>
    <s v="USD"/>
    <n v="1419494400"/>
    <n v="1416888470"/>
    <b v="0"/>
    <n v="6"/>
    <b v="0"/>
    <x v="0"/>
    <s v="science fiction"/>
    <d v="2014-11-25T04:07:50"/>
    <d v="2014-12-25T08:00:00"/>
    <n v="30"/>
  </r>
  <r>
    <x v="204"/>
    <n v="325"/>
    <x v="1"/>
    <s v="US"/>
    <s v="USD"/>
    <n v="1440912480"/>
    <n v="1438385283"/>
    <b v="0"/>
    <n v="10"/>
    <b v="0"/>
    <x v="0"/>
    <s v="drama"/>
    <d v="2015-07-31T23:28:03"/>
    <d v="2015-08-30T05:28:00"/>
    <n v="30"/>
  </r>
  <r>
    <x v="204"/>
    <n v="0"/>
    <x v="1"/>
    <s v="US"/>
    <s v="USD"/>
    <n v="1472698702"/>
    <n v="1470106702"/>
    <b v="0"/>
    <n v="0"/>
    <b v="0"/>
    <x v="0"/>
    <s v="drama"/>
    <d v="2016-08-02T02:58:22"/>
    <d v="2016-09-01T02:58:22"/>
    <n v="30"/>
  </r>
  <r>
    <x v="204"/>
    <n v="0"/>
    <x v="1"/>
    <s v="US"/>
    <s v="USD"/>
    <n v="1436478497"/>
    <n v="1433886497"/>
    <b v="0"/>
    <n v="0"/>
    <b v="0"/>
    <x v="0"/>
    <s v="drama"/>
    <d v="2015-06-09T21:48:17"/>
    <d v="2015-07-09T21:48:17"/>
    <n v="30"/>
  </r>
  <r>
    <x v="204"/>
    <n v="11292"/>
    <x v="2"/>
    <s v="US"/>
    <s v="USD"/>
    <n v="1282498800"/>
    <n v="1275603020"/>
    <b v="1"/>
    <n v="235"/>
    <b v="1"/>
    <x v="0"/>
    <s v="documentary"/>
    <d v="2010-06-03T22:10:20"/>
    <d v="2010-08-22T17:40:00"/>
    <n v="80"/>
  </r>
  <r>
    <x v="204"/>
    <n v="10640"/>
    <x v="2"/>
    <s v="US"/>
    <s v="USD"/>
    <n v="1279360740"/>
    <n v="1275415679"/>
    <b v="1"/>
    <n v="88"/>
    <b v="1"/>
    <x v="0"/>
    <s v="documentary"/>
    <d v="2010-06-01T18:07:59"/>
    <d v="2010-07-17T09:59:00"/>
    <n v="46"/>
  </r>
  <r>
    <x v="204"/>
    <n v="17895.25"/>
    <x v="2"/>
    <s v="US"/>
    <s v="USD"/>
    <n v="1289975060"/>
    <n v="1287379460"/>
    <b v="1"/>
    <n v="244"/>
    <b v="1"/>
    <x v="0"/>
    <s v="documentary"/>
    <d v="2010-10-18T05:24:20"/>
    <d v="2010-11-17T06:24:20"/>
    <n v="30"/>
  </r>
  <r>
    <x v="204"/>
    <n v="10046"/>
    <x v="2"/>
    <s v="US"/>
    <s v="USD"/>
    <n v="1330115638"/>
    <n v="1327523638"/>
    <b v="1"/>
    <n v="108"/>
    <b v="1"/>
    <x v="0"/>
    <s v="documentary"/>
    <d v="2012-01-25T20:33:58"/>
    <d v="2012-02-24T20:33:58"/>
    <n v="30"/>
  </r>
  <r>
    <x v="204"/>
    <n v="10550"/>
    <x v="2"/>
    <s v="US"/>
    <s v="USD"/>
    <n v="1446868800"/>
    <n v="1444821127"/>
    <b v="1"/>
    <n v="167"/>
    <b v="1"/>
    <x v="0"/>
    <s v="documentary"/>
    <d v="2015-10-14T11:12:07"/>
    <d v="2015-11-07T04:00:00"/>
    <n v="24"/>
  </r>
  <r>
    <x v="204"/>
    <n v="10119"/>
    <x v="2"/>
    <s v="US"/>
    <s v="USD"/>
    <n v="1431716400"/>
    <n v="1428423757"/>
    <b v="1"/>
    <n v="69"/>
    <b v="1"/>
    <x v="0"/>
    <s v="documentary"/>
    <d v="2015-04-07T16:22:37"/>
    <d v="2015-05-15T19:00:00"/>
    <n v="38"/>
  </r>
  <r>
    <x v="204"/>
    <n v="17028.88"/>
    <x v="2"/>
    <s v="US"/>
    <s v="USD"/>
    <n v="1444824021"/>
    <n v="1442232021"/>
    <b v="1"/>
    <n v="188"/>
    <b v="1"/>
    <x v="0"/>
    <s v="documentary"/>
    <d v="2015-09-14T12:00:21"/>
    <d v="2015-10-14T12:00:21"/>
    <n v="30"/>
  </r>
  <r>
    <x v="204"/>
    <n v="10300"/>
    <x v="2"/>
    <s v="US"/>
    <s v="USD"/>
    <n v="1440165916"/>
    <n v="1437573916"/>
    <b v="1"/>
    <n v="119"/>
    <b v="1"/>
    <x v="0"/>
    <s v="documentary"/>
    <d v="2015-07-22T14:05:16"/>
    <d v="2015-08-21T14:05:16"/>
    <n v="30"/>
  </r>
  <r>
    <x v="204"/>
    <n v="11656"/>
    <x v="2"/>
    <s v="US"/>
    <s v="USD"/>
    <n v="1412740868"/>
    <n v="1410148868"/>
    <b v="1"/>
    <n v="286"/>
    <b v="1"/>
    <x v="0"/>
    <s v="documentary"/>
    <d v="2014-09-08T04:01:08"/>
    <d v="2014-10-08T04:01:08"/>
    <n v="30"/>
  </r>
  <r>
    <x v="204"/>
    <n v="10335.01"/>
    <x v="2"/>
    <s v="US"/>
    <s v="USD"/>
    <n v="1367384340"/>
    <n v="1363960278"/>
    <b v="0"/>
    <n v="119"/>
    <b v="1"/>
    <x v="0"/>
    <s v="documentary"/>
    <d v="2013-03-22T13:51:18"/>
    <d v="2013-05-01T04:59:00"/>
    <n v="40"/>
  </r>
  <r>
    <x v="204"/>
    <n v="10804.45"/>
    <x v="2"/>
    <s v="US"/>
    <s v="USD"/>
    <n v="1335562320"/>
    <n v="1332452960"/>
    <b v="0"/>
    <n v="184"/>
    <b v="1"/>
    <x v="0"/>
    <s v="documentary"/>
    <d v="2012-03-22T21:49:20"/>
    <d v="2012-04-27T21:32:00"/>
    <n v="36"/>
  </r>
  <r>
    <x v="204"/>
    <n v="11230.25"/>
    <x v="2"/>
    <s v="US"/>
    <s v="USD"/>
    <n v="1400297400"/>
    <n v="1397661347"/>
    <b v="0"/>
    <n v="62"/>
    <b v="1"/>
    <x v="0"/>
    <s v="documentary"/>
    <d v="2014-04-16T15:15:47"/>
    <d v="2014-05-17T03:30:00"/>
    <n v="31"/>
  </r>
  <r>
    <x v="204"/>
    <n v="133"/>
    <x v="1"/>
    <s v="US"/>
    <s v="USD"/>
    <n v="1456851914"/>
    <n v="1454259914"/>
    <b v="0"/>
    <n v="8"/>
    <b v="0"/>
    <x v="0"/>
    <s v="animation"/>
    <d v="2016-01-31T17:05:14"/>
    <d v="2016-03-01T17:05:14"/>
    <n v="30"/>
  </r>
  <r>
    <x v="204"/>
    <n v="10"/>
    <x v="1"/>
    <s v="CA"/>
    <s v="CAD"/>
    <n v="1391991701"/>
    <n v="1389399701"/>
    <b v="0"/>
    <n v="2"/>
    <b v="0"/>
    <x v="0"/>
    <s v="animation"/>
    <d v="2014-01-11T00:21:41"/>
    <d v="2014-02-10T00:21:41"/>
    <n v="30"/>
  </r>
  <r>
    <x v="204"/>
    <n v="82"/>
    <x v="1"/>
    <s v="US"/>
    <s v="USD"/>
    <n v="1417007640"/>
    <n v="1414343571"/>
    <b v="0"/>
    <n v="5"/>
    <b v="0"/>
    <x v="0"/>
    <s v="animation"/>
    <d v="2014-10-26T17:12:51"/>
    <d v="2014-11-26T13:14:00"/>
    <n v="31"/>
  </r>
  <r>
    <x v="204"/>
    <n v="821"/>
    <x v="1"/>
    <s v="GB"/>
    <s v="GBP"/>
    <n v="1368550060"/>
    <n v="1365958060"/>
    <b v="0"/>
    <n v="49"/>
    <b v="0"/>
    <x v="0"/>
    <s v="animation"/>
    <d v="2013-04-14T16:47:40"/>
    <d v="2013-05-14T16:47:40"/>
    <n v="30"/>
  </r>
  <r>
    <x v="204"/>
    <n v="76"/>
    <x v="1"/>
    <s v="US"/>
    <s v="USD"/>
    <n v="1347057464"/>
    <n v="1344465464"/>
    <b v="0"/>
    <n v="5"/>
    <b v="0"/>
    <x v="0"/>
    <s v="animation"/>
    <d v="2012-08-08T22:37:44"/>
    <d v="2012-09-07T22:37:44"/>
    <n v="30"/>
  </r>
  <r>
    <x v="204"/>
    <n v="0"/>
    <x v="1"/>
    <s v="US"/>
    <s v="USD"/>
    <n v="1427921509"/>
    <n v="1425333109"/>
    <b v="0"/>
    <n v="0"/>
    <b v="0"/>
    <x v="0"/>
    <s v="animation"/>
    <d v="2015-03-02T21:51:49"/>
    <d v="2015-04-01T20:51:49"/>
    <n v="30"/>
  </r>
  <r>
    <x v="204"/>
    <n v="10"/>
    <x v="1"/>
    <s v="US"/>
    <s v="USD"/>
    <n v="1460644440"/>
    <n v="1458336690"/>
    <b v="0"/>
    <n v="1"/>
    <b v="0"/>
    <x v="0"/>
    <s v="animation"/>
    <d v="2016-03-18T21:31:30"/>
    <d v="2016-04-14T14:34:00"/>
    <n v="27"/>
  </r>
  <r>
    <x v="204"/>
    <n v="0"/>
    <x v="1"/>
    <s v="US"/>
    <s v="USD"/>
    <n v="1453937699"/>
    <n v="1451345699"/>
    <b v="0"/>
    <n v="0"/>
    <b v="0"/>
    <x v="0"/>
    <s v="animation"/>
    <d v="2015-12-28T23:34:59"/>
    <d v="2016-01-27T23:34:59"/>
    <n v="30"/>
  </r>
  <r>
    <x v="204"/>
    <n v="0"/>
    <x v="1"/>
    <s v="US"/>
    <s v="USD"/>
    <n v="1310189851"/>
    <n v="1307597851"/>
    <b v="0"/>
    <n v="0"/>
    <b v="0"/>
    <x v="0"/>
    <s v="animation"/>
    <d v="2011-06-09T05:37:31"/>
    <d v="2011-07-09T05:37:31"/>
    <n v="30"/>
  </r>
  <r>
    <x v="204"/>
    <n v="10085"/>
    <x v="2"/>
    <s v="US"/>
    <s v="USD"/>
    <n v="1487347500"/>
    <n v="1484715366"/>
    <b v="0"/>
    <n v="158"/>
    <b v="1"/>
    <x v="1"/>
    <s v="plays"/>
    <d v="2017-01-18T04:56:06"/>
    <d v="2017-02-17T16:05:00"/>
    <n v="30"/>
  </r>
  <r>
    <x v="204"/>
    <n v="12325"/>
    <x v="2"/>
    <s v="US"/>
    <s v="USD"/>
    <n v="1463098208"/>
    <n v="1460506208"/>
    <b v="0"/>
    <n v="173"/>
    <b v="1"/>
    <x v="1"/>
    <s v="plays"/>
    <d v="2016-04-13T00:10:08"/>
    <d v="2016-05-13T00:10:08"/>
    <n v="30"/>
  </r>
  <r>
    <x v="204"/>
    <n v="9"/>
    <x v="1"/>
    <s v="GB"/>
    <s v="GBP"/>
    <n v="1446154848"/>
    <n v="1443562848"/>
    <b v="0"/>
    <n v="1"/>
    <b v="0"/>
    <x v="3"/>
    <s v="web"/>
    <d v="2015-09-29T21:40:48"/>
    <d v="2015-10-29T21:40:48"/>
    <n v="30"/>
  </r>
  <r>
    <x v="204"/>
    <n v="0"/>
    <x v="1"/>
    <s v="US"/>
    <s v="USD"/>
    <n v="1420143194"/>
    <n v="1417551194"/>
    <b v="0"/>
    <n v="0"/>
    <b v="0"/>
    <x v="3"/>
    <s v="web"/>
    <d v="2014-12-02T20:13:14"/>
    <d v="2015-01-01T20:13:14"/>
    <n v="30"/>
  </r>
  <r>
    <x v="204"/>
    <n v="56"/>
    <x v="1"/>
    <s v="US"/>
    <s v="USD"/>
    <n v="1424032207"/>
    <n v="1421440207"/>
    <b v="0"/>
    <n v="4"/>
    <b v="0"/>
    <x v="3"/>
    <s v="web"/>
    <d v="2015-01-16T20:30:07"/>
    <d v="2015-02-15T20:30:07"/>
    <n v="30"/>
  </r>
  <r>
    <x v="204"/>
    <n v="140"/>
    <x v="0"/>
    <s v="CA"/>
    <s v="CAD"/>
    <n v="1419626139"/>
    <n v="1417034139"/>
    <b v="0"/>
    <n v="6"/>
    <b v="0"/>
    <x v="3"/>
    <s v="web"/>
    <d v="2014-11-26T20:35:39"/>
    <d v="2014-12-26T20:35:39"/>
    <n v="30"/>
  </r>
  <r>
    <x v="204"/>
    <n v="0"/>
    <x v="0"/>
    <s v="IT"/>
    <s v="EUR"/>
    <n v="1472777146"/>
    <n v="1470185146"/>
    <b v="0"/>
    <n v="0"/>
    <b v="0"/>
    <x v="3"/>
    <s v="web"/>
    <d v="2016-08-03T00:45:46"/>
    <d v="2016-09-02T00:45:46"/>
    <n v="30"/>
  </r>
  <r>
    <x v="204"/>
    <n v="0"/>
    <x v="0"/>
    <s v="US"/>
    <s v="USD"/>
    <n v="1466731740"/>
    <n v="1464139740"/>
    <b v="0"/>
    <n v="0"/>
    <b v="0"/>
    <x v="3"/>
    <s v="web"/>
    <d v="2016-05-25T01:29:00"/>
    <d v="2016-06-24T01:29:00"/>
    <n v="30"/>
  </r>
  <r>
    <x v="204"/>
    <n v="1245"/>
    <x v="0"/>
    <s v="US"/>
    <s v="USD"/>
    <n v="1466204400"/>
    <n v="1463469062"/>
    <b v="0"/>
    <n v="25"/>
    <b v="0"/>
    <x v="3"/>
    <s v="web"/>
    <d v="2016-05-17T07:11:02"/>
    <d v="2016-06-17T23:00:00"/>
    <n v="31"/>
  </r>
  <r>
    <x v="204"/>
    <n v="95"/>
    <x v="1"/>
    <s v="US"/>
    <s v="USD"/>
    <n v="1477236559"/>
    <n v="1474644559"/>
    <b v="0"/>
    <n v="9"/>
    <b v="0"/>
    <x v="3"/>
    <s v="wearables"/>
    <d v="2016-09-23T15:29:19"/>
    <d v="2016-10-23T15:29:19"/>
    <n v="30"/>
  </r>
  <r>
    <x v="204"/>
    <n v="1864"/>
    <x v="1"/>
    <s v="US"/>
    <s v="USD"/>
    <n v="1484327061"/>
    <n v="1479143061"/>
    <b v="0"/>
    <n v="12"/>
    <b v="0"/>
    <x v="3"/>
    <s v="wearables"/>
    <d v="2016-11-14T17:04:21"/>
    <d v="2017-01-13T17:04:21"/>
    <n v="60"/>
  </r>
  <r>
    <x v="204"/>
    <n v="10556"/>
    <x v="2"/>
    <s v="US"/>
    <s v="USD"/>
    <n v="1485642930"/>
    <n v="1483050930"/>
    <b v="0"/>
    <n v="110"/>
    <b v="1"/>
    <x v="2"/>
    <s v="nonfiction"/>
    <d v="2016-12-29T22:35:30"/>
    <d v="2017-01-28T22:35:30"/>
    <n v="30"/>
  </r>
  <r>
    <x v="204"/>
    <n v="12800"/>
    <x v="2"/>
    <s v="US"/>
    <s v="USD"/>
    <n v="1423922991"/>
    <n v="1421330991"/>
    <b v="0"/>
    <n v="26"/>
    <b v="1"/>
    <x v="2"/>
    <s v="nonfiction"/>
    <d v="2015-01-15T14:09:51"/>
    <d v="2015-02-14T14:09:51"/>
    <n v="30"/>
  </r>
  <r>
    <x v="204"/>
    <n v="170"/>
    <x v="1"/>
    <s v="US"/>
    <s v="USD"/>
    <n v="1323998795"/>
    <n v="1321406795"/>
    <b v="0"/>
    <n v="5"/>
    <b v="0"/>
    <x v="2"/>
    <s v="fiction"/>
    <d v="2011-11-16T01:26:35"/>
    <d v="2011-12-16T01:26:35"/>
    <n v="30"/>
  </r>
  <r>
    <x v="204"/>
    <n v="14437.46"/>
    <x v="2"/>
    <s v="US"/>
    <s v="USD"/>
    <n v="1359680939"/>
    <n v="1357088939"/>
    <b v="0"/>
    <n v="156"/>
    <b v="1"/>
    <x v="5"/>
    <s v="rock"/>
    <d v="2013-01-02T01:08:59"/>
    <d v="2013-02-01T01:08:59"/>
    <n v="30"/>
  </r>
  <r>
    <x v="204"/>
    <n v="10135"/>
    <x v="2"/>
    <s v="US"/>
    <s v="USD"/>
    <n v="1379279400"/>
    <n v="1376687485"/>
    <b v="0"/>
    <n v="90"/>
    <b v="1"/>
    <x v="5"/>
    <s v="rock"/>
    <d v="2013-08-16T21:11:25"/>
    <d v="2013-09-15T21:10:00"/>
    <n v="30"/>
  </r>
  <r>
    <x v="204"/>
    <n v="12041.66"/>
    <x v="2"/>
    <s v="US"/>
    <s v="USD"/>
    <n v="1474694787"/>
    <n v="1472102787"/>
    <b v="0"/>
    <n v="190"/>
    <b v="1"/>
    <x v="5"/>
    <s v="metal"/>
    <d v="2016-08-25T05:26:27"/>
    <d v="2016-09-24T05:26:27"/>
    <n v="30"/>
  </r>
  <r>
    <x v="204"/>
    <n v="1486"/>
    <x v="1"/>
    <s v="US"/>
    <s v="USD"/>
    <n v="1417387322"/>
    <n v="1413495722"/>
    <b v="0"/>
    <n v="31"/>
    <b v="0"/>
    <x v="3"/>
    <s v="wearables"/>
    <d v="2014-10-16T21:42:02"/>
    <d v="2014-11-30T22:42:02"/>
    <n v="45"/>
  </r>
  <r>
    <x v="204"/>
    <n v="106"/>
    <x v="1"/>
    <s v="US"/>
    <s v="USD"/>
    <n v="1427507208"/>
    <n v="1424918808"/>
    <b v="0"/>
    <n v="3"/>
    <b v="0"/>
    <x v="3"/>
    <s v="wearables"/>
    <d v="2015-02-26T02:46:48"/>
    <d v="2015-03-28T01:46:48"/>
    <n v="30"/>
  </r>
  <r>
    <x v="204"/>
    <n v="1677"/>
    <x v="1"/>
    <s v="US"/>
    <s v="USD"/>
    <n v="1475101495"/>
    <n v="1472509495"/>
    <b v="0"/>
    <n v="32"/>
    <b v="0"/>
    <x v="3"/>
    <s v="wearables"/>
    <d v="2016-08-29T22:24:55"/>
    <d v="2016-09-28T22:24:55"/>
    <n v="30"/>
  </r>
  <r>
    <x v="204"/>
    <n v="726"/>
    <x v="1"/>
    <s v="US"/>
    <s v="USD"/>
    <n v="1417276800"/>
    <n v="1415140480"/>
    <b v="0"/>
    <n v="9"/>
    <b v="0"/>
    <x v="3"/>
    <s v="wearables"/>
    <d v="2014-11-04T22:34:40"/>
    <d v="2014-11-29T16:00:00"/>
    <n v="25"/>
  </r>
  <r>
    <x v="204"/>
    <n v="3060"/>
    <x v="0"/>
    <s v="US"/>
    <s v="USD"/>
    <n v="1420070615"/>
    <n v="1415750615"/>
    <b v="0"/>
    <n v="16"/>
    <b v="0"/>
    <x v="3"/>
    <s v="wearables"/>
    <d v="2014-11-12T00:03:35"/>
    <d v="2015-01-01T00:03:35"/>
    <n v="50"/>
  </r>
  <r>
    <x v="204"/>
    <n v="11727"/>
    <x v="2"/>
    <s v="GB"/>
    <s v="GBP"/>
    <n v="1488830400"/>
    <n v="1484924605"/>
    <b v="1"/>
    <n v="255"/>
    <b v="1"/>
    <x v="5"/>
    <s v="electronic music"/>
    <d v="2017-01-20T15:03:25"/>
    <d v="2017-03-06T20:00:00"/>
    <n v="45"/>
  </r>
  <r>
    <x v="204"/>
    <n v="11176"/>
    <x v="2"/>
    <s v="SE"/>
    <s v="SEK"/>
    <n v="1428184740"/>
    <n v="1423501507"/>
    <b v="0"/>
    <n v="141"/>
    <b v="1"/>
    <x v="5"/>
    <s v="electronic music"/>
    <d v="2015-02-09T17:05:07"/>
    <d v="2015-04-04T21:59:00"/>
    <n v="54"/>
  </r>
  <r>
    <x v="204"/>
    <n v="10740"/>
    <x v="2"/>
    <s v="US"/>
    <s v="USD"/>
    <n v="1450290010"/>
    <n v="1447698010"/>
    <b v="0"/>
    <n v="99"/>
    <b v="1"/>
    <x v="5"/>
    <s v="electronic music"/>
    <d v="2015-11-16T18:20:10"/>
    <d v="2015-12-16T18:20:10"/>
    <n v="30"/>
  </r>
  <r>
    <x v="204"/>
    <n v="266"/>
    <x v="0"/>
    <s v="US"/>
    <s v="USD"/>
    <n v="1408827550"/>
    <n v="1406235550"/>
    <b v="0"/>
    <n v="8"/>
    <b v="0"/>
    <x v="8"/>
    <s v="audio"/>
    <d v="2014-07-24T20:59:10"/>
    <d v="2014-08-23T20:59:10"/>
    <n v="30"/>
  </r>
  <r>
    <x v="204"/>
    <n v="0"/>
    <x v="0"/>
    <s v="US"/>
    <s v="USD"/>
    <n v="1429892177"/>
    <n v="1424711777"/>
    <b v="0"/>
    <n v="0"/>
    <b v="0"/>
    <x v="8"/>
    <s v="audio"/>
    <d v="2015-02-23T17:16:17"/>
    <d v="2015-04-24T16:16:17"/>
    <n v="60"/>
  </r>
  <r>
    <x v="204"/>
    <n v="0"/>
    <x v="0"/>
    <s v="US"/>
    <s v="USD"/>
    <n v="1480888483"/>
    <n v="1478292883"/>
    <b v="0"/>
    <n v="0"/>
    <b v="0"/>
    <x v="8"/>
    <s v="audio"/>
    <d v="2016-11-04T20:54:43"/>
    <d v="2016-12-04T21:54:43"/>
    <n v="30"/>
  </r>
  <r>
    <x v="204"/>
    <n v="70"/>
    <x v="1"/>
    <s v="US"/>
    <s v="USD"/>
    <n v="1349050622"/>
    <n v="1347322622"/>
    <b v="0"/>
    <n v="2"/>
    <b v="0"/>
    <x v="4"/>
    <s v="video games"/>
    <d v="2012-09-11T00:17:02"/>
    <d v="2012-10-01T00:17:02"/>
    <n v="20"/>
  </r>
  <r>
    <x v="204"/>
    <n v="56"/>
    <x v="1"/>
    <s v="US"/>
    <s v="USD"/>
    <n v="1344635088"/>
    <n v="1342043088"/>
    <b v="0"/>
    <n v="3"/>
    <b v="0"/>
    <x v="4"/>
    <s v="video games"/>
    <d v="2012-07-11T21:44:48"/>
    <d v="2012-08-10T21:44:48"/>
    <n v="30"/>
  </r>
  <r>
    <x v="204"/>
    <n v="0"/>
    <x v="1"/>
    <s v="US"/>
    <s v="USD"/>
    <n v="1406148024"/>
    <n v="1403556024"/>
    <b v="0"/>
    <n v="0"/>
    <b v="0"/>
    <x v="4"/>
    <s v="video games"/>
    <d v="2014-06-23T20:40:24"/>
    <d v="2014-07-23T20:40:24"/>
    <n v="30"/>
  </r>
  <r>
    <x v="204"/>
    <n v="45"/>
    <x v="1"/>
    <s v="US"/>
    <s v="USD"/>
    <n v="1479495790"/>
    <n v="1476900190"/>
    <b v="0"/>
    <n v="3"/>
    <b v="0"/>
    <x v="4"/>
    <s v="video games"/>
    <d v="2016-10-19T18:03:10"/>
    <d v="2016-11-18T19:03:10"/>
    <n v="30"/>
  </r>
  <r>
    <x v="204"/>
    <n v="1438"/>
    <x v="1"/>
    <s v="CA"/>
    <s v="CAD"/>
    <n v="1483238771"/>
    <n v="1480646771"/>
    <b v="0"/>
    <n v="13"/>
    <b v="0"/>
    <x v="4"/>
    <s v="mobile games"/>
    <d v="2016-12-02T02:46:11"/>
    <d v="2017-01-01T02:46:11"/>
    <n v="30"/>
  </r>
  <r>
    <x v="204"/>
    <n v="151"/>
    <x v="1"/>
    <s v="US"/>
    <s v="USD"/>
    <n v="1417795480"/>
    <n v="1412607880"/>
    <b v="0"/>
    <n v="3"/>
    <b v="0"/>
    <x v="7"/>
    <s v="food trucks"/>
    <d v="2014-10-06T15:04:40"/>
    <d v="2014-12-05T16:04:40"/>
    <n v="60"/>
  </r>
  <r>
    <x v="204"/>
    <n v="0"/>
    <x v="1"/>
    <s v="US"/>
    <s v="USD"/>
    <n v="1466270582"/>
    <n v="1463678582"/>
    <b v="0"/>
    <n v="0"/>
    <b v="0"/>
    <x v="7"/>
    <s v="food trucks"/>
    <d v="2016-05-19T17:23:02"/>
    <d v="2016-06-18T17:23:02"/>
    <n v="30"/>
  </r>
  <r>
    <x v="204"/>
    <n v="2070.5"/>
    <x v="1"/>
    <s v="US"/>
    <s v="USD"/>
    <n v="1404623330"/>
    <n v="1401685730"/>
    <b v="0"/>
    <n v="25"/>
    <b v="0"/>
    <x v="7"/>
    <s v="food trucks"/>
    <d v="2014-06-02T05:08:50"/>
    <d v="2014-07-06T05:08:50"/>
    <n v="34"/>
  </r>
  <r>
    <x v="204"/>
    <n v="17"/>
    <x v="1"/>
    <s v="US"/>
    <s v="USD"/>
    <n v="1424593763"/>
    <n v="1422001763"/>
    <b v="0"/>
    <n v="3"/>
    <b v="0"/>
    <x v="7"/>
    <s v="food trucks"/>
    <d v="2015-01-23T08:29:23"/>
    <d v="2015-02-22T08:29:23"/>
    <n v="30"/>
  </r>
  <r>
    <x v="204"/>
    <n v="13500"/>
    <x v="2"/>
    <s v="IT"/>
    <s v="EUR"/>
    <n v="1450602000"/>
    <n v="1445415653"/>
    <b v="0"/>
    <n v="170"/>
    <b v="1"/>
    <x v="6"/>
    <s v="photobooks"/>
    <d v="2015-10-21T08:20:53"/>
    <d v="2015-12-20T09:00:00"/>
    <n v="60"/>
  </r>
  <r>
    <x v="204"/>
    <n v="15530"/>
    <x v="2"/>
    <s v="US"/>
    <s v="USD"/>
    <n v="1458835264"/>
    <n v="1456246864"/>
    <b v="0"/>
    <n v="75"/>
    <b v="1"/>
    <x v="6"/>
    <s v="photobooks"/>
    <d v="2016-02-23T17:01:04"/>
    <d v="2016-03-24T16:01:04"/>
    <n v="30"/>
  </r>
  <r>
    <x v="204"/>
    <n v="11472"/>
    <x v="2"/>
    <s v="US"/>
    <s v="USD"/>
    <n v="1332704042"/>
    <n v="1327523642"/>
    <b v="1"/>
    <n v="169"/>
    <b v="1"/>
    <x v="5"/>
    <s v="rock"/>
    <d v="2012-01-25T20:34:02"/>
    <d v="2012-03-25T19:34:02"/>
    <n v="60"/>
  </r>
  <r>
    <x v="204"/>
    <n v="1136"/>
    <x v="0"/>
    <s v="US"/>
    <s v="USD"/>
    <n v="1475937812"/>
    <n v="1472481812"/>
    <b v="0"/>
    <n v="38"/>
    <b v="0"/>
    <x v="3"/>
    <s v="wearables"/>
    <d v="2016-08-29T14:43:32"/>
    <d v="2016-10-08T14:43:32"/>
    <n v="40"/>
  </r>
  <r>
    <x v="204"/>
    <n v="13614"/>
    <x v="2"/>
    <s v="US"/>
    <s v="USD"/>
    <n v="1441425540"/>
    <n v="1436968366"/>
    <b v="0"/>
    <n v="227"/>
    <b v="1"/>
    <x v="2"/>
    <s v="nonfiction"/>
    <d v="2015-07-15T13:52:46"/>
    <d v="2015-09-05T03:59:00"/>
    <n v="52"/>
  </r>
  <r>
    <x v="204"/>
    <n v="10501"/>
    <x v="2"/>
    <s v="US"/>
    <s v="USD"/>
    <n v="1483138233"/>
    <n v="1480546233"/>
    <b v="0"/>
    <n v="52"/>
    <b v="1"/>
    <x v="5"/>
    <s v="rock"/>
    <d v="2016-11-30T22:50:33"/>
    <d v="2016-12-30T22:50:33"/>
    <n v="30"/>
  </r>
  <r>
    <x v="204"/>
    <n v="11160"/>
    <x v="2"/>
    <s v="US"/>
    <s v="USD"/>
    <n v="1433504876"/>
    <n v="1430912876"/>
    <b v="0"/>
    <n v="151"/>
    <b v="1"/>
    <x v="5"/>
    <s v="rock"/>
    <d v="2015-05-06T11:47:56"/>
    <d v="2015-06-05T11:47:56"/>
    <n v="30"/>
  </r>
  <r>
    <x v="204"/>
    <n v="10235"/>
    <x v="2"/>
    <s v="US"/>
    <s v="USD"/>
    <n v="1470068523"/>
    <n v="1467476523"/>
    <b v="0"/>
    <n v="52"/>
    <b v="1"/>
    <x v="5"/>
    <s v="rock"/>
    <d v="2016-07-02T16:22:03"/>
    <d v="2016-08-01T16:22:03"/>
    <n v="30"/>
  </r>
  <r>
    <x v="204"/>
    <n v="11385"/>
    <x v="2"/>
    <s v="US"/>
    <s v="USD"/>
    <n v="1477603140"/>
    <n v="1475013710"/>
    <b v="0"/>
    <n v="158"/>
    <b v="1"/>
    <x v="5"/>
    <s v="rock"/>
    <d v="2016-09-27T22:01:50"/>
    <d v="2016-10-27T21:19:00"/>
    <n v="30"/>
  </r>
  <r>
    <x v="204"/>
    <n v="0"/>
    <x v="1"/>
    <s v="US"/>
    <s v="USD"/>
    <n v="1428629242"/>
    <n v="1426037242"/>
    <b v="0"/>
    <n v="0"/>
    <b v="0"/>
    <x v="2"/>
    <s v="translations"/>
    <d v="2015-03-11T01:27:22"/>
    <d v="2015-04-10T01:27:22"/>
    <n v="30"/>
  </r>
  <r>
    <x v="204"/>
    <n v="77"/>
    <x v="1"/>
    <s v="DE"/>
    <s v="EUR"/>
    <n v="1456043057"/>
    <n v="1453451057"/>
    <b v="0"/>
    <n v="2"/>
    <b v="0"/>
    <x v="2"/>
    <s v="translations"/>
    <d v="2016-01-22T08:24:17"/>
    <d v="2016-02-21T08:24:17"/>
    <n v="30"/>
  </r>
  <r>
    <x v="204"/>
    <n v="0"/>
    <x v="1"/>
    <s v="US"/>
    <s v="USD"/>
    <n v="1470175271"/>
    <n v="1467583271"/>
    <b v="0"/>
    <n v="0"/>
    <b v="0"/>
    <x v="2"/>
    <s v="fiction"/>
    <d v="2016-07-03T22:01:11"/>
    <d v="2016-08-02T22:01:11"/>
    <n v="30"/>
  </r>
  <r>
    <x v="204"/>
    <n v="67"/>
    <x v="0"/>
    <s v="US"/>
    <s v="USD"/>
    <n v="1383789603"/>
    <n v="1381194003"/>
    <b v="0"/>
    <n v="1"/>
    <b v="0"/>
    <x v="2"/>
    <s v="art books"/>
    <d v="2013-10-08T01:00:03"/>
    <d v="2013-11-07T02:00:03"/>
    <n v="30"/>
  </r>
  <r>
    <x v="204"/>
    <n v="10"/>
    <x v="0"/>
    <s v="US"/>
    <s v="USD"/>
    <n v="1432843500"/>
    <n v="1430124509"/>
    <b v="0"/>
    <n v="1"/>
    <b v="0"/>
    <x v="2"/>
    <s v="art books"/>
    <d v="2015-04-27T08:48:29"/>
    <d v="2015-05-28T20:05:00"/>
    <n v="31"/>
  </r>
  <r>
    <x v="204"/>
    <n v="506"/>
    <x v="0"/>
    <s v="US"/>
    <s v="USD"/>
    <n v="1424211329"/>
    <n v="1421187329"/>
    <b v="0"/>
    <n v="6"/>
    <b v="0"/>
    <x v="2"/>
    <s v="art books"/>
    <d v="2015-01-13T22:15:29"/>
    <d v="2015-02-17T22:15:29"/>
    <n v="35"/>
  </r>
  <r>
    <x v="204"/>
    <n v="2291"/>
    <x v="0"/>
    <s v="US"/>
    <s v="USD"/>
    <n v="1404909296"/>
    <n v="1402317296"/>
    <b v="0"/>
    <n v="35"/>
    <b v="0"/>
    <x v="2"/>
    <s v="art books"/>
    <d v="2014-06-09T12:34:56"/>
    <d v="2014-07-09T12:34:56"/>
    <n v="30"/>
  </r>
  <r>
    <x v="204"/>
    <n v="55"/>
    <x v="0"/>
    <s v="US"/>
    <s v="USD"/>
    <n v="1343161248"/>
    <n v="1337977248"/>
    <b v="0"/>
    <n v="2"/>
    <b v="0"/>
    <x v="2"/>
    <s v="art books"/>
    <d v="2012-05-25T20:20:48"/>
    <d v="2012-07-24T20:20:48"/>
    <n v="60"/>
  </r>
  <r>
    <x v="204"/>
    <n v="14511"/>
    <x v="2"/>
    <s v="US"/>
    <s v="USD"/>
    <n v="1339701851"/>
    <n v="1337887451"/>
    <b v="0"/>
    <n v="205"/>
    <b v="1"/>
    <x v="5"/>
    <s v="rock"/>
    <d v="2012-05-24T19:24:11"/>
    <d v="2012-06-14T19:24:11"/>
    <n v="21"/>
  </r>
  <r>
    <x v="204"/>
    <n v="10420"/>
    <x v="2"/>
    <s v="US"/>
    <s v="USD"/>
    <n v="1353621600"/>
    <n v="1350061821"/>
    <b v="0"/>
    <n v="157"/>
    <b v="1"/>
    <x v="5"/>
    <s v="rock"/>
    <d v="2012-10-12T17:10:21"/>
    <d v="2012-11-22T22:00:00"/>
    <n v="41"/>
  </r>
  <r>
    <x v="204"/>
    <n v="15591"/>
    <x v="2"/>
    <s v="US"/>
    <s v="USD"/>
    <n v="1350074261"/>
    <n v="1347482261"/>
    <b v="0"/>
    <n v="133"/>
    <b v="1"/>
    <x v="5"/>
    <s v="rock"/>
    <d v="2012-09-12T20:37:41"/>
    <d v="2012-10-12T20:37:41"/>
    <n v="30"/>
  </r>
  <r>
    <x v="204"/>
    <n v="10000"/>
    <x v="2"/>
    <s v="US"/>
    <s v="USD"/>
    <n v="1326690000"/>
    <n v="1324329156"/>
    <b v="0"/>
    <n v="58"/>
    <b v="1"/>
    <x v="5"/>
    <s v="rock"/>
    <d v="2011-12-19T21:12:36"/>
    <d v="2012-01-16T05:00:00"/>
    <n v="28"/>
  </r>
  <r>
    <x v="204"/>
    <n v="10950"/>
    <x v="2"/>
    <s v="US"/>
    <s v="USD"/>
    <n v="1353551160"/>
    <n v="1348363560"/>
    <b v="0"/>
    <n v="128"/>
    <b v="1"/>
    <x v="5"/>
    <s v="pop"/>
    <d v="2012-09-23T01:26:00"/>
    <d v="2012-11-22T02:26:00"/>
    <n v="60"/>
  </r>
  <r>
    <x v="204"/>
    <n v="3125"/>
    <x v="3"/>
    <s v="US"/>
    <s v="USD"/>
    <n v="1491855300"/>
    <n v="1488935245"/>
    <b v="0"/>
    <n v="39"/>
    <b v="0"/>
    <x v="5"/>
    <s v="faith"/>
    <d v="2017-03-08T01:07:25"/>
    <d v="2017-04-10T20:15:00"/>
    <n v="33"/>
  </r>
  <r>
    <x v="204"/>
    <n v="5"/>
    <x v="3"/>
    <s v="US"/>
    <s v="USD"/>
    <n v="1490589360"/>
    <n v="1488038674"/>
    <b v="0"/>
    <n v="1"/>
    <b v="0"/>
    <x v="5"/>
    <s v="faith"/>
    <d v="2017-02-25T16:04:34"/>
    <d v="2017-03-27T04:36:00"/>
    <n v="30"/>
  </r>
  <r>
    <x v="204"/>
    <n v="1050"/>
    <x v="1"/>
    <s v="US"/>
    <s v="USD"/>
    <n v="1409585434"/>
    <n v="1406907034"/>
    <b v="0"/>
    <n v="2"/>
    <b v="0"/>
    <x v="5"/>
    <s v="faith"/>
    <d v="2014-08-01T15:30:34"/>
    <d v="2014-09-01T15:30:34"/>
    <n v="31"/>
  </r>
  <r>
    <x v="204"/>
    <n v="650"/>
    <x v="1"/>
    <s v="US"/>
    <s v="USD"/>
    <n v="1435730400"/>
    <n v="1430855315"/>
    <b v="0"/>
    <n v="3"/>
    <b v="0"/>
    <x v="5"/>
    <s v="faith"/>
    <d v="2015-05-05T19:48:35"/>
    <d v="2015-07-01T06:00:00"/>
    <n v="57"/>
  </r>
  <r>
    <x v="204"/>
    <n v="0"/>
    <x v="1"/>
    <s v="US"/>
    <s v="USD"/>
    <n v="1465521306"/>
    <n v="1460337306"/>
    <b v="0"/>
    <n v="0"/>
    <b v="0"/>
    <x v="5"/>
    <s v="faith"/>
    <d v="2016-04-11T01:15:06"/>
    <d v="2016-06-10T01:15:06"/>
    <n v="60"/>
  </r>
  <r>
    <x v="204"/>
    <n v="0"/>
    <x v="1"/>
    <s v="US"/>
    <s v="USD"/>
    <n v="1473802200"/>
    <n v="1472746374"/>
    <b v="0"/>
    <n v="0"/>
    <b v="0"/>
    <x v="5"/>
    <s v="faith"/>
    <d v="2016-09-01T16:12:54"/>
    <d v="2016-09-13T21:30:00"/>
    <n v="12"/>
  </r>
  <r>
    <x v="204"/>
    <n v="10290"/>
    <x v="2"/>
    <s v="US"/>
    <s v="USD"/>
    <n v="1426787123"/>
    <n v="1424198723"/>
    <b v="0"/>
    <n v="61"/>
    <b v="1"/>
    <x v="6"/>
    <s v="photobooks"/>
    <d v="2015-02-17T18:45:23"/>
    <d v="2015-03-19T17:45:23"/>
    <n v="30"/>
  </r>
  <r>
    <x v="204"/>
    <n v="1533"/>
    <x v="1"/>
    <s v="US"/>
    <s v="USD"/>
    <n v="1428158637"/>
    <n v="1425570237"/>
    <b v="1"/>
    <n v="24"/>
    <b v="0"/>
    <x v="6"/>
    <s v="photobooks"/>
    <d v="2015-03-05T15:43:57"/>
    <d v="2015-04-04T14:43:57"/>
    <n v="30"/>
  </r>
  <r>
    <x v="204"/>
    <n v="6755"/>
    <x v="1"/>
    <s v="US"/>
    <s v="USD"/>
    <n v="1481809189"/>
    <n v="1479217189"/>
    <b v="1"/>
    <n v="140"/>
    <b v="0"/>
    <x v="6"/>
    <s v="photobooks"/>
    <d v="2016-11-15T13:39:49"/>
    <d v="2016-12-15T13:39:49"/>
    <n v="30"/>
  </r>
  <r>
    <x v="204"/>
    <n v="11805"/>
    <x v="2"/>
    <s v="US"/>
    <s v="USD"/>
    <n v="1422140895"/>
    <n v="1418684895"/>
    <b v="0"/>
    <n v="90"/>
    <b v="1"/>
    <x v="5"/>
    <s v="rock"/>
    <d v="2014-12-15T23:08:15"/>
    <d v="2015-01-24T23:08:15"/>
    <n v="40"/>
  </r>
  <r>
    <x v="204"/>
    <n v="12400.61"/>
    <x v="2"/>
    <s v="US"/>
    <s v="USD"/>
    <n v="1298245954"/>
    <n v="1295653954"/>
    <b v="0"/>
    <n v="134"/>
    <b v="1"/>
    <x v="5"/>
    <s v="rock"/>
    <d v="2011-01-21T23:52:34"/>
    <d v="2011-02-20T23:52:34"/>
    <n v="30"/>
  </r>
  <r>
    <x v="204"/>
    <n v="0"/>
    <x v="1"/>
    <s v="US"/>
    <s v="USD"/>
    <n v="1483488249"/>
    <n v="1480896249"/>
    <b v="0"/>
    <n v="0"/>
    <b v="0"/>
    <x v="4"/>
    <s v="mobile games"/>
    <d v="2016-12-05T00:04:09"/>
    <d v="2017-01-04T00:04:09"/>
    <n v="30"/>
  </r>
  <r>
    <x v="204"/>
    <n v="51"/>
    <x v="1"/>
    <s v="US"/>
    <s v="USD"/>
    <n v="1470519308"/>
    <n v="1465335308"/>
    <b v="0"/>
    <n v="3"/>
    <b v="0"/>
    <x v="4"/>
    <s v="mobile games"/>
    <d v="2016-06-07T21:35:08"/>
    <d v="2016-08-06T21:35:08"/>
    <n v="60"/>
  </r>
  <r>
    <x v="204"/>
    <n v="10555"/>
    <x v="2"/>
    <s v="US"/>
    <s v="USD"/>
    <n v="1279778400"/>
    <n v="1275851354"/>
    <b v="0"/>
    <n v="120"/>
    <b v="1"/>
    <x v="5"/>
    <s v="indie rock"/>
    <d v="2010-06-06T19:09:14"/>
    <d v="2010-07-22T06:00:00"/>
    <n v="46"/>
  </r>
  <r>
    <x v="204"/>
    <n v="4303"/>
    <x v="1"/>
    <s v="GB"/>
    <s v="GBP"/>
    <n v="1445468400"/>
    <n v="1443042061"/>
    <b v="0"/>
    <n v="105"/>
    <b v="0"/>
    <x v="3"/>
    <s v="gadgets"/>
    <d v="2015-09-23T21:01:01"/>
    <d v="2015-10-21T23:00:00"/>
    <n v="28"/>
  </r>
  <r>
    <x v="204"/>
    <n v="11070"/>
    <x v="2"/>
    <s v="US"/>
    <s v="USD"/>
    <n v="1362955108"/>
    <n v="1360366708"/>
    <b v="0"/>
    <n v="96"/>
    <b v="1"/>
    <x v="5"/>
    <s v="indie rock"/>
    <d v="2013-02-08T23:38:28"/>
    <d v="2013-03-10T22:38:28"/>
    <n v="30"/>
  </r>
  <r>
    <x v="204"/>
    <n v="170525"/>
    <x v="2"/>
    <s v="US"/>
    <s v="USD"/>
    <n v="1470896916"/>
    <n v="1467008916"/>
    <b v="1"/>
    <n v="2478"/>
    <b v="1"/>
    <x v="3"/>
    <s v="hardware"/>
    <d v="2016-06-27T06:28:36"/>
    <d v="2016-08-11T06:28:36"/>
    <n v="45"/>
  </r>
  <r>
    <x v="204"/>
    <n v="15673.44"/>
    <x v="2"/>
    <s v="US"/>
    <s v="USD"/>
    <n v="1412121600"/>
    <n v="1408565860"/>
    <b v="1"/>
    <n v="424"/>
    <b v="1"/>
    <x v="3"/>
    <s v="hardware"/>
    <d v="2014-08-20T20:17:40"/>
    <d v="2014-10-01T00:00:00"/>
    <n v="42"/>
  </r>
  <r>
    <x v="204"/>
    <n v="110538.12"/>
    <x v="2"/>
    <s v="US"/>
    <s v="USD"/>
    <n v="1349495940"/>
    <n v="1346042417"/>
    <b v="1"/>
    <n v="1633"/>
    <b v="1"/>
    <x v="3"/>
    <s v="hardware"/>
    <d v="2012-08-27T04:40:17"/>
    <d v="2012-10-06T03:59:00"/>
    <n v="40"/>
  </r>
  <r>
    <x v="204"/>
    <n v="19292.5"/>
    <x v="2"/>
    <s v="US"/>
    <s v="USD"/>
    <n v="1400006636"/>
    <n v="1397414636"/>
    <b v="1"/>
    <n v="306"/>
    <b v="1"/>
    <x v="3"/>
    <s v="hardware"/>
    <d v="2014-04-13T18:43:56"/>
    <d v="2014-05-13T18:43:56"/>
    <n v="30"/>
  </r>
  <r>
    <x v="204"/>
    <n v="11570.92"/>
    <x v="2"/>
    <s v="US"/>
    <s v="USD"/>
    <n v="1282622400"/>
    <n v="1276891586"/>
    <b v="1"/>
    <n v="137"/>
    <b v="1"/>
    <x v="3"/>
    <s v="hardware"/>
    <d v="2010-06-18T20:06:26"/>
    <d v="2010-08-24T04:00:00"/>
    <n v="67"/>
  </r>
  <r>
    <x v="204"/>
    <n v="92154.22"/>
    <x v="2"/>
    <s v="US"/>
    <s v="USD"/>
    <n v="1362863299"/>
    <n v="1360271299"/>
    <b v="1"/>
    <n v="479"/>
    <b v="1"/>
    <x v="3"/>
    <s v="hardware"/>
    <d v="2013-02-07T21:08:19"/>
    <d v="2013-03-09T21:08:19"/>
    <n v="30"/>
  </r>
  <r>
    <x v="204"/>
    <n v="30047.64"/>
    <x v="2"/>
    <s v="US"/>
    <s v="USD"/>
    <n v="1388383353"/>
    <n v="1383195753"/>
    <b v="1"/>
    <n v="429"/>
    <b v="1"/>
    <x v="3"/>
    <s v="hardware"/>
    <d v="2013-10-31T05:02:33"/>
    <d v="2013-12-30T06:02:33"/>
    <n v="60"/>
  </r>
  <r>
    <x v="204"/>
    <n v="12353"/>
    <x v="2"/>
    <s v="US"/>
    <s v="USD"/>
    <n v="1453481974"/>
    <n v="1448297974"/>
    <b v="0"/>
    <n v="140"/>
    <b v="1"/>
    <x v="3"/>
    <s v="hardware"/>
    <d v="2015-11-23T16:59:34"/>
    <d v="2016-01-22T16:59:34"/>
    <n v="60"/>
  </r>
  <r>
    <x v="204"/>
    <n v="12110"/>
    <x v="2"/>
    <s v="US"/>
    <s v="USD"/>
    <n v="1369282044"/>
    <n v="1366690044"/>
    <b v="0"/>
    <n v="217"/>
    <b v="1"/>
    <x v="3"/>
    <s v="hardware"/>
    <d v="2013-04-23T04:07:24"/>
    <d v="2013-05-23T04:07:24"/>
    <n v="30"/>
  </r>
  <r>
    <x v="204"/>
    <n v="47327"/>
    <x v="2"/>
    <s v="US"/>
    <s v="USD"/>
    <n v="1433036578"/>
    <n v="1429580578"/>
    <b v="0"/>
    <n v="170"/>
    <b v="1"/>
    <x v="3"/>
    <s v="hardware"/>
    <d v="2015-04-21T01:42:58"/>
    <d v="2015-05-31T01:42:58"/>
    <n v="40"/>
  </r>
  <r>
    <x v="204"/>
    <n v="28817"/>
    <x v="2"/>
    <s v="GB"/>
    <s v="GBP"/>
    <n v="1435258800"/>
    <n v="1432659793"/>
    <b v="0"/>
    <n v="607"/>
    <b v="1"/>
    <x v="3"/>
    <s v="hardware"/>
    <d v="2015-05-26T17:03:13"/>
    <d v="2015-06-25T19:00:00"/>
    <n v="30"/>
  </r>
  <r>
    <x v="204"/>
    <n v="85"/>
    <x v="1"/>
    <s v="US"/>
    <s v="USD"/>
    <n v="1337447105"/>
    <n v="1334855105"/>
    <b v="0"/>
    <n v="16"/>
    <b v="0"/>
    <x v="4"/>
    <s v="video games"/>
    <d v="2012-04-19T17:05:05"/>
    <d v="2012-05-19T17:05:05"/>
    <n v="30"/>
  </r>
  <r>
    <x v="204"/>
    <n v="28474"/>
    <x v="2"/>
    <s v="US"/>
    <s v="USD"/>
    <n v="1453737600"/>
    <n v="1452530041"/>
    <b v="1"/>
    <n v="266"/>
    <b v="1"/>
    <x v="4"/>
    <s v="tabletop games"/>
    <d v="2016-01-11T16:34:01"/>
    <d v="2016-01-25T16:00:00"/>
    <n v="14"/>
  </r>
  <r>
    <x v="204"/>
    <n v="53737"/>
    <x v="2"/>
    <s v="US"/>
    <s v="USD"/>
    <n v="1459012290"/>
    <n v="1456423890"/>
    <b v="0"/>
    <n v="878"/>
    <b v="1"/>
    <x v="4"/>
    <s v="tabletop games"/>
    <d v="2016-02-25T18:11:30"/>
    <d v="2016-03-26T17:11:30"/>
    <n v="30"/>
  </r>
  <r>
    <x v="204"/>
    <n v="24315"/>
    <x v="2"/>
    <s v="US"/>
    <s v="USD"/>
    <n v="1477767600"/>
    <n v="1475337675"/>
    <b v="0"/>
    <n v="296"/>
    <b v="1"/>
    <x v="4"/>
    <s v="tabletop games"/>
    <d v="2016-10-01T16:01:15"/>
    <d v="2016-10-29T19:00:00"/>
    <n v="28"/>
  </r>
  <r>
    <x v="204"/>
    <n v="136009.76"/>
    <x v="2"/>
    <s v="US"/>
    <s v="USD"/>
    <n v="1385521320"/>
    <n v="1382449733"/>
    <b v="0"/>
    <n v="2525"/>
    <b v="1"/>
    <x v="4"/>
    <s v="tabletop games"/>
    <d v="2013-10-22T13:48:53"/>
    <d v="2013-11-27T03:02:00"/>
    <n v="36"/>
  </r>
  <r>
    <x v="204"/>
    <n v="25445"/>
    <x v="2"/>
    <s v="US"/>
    <s v="USD"/>
    <n v="1434307537"/>
    <n v="1431715537"/>
    <b v="1"/>
    <n v="537"/>
    <b v="1"/>
    <x v="7"/>
    <s v="small batch"/>
    <d v="2015-05-15T18:45:37"/>
    <d v="2015-06-14T18:45:37"/>
    <n v="30"/>
  </r>
  <r>
    <x v="204"/>
    <n v="300"/>
    <x v="0"/>
    <s v="US"/>
    <s v="USD"/>
    <n v="1452282420"/>
    <n v="1447962505"/>
    <b v="0"/>
    <n v="1"/>
    <b v="0"/>
    <x v="3"/>
    <s v="web"/>
    <d v="2015-11-19T19:48:25"/>
    <d v="2016-01-08T19:47:00"/>
    <n v="50"/>
  </r>
  <r>
    <x v="204"/>
    <n v="0"/>
    <x v="0"/>
    <s v="NL"/>
    <s v="EUR"/>
    <n v="1433530104"/>
    <n v="1430938104"/>
    <b v="0"/>
    <n v="0"/>
    <b v="0"/>
    <x v="3"/>
    <s v="web"/>
    <d v="2015-05-06T18:48:24"/>
    <d v="2015-06-05T18:48:24"/>
    <n v="30"/>
  </r>
  <r>
    <x v="204"/>
    <n v="0"/>
    <x v="0"/>
    <s v="US"/>
    <s v="USD"/>
    <n v="1473451437"/>
    <n v="1470859437"/>
    <b v="0"/>
    <n v="0"/>
    <b v="0"/>
    <x v="3"/>
    <s v="web"/>
    <d v="2016-08-10T20:03:57"/>
    <d v="2016-09-09T20:03:57"/>
    <n v="30"/>
  </r>
  <r>
    <x v="204"/>
    <n v="435"/>
    <x v="0"/>
    <s v="NZ"/>
    <s v="NZD"/>
    <n v="1424568107"/>
    <n v="1421976107"/>
    <b v="0"/>
    <n v="3"/>
    <b v="0"/>
    <x v="3"/>
    <s v="web"/>
    <d v="2015-01-23T01:21:47"/>
    <d v="2015-02-22T01:21:47"/>
    <n v="30"/>
  </r>
  <r>
    <x v="204"/>
    <n v="0"/>
    <x v="1"/>
    <s v="US"/>
    <s v="USD"/>
    <n v="1456608943"/>
    <n v="1454016943"/>
    <b v="0"/>
    <n v="0"/>
    <b v="0"/>
    <x v="7"/>
    <s v="food trucks"/>
    <d v="2016-01-28T21:35:43"/>
    <d v="2016-02-27T21:35:43"/>
    <n v="30"/>
  </r>
  <r>
    <x v="204"/>
    <n v="0"/>
    <x v="1"/>
    <s v="US"/>
    <s v="USD"/>
    <n v="1445197129"/>
    <n v="1442605129"/>
    <b v="0"/>
    <n v="0"/>
    <b v="0"/>
    <x v="7"/>
    <s v="food trucks"/>
    <d v="2015-09-18T19:38:49"/>
    <d v="2015-10-18T19:38:49"/>
    <n v="30"/>
  </r>
  <r>
    <x v="204"/>
    <n v="10800"/>
    <x v="2"/>
    <s v="US"/>
    <s v="USD"/>
    <n v="1417321515"/>
    <n v="1414725915"/>
    <b v="0"/>
    <n v="120"/>
    <b v="1"/>
    <x v="7"/>
    <s v="small batch"/>
    <d v="2014-10-31T03:25:15"/>
    <d v="2014-11-30T04:25:15"/>
    <n v="30"/>
  </r>
  <r>
    <x v="204"/>
    <n v="11545"/>
    <x v="2"/>
    <s v="US"/>
    <s v="USD"/>
    <n v="1488750490"/>
    <n v="1487022490"/>
    <b v="0"/>
    <n v="186"/>
    <b v="1"/>
    <x v="7"/>
    <s v="small batch"/>
    <d v="2017-02-13T21:48:10"/>
    <d v="2017-03-05T21:48:10"/>
    <n v="20"/>
  </r>
  <r>
    <x v="204"/>
    <n v="0"/>
    <x v="1"/>
    <s v="US"/>
    <s v="USD"/>
    <n v="1465333560"/>
    <n v="1462743308"/>
    <b v="0"/>
    <n v="0"/>
    <b v="0"/>
    <x v="7"/>
    <s v="restaurants"/>
    <d v="2016-05-08T21:35:08"/>
    <d v="2016-06-07T21:06:00"/>
    <n v="30"/>
  </r>
  <r>
    <x v="204"/>
    <n v="10025"/>
    <x v="2"/>
    <s v="US"/>
    <s v="USD"/>
    <n v="1422913152"/>
    <n v="1417729152"/>
    <b v="0"/>
    <n v="59"/>
    <b v="1"/>
    <x v="5"/>
    <s v="classical music"/>
    <d v="2014-12-04T21:39:12"/>
    <d v="2015-02-02T21:39:12"/>
    <n v="60"/>
  </r>
  <r>
    <x v="204"/>
    <n v="75"/>
    <x v="0"/>
    <s v="DE"/>
    <s v="EUR"/>
    <n v="1476189339"/>
    <n v="1471005339"/>
    <b v="0"/>
    <n v="3"/>
    <b v="0"/>
    <x v="7"/>
    <s v="food trucks"/>
    <d v="2016-08-12T12:35:39"/>
    <d v="2016-10-11T12:35:39"/>
    <n v="60"/>
  </r>
  <r>
    <x v="204"/>
    <n v="100"/>
    <x v="0"/>
    <s v="US"/>
    <s v="USD"/>
    <n v="1462827000"/>
    <n v="1457710589"/>
    <b v="0"/>
    <n v="1"/>
    <b v="0"/>
    <x v="7"/>
    <s v="food trucks"/>
    <d v="2016-03-11T15:36:29"/>
    <d v="2016-05-09T20:50:00"/>
    <n v="59"/>
  </r>
  <r>
    <x v="204"/>
    <n v="50"/>
    <x v="0"/>
    <s v="GB"/>
    <s v="GBP"/>
    <n v="1472745594"/>
    <n v="1470153594"/>
    <b v="0"/>
    <n v="1"/>
    <b v="0"/>
    <x v="7"/>
    <s v="food trucks"/>
    <d v="2016-08-02T15:59:54"/>
    <d v="2016-09-01T15:59:54"/>
    <n v="30"/>
  </r>
  <r>
    <x v="204"/>
    <n v="0"/>
    <x v="0"/>
    <s v="US"/>
    <s v="USD"/>
    <n v="1463600945"/>
    <n v="1461786545"/>
    <b v="0"/>
    <n v="0"/>
    <b v="0"/>
    <x v="7"/>
    <s v="food trucks"/>
    <d v="2016-04-27T19:49:05"/>
    <d v="2016-05-18T19:49:05"/>
    <n v="21"/>
  </r>
  <r>
    <x v="204"/>
    <n v="0"/>
    <x v="0"/>
    <s v="US"/>
    <s v="USD"/>
    <n v="1428707647"/>
    <n v="1424823247"/>
    <b v="0"/>
    <n v="0"/>
    <b v="0"/>
    <x v="7"/>
    <s v="food trucks"/>
    <d v="2015-02-25T00:14:07"/>
    <d v="2015-04-10T23:14:07"/>
    <n v="44"/>
  </r>
  <r>
    <x v="204"/>
    <n v="0"/>
    <x v="1"/>
    <s v="US"/>
    <s v="USD"/>
    <n v="1434341369"/>
    <n v="1431749369"/>
    <b v="0"/>
    <n v="0"/>
    <b v="0"/>
    <x v="7"/>
    <s v="food trucks"/>
    <d v="2015-05-16T04:09:29"/>
    <d v="2015-06-15T04:09:29"/>
    <n v="30"/>
  </r>
  <r>
    <x v="204"/>
    <n v="0"/>
    <x v="1"/>
    <s v="US"/>
    <s v="USD"/>
    <n v="1429993026"/>
    <n v="1427401026"/>
    <b v="0"/>
    <n v="0"/>
    <b v="0"/>
    <x v="7"/>
    <s v="food trucks"/>
    <d v="2015-03-26T20:17:06"/>
    <d v="2015-04-25T20:17:06"/>
    <n v="30"/>
  </r>
  <r>
    <x v="204"/>
    <n v="17176.13"/>
    <x v="2"/>
    <s v="US"/>
    <s v="USD"/>
    <n v="1420773970"/>
    <n v="1418095570"/>
    <b v="1"/>
    <n v="294"/>
    <b v="1"/>
    <x v="3"/>
    <s v="space exploration"/>
    <d v="2014-12-09T03:26:10"/>
    <d v="2015-01-09T03:26:10"/>
    <n v="31"/>
  </r>
  <r>
    <x v="204"/>
    <n v="15929.51"/>
    <x v="2"/>
    <s v="US"/>
    <s v="USD"/>
    <n v="1443214800"/>
    <n v="1440008439"/>
    <b v="0"/>
    <n v="206"/>
    <b v="1"/>
    <x v="3"/>
    <s v="makerspaces"/>
    <d v="2015-08-19T18:20:39"/>
    <d v="2015-09-25T21:00:00"/>
    <n v="37"/>
  </r>
  <r>
    <x v="204"/>
    <n v="3319"/>
    <x v="1"/>
    <s v="US"/>
    <s v="USD"/>
    <n v="1451282400"/>
    <n v="1449436390"/>
    <b v="1"/>
    <n v="47"/>
    <b v="0"/>
    <x v="3"/>
    <s v="makerspaces"/>
    <d v="2015-12-06T21:13:10"/>
    <d v="2015-12-28T06:00:00"/>
    <n v="22"/>
  </r>
  <r>
    <x v="204"/>
    <n v="3441"/>
    <x v="3"/>
    <s v="US"/>
    <s v="USD"/>
    <n v="1491416077"/>
    <n v="1488827677"/>
    <b v="1"/>
    <n v="26"/>
    <b v="0"/>
    <x v="1"/>
    <s v="spaces"/>
    <d v="2017-03-06T19:14:37"/>
    <d v="2017-04-05T18:14:37"/>
    <n v="30"/>
  </r>
  <r>
    <x v="204"/>
    <n v="11998.01"/>
    <x v="2"/>
    <s v="DE"/>
    <s v="EUR"/>
    <n v="1444291193"/>
    <n v="1441699193"/>
    <b v="1"/>
    <n v="187"/>
    <b v="1"/>
    <x v="1"/>
    <s v="spaces"/>
    <d v="2015-09-08T07:59:53"/>
    <d v="2015-10-08T07:59:53"/>
    <n v="30"/>
  </r>
  <r>
    <x v="204"/>
    <n v="49321"/>
    <x v="2"/>
    <s v="US"/>
    <s v="USD"/>
    <n v="1438964063"/>
    <n v="1436804063"/>
    <b v="0"/>
    <n v="707"/>
    <b v="1"/>
    <x v="3"/>
    <s v="hardware"/>
    <d v="2015-07-13T16:14:23"/>
    <d v="2015-08-07T16:14:23"/>
    <n v="25"/>
  </r>
  <r>
    <x v="204"/>
    <n v="110"/>
    <x v="1"/>
    <s v="US"/>
    <s v="USD"/>
    <n v="1428171037"/>
    <n v="1425582637"/>
    <b v="0"/>
    <n v="2"/>
    <b v="0"/>
    <x v="2"/>
    <s v="children's books"/>
    <d v="2015-03-05T19:10:37"/>
    <d v="2015-04-04T18:10:37"/>
    <n v="30"/>
  </r>
  <r>
    <x v="204"/>
    <n v="0"/>
    <x v="1"/>
    <s v="US"/>
    <s v="USD"/>
    <n v="1410448551"/>
    <n v="1407856551"/>
    <b v="0"/>
    <n v="0"/>
    <b v="0"/>
    <x v="2"/>
    <s v="children's books"/>
    <d v="2014-08-12T15:15:51"/>
    <d v="2014-09-11T15:15:51"/>
    <n v="30"/>
  </r>
  <r>
    <x v="204"/>
    <n v="1048"/>
    <x v="1"/>
    <s v="US"/>
    <s v="USD"/>
    <n v="1389476201"/>
    <n v="1386884201"/>
    <b v="0"/>
    <n v="33"/>
    <b v="0"/>
    <x v="2"/>
    <s v="children's books"/>
    <d v="2013-12-12T21:36:41"/>
    <d v="2014-01-11T21:36:41"/>
    <n v="30"/>
  </r>
  <r>
    <x v="204"/>
    <n v="11056.75"/>
    <x v="2"/>
    <s v="AU"/>
    <s v="AUD"/>
    <n v="1437473005"/>
    <n v="1434881005"/>
    <b v="0"/>
    <n v="73"/>
    <b v="1"/>
    <x v="1"/>
    <s v="plays"/>
    <d v="2015-06-21T10:03:25"/>
    <d v="2015-07-21T10:03:25"/>
    <n v="30"/>
  </r>
  <r>
    <x v="204"/>
    <n v="12795"/>
    <x v="2"/>
    <s v="US"/>
    <s v="USD"/>
    <n v="1437004800"/>
    <n v="1433295276"/>
    <b v="0"/>
    <n v="141"/>
    <b v="1"/>
    <x v="1"/>
    <s v="plays"/>
    <d v="2015-06-03T01:34:36"/>
    <d v="2015-07-16T00:00:00"/>
    <n v="43"/>
  </r>
  <r>
    <x v="204"/>
    <n v="10027"/>
    <x v="2"/>
    <s v="GB"/>
    <s v="GBP"/>
    <n v="1424692503"/>
    <n v="1422100503"/>
    <b v="0"/>
    <n v="108"/>
    <b v="1"/>
    <x v="1"/>
    <s v="plays"/>
    <d v="2015-01-24T11:55:03"/>
    <d v="2015-02-23T11:55:03"/>
    <n v="30"/>
  </r>
  <r>
    <x v="204"/>
    <n v="10603"/>
    <x v="2"/>
    <s v="US"/>
    <s v="USD"/>
    <n v="1443018086"/>
    <n v="1441290086"/>
    <b v="0"/>
    <n v="102"/>
    <b v="1"/>
    <x v="1"/>
    <s v="plays"/>
    <d v="2015-09-03T14:21:26"/>
    <d v="2015-09-23T14:21:26"/>
    <n v="20"/>
  </r>
  <r>
    <x v="204"/>
    <n v="467"/>
    <x v="1"/>
    <s v="US"/>
    <s v="USD"/>
    <n v="1419183813"/>
    <n v="1417455813"/>
    <b v="0"/>
    <n v="13"/>
    <b v="0"/>
    <x v="1"/>
    <s v="plays"/>
    <d v="2014-12-01T17:43:33"/>
    <d v="2014-12-21T17:43:33"/>
    <n v="20"/>
  </r>
  <r>
    <x v="204"/>
    <n v="1908"/>
    <x v="1"/>
    <s v="US"/>
    <s v="USD"/>
    <n v="1454734740"/>
    <n v="1451684437"/>
    <b v="0"/>
    <n v="5"/>
    <b v="0"/>
    <x v="1"/>
    <s v="plays"/>
    <d v="2016-01-01T21:40:37"/>
    <d v="2016-02-06T04:59:00"/>
    <n v="36"/>
  </r>
  <r>
    <x v="204"/>
    <n v="273"/>
    <x v="1"/>
    <s v="US"/>
    <s v="USD"/>
    <n v="1460751128"/>
    <n v="1455570728"/>
    <b v="0"/>
    <n v="10"/>
    <b v="0"/>
    <x v="1"/>
    <s v="plays"/>
    <d v="2016-02-15T21:12:08"/>
    <d v="2016-04-15T20:12:08"/>
    <n v="60"/>
  </r>
  <r>
    <x v="204"/>
    <n v="0"/>
    <x v="1"/>
    <s v="US"/>
    <s v="USD"/>
    <n v="1469325158"/>
    <n v="1464141158"/>
    <b v="0"/>
    <n v="0"/>
    <b v="0"/>
    <x v="1"/>
    <s v="plays"/>
    <d v="2016-05-25T01:52:38"/>
    <d v="2016-07-24T01:52:38"/>
    <n v="60"/>
  </r>
  <r>
    <x v="204"/>
    <n v="2"/>
    <x v="1"/>
    <s v="US"/>
    <s v="USD"/>
    <n v="1410041339"/>
    <n v="1404857339"/>
    <b v="0"/>
    <n v="2"/>
    <b v="0"/>
    <x v="1"/>
    <s v="plays"/>
    <d v="2014-07-08T22:08:59"/>
    <d v="2014-09-06T22:08:59"/>
    <n v="60"/>
  </r>
  <r>
    <x v="204"/>
    <n v="10092"/>
    <x v="2"/>
    <s v="GB"/>
    <s v="GBP"/>
    <n v="1431007264"/>
    <n v="1428415264"/>
    <b v="0"/>
    <n v="62"/>
    <b v="1"/>
    <x v="1"/>
    <s v="musical"/>
    <d v="2015-04-07T14:01:04"/>
    <d v="2015-05-07T14:01:04"/>
    <n v="30"/>
  </r>
  <r>
    <x v="204"/>
    <n v="100"/>
    <x v="1"/>
    <s v="US"/>
    <s v="USD"/>
    <n v="1433714198"/>
    <n v="1431122198"/>
    <b v="0"/>
    <n v="1"/>
    <b v="0"/>
    <x v="1"/>
    <s v="spaces"/>
    <d v="2015-05-08T21:56:38"/>
    <d v="2015-06-07T21:56:38"/>
    <n v="30"/>
  </r>
  <r>
    <x v="204"/>
    <n v="0"/>
    <x v="0"/>
    <s v="GB"/>
    <s v="GBP"/>
    <n v="1465258325"/>
    <n v="1462666325"/>
    <b v="0"/>
    <n v="0"/>
    <b v="0"/>
    <x v="1"/>
    <s v="spaces"/>
    <d v="2016-05-08T00:12:05"/>
    <d v="2016-06-07T00:12:05"/>
    <n v="30"/>
  </r>
  <r>
    <x v="204"/>
    <n v="10685"/>
    <x v="2"/>
    <s v="US"/>
    <s v="USD"/>
    <n v="1435835824"/>
    <n v="1433243824"/>
    <b v="0"/>
    <n v="98"/>
    <b v="1"/>
    <x v="1"/>
    <s v="plays"/>
    <d v="2015-06-02T11:17:04"/>
    <d v="2015-07-02T11:17:04"/>
    <n v="30"/>
  </r>
  <r>
    <x v="204"/>
    <n v="11363"/>
    <x v="2"/>
    <s v="US"/>
    <s v="USD"/>
    <n v="1442425412"/>
    <n v="1439833412"/>
    <b v="0"/>
    <n v="128"/>
    <b v="1"/>
    <x v="1"/>
    <s v="plays"/>
    <d v="2015-08-17T17:43:32"/>
    <d v="2015-09-16T17:43:32"/>
    <n v="30"/>
  </r>
  <r>
    <x v="204"/>
    <n v="12165"/>
    <x v="2"/>
    <s v="NZ"/>
    <s v="NZD"/>
    <n v="1477886400"/>
    <n v="1476228128"/>
    <b v="0"/>
    <n v="111"/>
    <b v="1"/>
    <x v="1"/>
    <s v="spaces"/>
    <d v="2016-10-11T23:22:08"/>
    <d v="2016-10-31T04:00:00"/>
    <n v="20"/>
  </r>
  <r>
    <x v="204"/>
    <n v="10000"/>
    <x v="2"/>
    <s v="US"/>
    <s v="USD"/>
    <n v="1452174420"/>
    <n v="1449150420"/>
    <b v="0"/>
    <n v="27"/>
    <b v="1"/>
    <x v="1"/>
    <s v="spaces"/>
    <d v="2015-12-03T13:47:00"/>
    <d v="2016-01-07T13:47:00"/>
    <n v="35"/>
  </r>
  <r>
    <x v="204"/>
    <n v="10373"/>
    <x v="2"/>
    <s v="US"/>
    <s v="USD"/>
    <n v="1488171540"/>
    <n v="1486661793"/>
    <b v="0"/>
    <n v="115"/>
    <b v="1"/>
    <x v="1"/>
    <s v="spaces"/>
    <d v="2017-02-09T17:36:33"/>
    <d v="2017-02-27T04:59:00"/>
    <n v="18"/>
  </r>
  <r>
    <x v="204"/>
    <n v="15696"/>
    <x v="2"/>
    <s v="US"/>
    <s v="USD"/>
    <n v="1434917049"/>
    <n v="1432325049"/>
    <b v="0"/>
    <n v="107"/>
    <b v="1"/>
    <x v="1"/>
    <s v="spaces"/>
    <d v="2015-05-22T20:04:09"/>
    <d v="2015-06-21T20:04:09"/>
    <n v="30"/>
  </r>
  <r>
    <x v="204"/>
    <n v="10088"/>
    <x v="2"/>
    <s v="US"/>
    <s v="USD"/>
    <n v="1472338409"/>
    <n v="1468450409"/>
    <b v="0"/>
    <n v="62"/>
    <b v="1"/>
    <x v="1"/>
    <s v="spaces"/>
    <d v="2016-07-13T22:53:29"/>
    <d v="2016-08-27T22:53:29"/>
    <n v="45"/>
  </r>
  <r>
    <x v="204"/>
    <n v="40"/>
    <x v="1"/>
    <s v="US"/>
    <s v="USD"/>
    <n v="1412222340"/>
    <n v="1407781013"/>
    <b v="0"/>
    <n v="3"/>
    <b v="0"/>
    <x v="1"/>
    <s v="spaces"/>
    <d v="2014-08-11T18:16:53"/>
    <d v="2014-10-02T03:59:00"/>
    <n v="52"/>
  </r>
  <r>
    <x v="204"/>
    <n v="6684"/>
    <x v="1"/>
    <s v="US"/>
    <s v="USD"/>
    <n v="1443636000"/>
    <n v="1441111892"/>
    <b v="0"/>
    <n v="67"/>
    <b v="0"/>
    <x v="1"/>
    <s v="spaces"/>
    <d v="2015-09-01T12:51:32"/>
    <d v="2015-09-30T18:00:00"/>
    <n v="29"/>
  </r>
  <r>
    <x v="204"/>
    <n v="334"/>
    <x v="1"/>
    <s v="GB"/>
    <s v="GBP"/>
    <n v="1481132169"/>
    <n v="1479317769"/>
    <b v="0"/>
    <n v="16"/>
    <b v="0"/>
    <x v="1"/>
    <s v="spaces"/>
    <d v="2016-11-16T17:36:09"/>
    <d v="2016-12-07T17:36:09"/>
    <n v="21"/>
  </r>
  <r>
    <x v="204"/>
    <n v="1506"/>
    <x v="1"/>
    <s v="US"/>
    <s v="USD"/>
    <n v="1444405123"/>
    <n v="1439221123"/>
    <b v="0"/>
    <n v="50"/>
    <b v="0"/>
    <x v="1"/>
    <s v="spaces"/>
    <d v="2015-08-10T15:38:43"/>
    <d v="2015-10-09T15:38:43"/>
    <n v="60"/>
  </r>
  <r>
    <x v="204"/>
    <n v="1715"/>
    <x v="1"/>
    <s v="GB"/>
    <s v="GBP"/>
    <n v="1475848800"/>
    <n v="1474027501"/>
    <b v="0"/>
    <n v="42"/>
    <b v="0"/>
    <x v="1"/>
    <s v="spaces"/>
    <d v="2016-09-16T12:05:01"/>
    <d v="2016-10-07T14:00:00"/>
    <n v="21"/>
  </r>
  <r>
    <x v="204"/>
    <n v="300"/>
    <x v="1"/>
    <s v="SE"/>
    <s v="SEK"/>
    <n v="1465123427"/>
    <n v="1462531427"/>
    <b v="0"/>
    <n v="1"/>
    <b v="0"/>
    <x v="1"/>
    <s v="spaces"/>
    <d v="2016-05-06T10:43:47"/>
    <d v="2016-06-05T10:43:47"/>
    <n v="30"/>
  </r>
  <r>
    <x v="204"/>
    <n v="5"/>
    <x v="1"/>
    <s v="US"/>
    <s v="USD"/>
    <n v="1427414732"/>
    <n v="1424826332"/>
    <b v="0"/>
    <n v="1"/>
    <b v="0"/>
    <x v="1"/>
    <s v="spaces"/>
    <d v="2015-02-25T01:05:32"/>
    <d v="2015-03-27T00:05:32"/>
    <n v="30"/>
  </r>
  <r>
    <x v="204"/>
    <n v="375"/>
    <x v="3"/>
    <s v="US"/>
    <s v="USD"/>
    <n v="1492145940"/>
    <n v="1489504916"/>
    <b v="0"/>
    <n v="4"/>
    <b v="0"/>
    <x v="1"/>
    <s v="plays"/>
    <d v="2017-03-14T15:21:56"/>
    <d v="2017-04-14T04:59:00"/>
    <n v="31"/>
  </r>
  <r>
    <x v="204"/>
    <n v="96"/>
    <x v="3"/>
    <s v="FR"/>
    <s v="EUR"/>
    <n v="1491581703"/>
    <n v="1488993303"/>
    <b v="0"/>
    <n v="4"/>
    <b v="0"/>
    <x v="1"/>
    <s v="plays"/>
    <d v="2017-03-08T17:15:03"/>
    <d v="2017-04-07T16:15:03"/>
    <n v="30"/>
  </r>
  <r>
    <x v="204"/>
    <n v="7540"/>
    <x v="3"/>
    <s v="US"/>
    <s v="USD"/>
    <n v="1489903200"/>
    <n v="1488459307"/>
    <b v="0"/>
    <n v="30"/>
    <b v="0"/>
    <x v="1"/>
    <s v="plays"/>
    <d v="2017-03-02T12:55:07"/>
    <d v="2017-03-19T06:00:00"/>
    <n v="17"/>
  </r>
  <r>
    <x v="204"/>
    <n v="10300"/>
    <x v="2"/>
    <s v="US"/>
    <s v="USD"/>
    <n v="1411765492"/>
    <n v="1409173492"/>
    <b v="1"/>
    <n v="74"/>
    <b v="1"/>
    <x v="1"/>
    <s v="plays"/>
    <d v="2014-08-27T21:04:52"/>
    <d v="2014-09-26T21:04:52"/>
    <n v="30"/>
  </r>
  <r>
    <x v="204"/>
    <n v="102"/>
    <x v="1"/>
    <s v="GB"/>
    <s v="GBP"/>
    <n v="1425160800"/>
    <n v="1421274859"/>
    <b v="0"/>
    <n v="8"/>
    <b v="0"/>
    <x v="1"/>
    <s v="musical"/>
    <d v="2015-01-14T22:34:19"/>
    <d v="2015-02-28T22:00:00"/>
    <n v="45"/>
  </r>
  <r>
    <x v="204"/>
    <n v="1145"/>
    <x v="1"/>
    <s v="NO"/>
    <s v="NOK"/>
    <n v="1423050618"/>
    <n v="1420458618"/>
    <b v="0"/>
    <n v="4"/>
    <b v="0"/>
    <x v="1"/>
    <s v="musical"/>
    <d v="2015-01-05T11:50:18"/>
    <d v="2015-02-04T11:50:18"/>
    <n v="30"/>
  </r>
  <r>
    <x v="204"/>
    <n v="12730.42"/>
    <x v="2"/>
    <s v="US"/>
    <s v="USD"/>
    <n v="1411150092"/>
    <n v="1408558092"/>
    <b v="1"/>
    <n v="183"/>
    <b v="1"/>
    <x v="1"/>
    <s v="plays"/>
    <d v="2014-08-20T18:08:12"/>
    <d v="2014-09-19T18:08:12"/>
    <n v="30"/>
  </r>
  <r>
    <x v="204"/>
    <n v="11122"/>
    <x v="2"/>
    <s v="US"/>
    <s v="USD"/>
    <n v="1442030340"/>
    <n v="1439551200"/>
    <b v="1"/>
    <n v="193"/>
    <b v="1"/>
    <x v="1"/>
    <s v="plays"/>
    <d v="2015-08-14T11:20:00"/>
    <d v="2015-09-12T03:59:00"/>
    <n v="29"/>
  </r>
  <r>
    <x v="204"/>
    <n v="12806"/>
    <x v="2"/>
    <s v="US"/>
    <s v="USD"/>
    <n v="1433995140"/>
    <n v="1432129577"/>
    <b v="1"/>
    <n v="176"/>
    <b v="1"/>
    <x v="1"/>
    <s v="plays"/>
    <d v="2015-05-20T13:46:17"/>
    <d v="2015-06-11T03:59:00"/>
    <n v="22"/>
  </r>
  <r>
    <x v="204"/>
    <n v="15443"/>
    <x v="2"/>
    <s v="US"/>
    <s v="USD"/>
    <n v="1446814809"/>
    <n v="1444219209"/>
    <b v="1"/>
    <n v="145"/>
    <b v="1"/>
    <x v="1"/>
    <s v="plays"/>
    <d v="2015-10-07T12:00:09"/>
    <d v="2015-11-06T13:00:09"/>
    <n v="30"/>
  </r>
  <r>
    <x v="204"/>
    <n v="10026.49"/>
    <x v="2"/>
    <s v="GB"/>
    <s v="GBP"/>
    <n v="1466463600"/>
    <n v="1463337315"/>
    <b v="0"/>
    <n v="207"/>
    <b v="1"/>
    <x v="1"/>
    <s v="plays"/>
    <d v="2016-05-15T18:35:15"/>
    <d v="2016-06-20T23:00:00"/>
    <n v="36"/>
  </r>
  <r>
    <x v="204"/>
    <n v="10173"/>
    <x v="2"/>
    <s v="US"/>
    <s v="USD"/>
    <n v="1442102400"/>
    <n v="1440370768"/>
    <b v="0"/>
    <n v="72"/>
    <b v="1"/>
    <x v="1"/>
    <s v="plays"/>
    <d v="2015-08-23T22:59:28"/>
    <d v="2015-09-13T00:00:00"/>
    <n v="21"/>
  </r>
  <r>
    <x v="204"/>
    <n v="10299"/>
    <x v="2"/>
    <s v="US"/>
    <s v="USD"/>
    <n v="1416385679"/>
    <n v="1413790079"/>
    <b v="0"/>
    <n v="162"/>
    <b v="1"/>
    <x v="1"/>
    <s v="plays"/>
    <d v="2014-10-20T07:27:59"/>
    <d v="2014-11-19T08:27:59"/>
    <n v="30"/>
  </r>
  <r>
    <x v="204"/>
    <n v="11450"/>
    <x v="2"/>
    <s v="US"/>
    <s v="USD"/>
    <n v="1464960682"/>
    <n v="1462368682"/>
    <b v="0"/>
    <n v="62"/>
    <b v="1"/>
    <x v="1"/>
    <s v="plays"/>
    <d v="2016-05-04T13:31:22"/>
    <d v="2016-06-03T13:31:22"/>
    <n v="30"/>
  </r>
  <r>
    <x v="204"/>
    <n v="10041"/>
    <x v="2"/>
    <s v="US"/>
    <s v="USD"/>
    <n v="1409266414"/>
    <n v="1405378414"/>
    <b v="0"/>
    <n v="85"/>
    <b v="1"/>
    <x v="1"/>
    <s v="plays"/>
    <d v="2014-07-14T22:53:34"/>
    <d v="2014-08-28T22:53:34"/>
    <n v="45"/>
  </r>
  <r>
    <x v="204"/>
    <n v="10031"/>
    <x v="2"/>
    <s v="US"/>
    <s v="USD"/>
    <n v="1405511376"/>
    <n v="1401623376"/>
    <b v="0"/>
    <n v="91"/>
    <b v="1"/>
    <x v="1"/>
    <s v="plays"/>
    <d v="2014-06-01T11:49:36"/>
    <d v="2014-07-16T11:49:36"/>
    <n v="45"/>
  </r>
  <r>
    <x v="204"/>
    <n v="10115"/>
    <x v="2"/>
    <s v="US"/>
    <s v="USD"/>
    <n v="1425495563"/>
    <n v="1422903563"/>
    <b v="0"/>
    <n v="98"/>
    <b v="1"/>
    <x v="1"/>
    <s v="plays"/>
    <d v="2015-02-02T18:59:23"/>
    <d v="2015-03-04T18:59:23"/>
    <n v="30"/>
  </r>
  <r>
    <x v="204"/>
    <n v="10555"/>
    <x v="2"/>
    <s v="US"/>
    <s v="USD"/>
    <n v="1404983269"/>
    <n v="1402391269"/>
    <b v="0"/>
    <n v="168"/>
    <b v="1"/>
    <x v="1"/>
    <s v="plays"/>
    <d v="2014-06-10T09:07:49"/>
    <d v="2014-07-10T09:07:49"/>
    <n v="30"/>
  </r>
  <r>
    <x v="204"/>
    <n v="10065"/>
    <x v="2"/>
    <s v="US"/>
    <s v="USD"/>
    <n v="1476381627"/>
    <n v="1473789627"/>
    <b v="0"/>
    <n v="69"/>
    <b v="1"/>
    <x v="1"/>
    <s v="plays"/>
    <d v="2016-09-13T18:00:27"/>
    <d v="2016-10-13T18:00:27"/>
    <n v="30"/>
  </r>
  <r>
    <x v="204"/>
    <n v="10338"/>
    <x v="2"/>
    <s v="CA"/>
    <s v="CAD"/>
    <n v="1476158340"/>
    <n v="1472594585"/>
    <b v="0"/>
    <n v="114"/>
    <b v="1"/>
    <x v="1"/>
    <s v="plays"/>
    <d v="2016-08-30T22:03:05"/>
    <d v="2016-10-11T03:59:00"/>
    <n v="42"/>
  </r>
  <r>
    <x v="204"/>
    <n v="12178"/>
    <x v="2"/>
    <s v="US"/>
    <s v="USD"/>
    <n v="1474426800"/>
    <n v="1471976529"/>
    <b v="0"/>
    <n v="17"/>
    <b v="1"/>
    <x v="1"/>
    <s v="plays"/>
    <d v="2016-08-23T18:22:09"/>
    <d v="2016-09-21T03:00:00"/>
    <n v="29"/>
  </r>
  <r>
    <x v="204"/>
    <n v="11880"/>
    <x v="2"/>
    <s v="AU"/>
    <s v="AUD"/>
    <n v="1420178188"/>
    <n v="1418709388"/>
    <b v="0"/>
    <n v="95"/>
    <b v="1"/>
    <x v="1"/>
    <s v="plays"/>
    <d v="2014-12-16T05:56:28"/>
    <d v="2015-01-02T05:56:28"/>
    <n v="17"/>
  </r>
  <r>
    <x v="204"/>
    <n v="10440"/>
    <x v="2"/>
    <s v="US"/>
    <s v="USD"/>
    <n v="1464732537"/>
    <n v="1462140537"/>
    <b v="0"/>
    <n v="72"/>
    <b v="1"/>
    <x v="1"/>
    <s v="plays"/>
    <d v="2016-05-01T22:08:57"/>
    <d v="2016-05-31T22:08:57"/>
    <n v="30"/>
  </r>
  <r>
    <x v="204"/>
    <n v="10156"/>
    <x v="2"/>
    <s v="US"/>
    <s v="USD"/>
    <n v="1410580800"/>
    <n v="1409336373"/>
    <b v="0"/>
    <n v="74"/>
    <b v="1"/>
    <x v="1"/>
    <s v="plays"/>
    <d v="2014-08-29T18:19:33"/>
    <d v="2014-09-13T04:00:00"/>
    <n v="15"/>
  </r>
  <r>
    <x v="204"/>
    <n v="10133"/>
    <x v="2"/>
    <s v="US"/>
    <s v="USD"/>
    <n v="1470887940"/>
    <n v="1468176527"/>
    <b v="0"/>
    <n v="102"/>
    <b v="1"/>
    <x v="1"/>
    <s v="plays"/>
    <d v="2016-07-10T18:48:47"/>
    <d v="2016-08-11T03:59:00"/>
    <n v="32"/>
  </r>
  <r>
    <x v="204"/>
    <n v="481"/>
    <x v="1"/>
    <s v="US"/>
    <s v="USD"/>
    <n v="1434497400"/>
    <n v="1431770802"/>
    <b v="0"/>
    <n v="8"/>
    <b v="0"/>
    <x v="1"/>
    <s v="musical"/>
    <d v="2015-05-16T10:06:42"/>
    <d v="2015-06-16T23:30:00"/>
    <n v="31"/>
  </r>
  <r>
    <x v="204"/>
    <n v="10235"/>
    <x v="2"/>
    <s v="US"/>
    <s v="USD"/>
    <n v="1432612740"/>
    <n v="1429881667"/>
    <b v="0"/>
    <n v="97"/>
    <b v="1"/>
    <x v="1"/>
    <s v="plays"/>
    <d v="2015-04-24T13:21:07"/>
    <d v="2015-05-26T03:59:00"/>
    <n v="32"/>
  </r>
  <r>
    <x v="204"/>
    <n v="10265.01"/>
    <x v="2"/>
    <s v="US"/>
    <s v="USD"/>
    <n v="1404360045"/>
    <n v="1401336045"/>
    <b v="0"/>
    <n v="96"/>
    <b v="1"/>
    <x v="1"/>
    <s v="musical"/>
    <d v="2014-05-29T04:00:45"/>
    <d v="2014-07-03T04:00:45"/>
    <n v="35"/>
  </r>
  <r>
    <x v="204"/>
    <n v="402"/>
    <x v="1"/>
    <s v="US"/>
    <s v="USD"/>
    <n v="1457734843"/>
    <n v="1455142843"/>
    <b v="0"/>
    <n v="4"/>
    <b v="0"/>
    <x v="1"/>
    <s v="musical"/>
    <d v="2016-02-10T22:20:43"/>
    <d v="2016-03-11T22:20:43"/>
    <n v="30"/>
  </r>
  <r>
    <x v="204"/>
    <n v="872"/>
    <x v="1"/>
    <s v="US"/>
    <s v="USD"/>
    <n v="1405882287"/>
    <n v="1400698287"/>
    <b v="1"/>
    <n v="34"/>
    <b v="0"/>
    <x v="1"/>
    <s v="plays"/>
    <d v="2014-05-21T18:51:27"/>
    <d v="2014-07-20T18:51:27"/>
    <n v="60"/>
  </r>
  <r>
    <x v="204"/>
    <n v="20"/>
    <x v="1"/>
    <s v="US"/>
    <s v="USD"/>
    <n v="1427427276"/>
    <n v="1425270876"/>
    <b v="0"/>
    <n v="2"/>
    <b v="0"/>
    <x v="1"/>
    <s v="plays"/>
    <d v="2015-03-02T04:34:36"/>
    <d v="2015-03-27T03:34:36"/>
    <n v="25"/>
  </r>
  <r>
    <x v="204"/>
    <n v="1500"/>
    <x v="0"/>
    <s v="US"/>
    <s v="USD"/>
    <n v="1404360478"/>
    <n v="1401768478"/>
    <b v="0"/>
    <n v="10"/>
    <b v="0"/>
    <x v="1"/>
    <s v="musical"/>
    <d v="2014-06-03T04:07:58"/>
    <d v="2014-07-03T04:07:58"/>
    <n v="30"/>
  </r>
  <r>
    <x v="204"/>
    <n v="0"/>
    <x v="0"/>
    <s v="US"/>
    <s v="USD"/>
    <n v="1427479192"/>
    <n v="1425322792"/>
    <b v="0"/>
    <n v="0"/>
    <b v="0"/>
    <x v="1"/>
    <s v="musical"/>
    <d v="2015-03-02T18:59:52"/>
    <d v="2015-03-27T17:59:52"/>
    <n v="25"/>
  </r>
  <r>
    <x v="204"/>
    <n v="0"/>
    <x v="0"/>
    <s v="AU"/>
    <s v="AUD"/>
    <n v="1418275702"/>
    <n v="1415683702"/>
    <b v="0"/>
    <n v="0"/>
    <b v="0"/>
    <x v="1"/>
    <s v="musical"/>
    <d v="2014-11-11T05:28:22"/>
    <d v="2014-12-11T05:28:22"/>
    <n v="30"/>
  </r>
  <r>
    <x v="204"/>
    <n v="125"/>
    <x v="1"/>
    <s v="US"/>
    <s v="USD"/>
    <n v="1407868561"/>
    <n v="1406140561"/>
    <b v="0"/>
    <n v="2"/>
    <b v="0"/>
    <x v="1"/>
    <s v="plays"/>
    <d v="2014-07-23T18:36:01"/>
    <d v="2014-08-12T18:36:01"/>
    <n v="20"/>
  </r>
  <r>
    <x v="204"/>
    <n v="3"/>
    <x v="1"/>
    <s v="US"/>
    <s v="USD"/>
    <n v="1429074240"/>
    <n v="1427866200"/>
    <b v="0"/>
    <n v="2"/>
    <b v="0"/>
    <x v="1"/>
    <s v="plays"/>
    <d v="2015-04-01T05:30:00"/>
    <d v="2015-04-15T05:04:00"/>
    <n v="14"/>
  </r>
  <r>
    <x v="204"/>
    <n v="1000"/>
    <x v="1"/>
    <s v="US"/>
    <s v="USD"/>
    <n v="1448863449"/>
    <n v="1446267849"/>
    <b v="0"/>
    <n v="7"/>
    <b v="0"/>
    <x v="1"/>
    <s v="plays"/>
    <d v="2015-10-31T05:04:09"/>
    <d v="2015-11-30T06:04:09"/>
    <n v="30"/>
  </r>
  <r>
    <x v="204"/>
    <n v="0"/>
    <x v="1"/>
    <s v="AU"/>
    <s v="AUD"/>
    <n v="1459490400"/>
    <n v="1457078868"/>
    <b v="0"/>
    <n v="0"/>
    <b v="0"/>
    <x v="1"/>
    <s v="plays"/>
    <d v="2016-03-04T08:07:48"/>
    <d v="2016-04-01T06:00:00"/>
    <n v="28"/>
  </r>
  <r>
    <x v="204"/>
    <n v="1577"/>
    <x v="1"/>
    <s v="AU"/>
    <s v="AUD"/>
    <n v="1423623221"/>
    <n v="1421031221"/>
    <b v="0"/>
    <n v="32"/>
    <b v="0"/>
    <x v="1"/>
    <s v="plays"/>
    <d v="2015-01-12T02:53:41"/>
    <d v="2015-02-11T02:53:41"/>
    <n v="30"/>
  </r>
  <r>
    <x v="204"/>
    <n v="0"/>
    <x v="1"/>
    <s v="CA"/>
    <s v="CAD"/>
    <n v="1447821717"/>
    <n v="1445226117"/>
    <b v="0"/>
    <n v="0"/>
    <b v="0"/>
    <x v="1"/>
    <s v="plays"/>
    <d v="2015-10-19T03:41:57"/>
    <d v="2015-11-18T04:41:57"/>
    <n v="30"/>
  </r>
  <r>
    <x v="204"/>
    <n v="541"/>
    <x v="1"/>
    <s v="US"/>
    <s v="USD"/>
    <n v="1449876859"/>
    <n v="1444689259"/>
    <b v="0"/>
    <n v="9"/>
    <b v="0"/>
    <x v="1"/>
    <s v="plays"/>
    <d v="2015-10-12T22:34:19"/>
    <d v="2015-12-11T23:34:19"/>
    <n v="60"/>
  </r>
  <r>
    <x v="204"/>
    <n v="105"/>
    <x v="1"/>
    <s v="US"/>
    <s v="USD"/>
    <n v="1409846874"/>
    <n v="1407254874"/>
    <b v="0"/>
    <n v="2"/>
    <b v="0"/>
    <x v="1"/>
    <s v="plays"/>
    <d v="2014-08-05T16:07:54"/>
    <d v="2014-09-04T16:07:54"/>
    <n v="30"/>
  </r>
  <r>
    <x v="204"/>
    <n v="3685"/>
    <x v="1"/>
    <s v="US"/>
    <s v="USD"/>
    <n v="1413925887"/>
    <n v="1411333887"/>
    <b v="0"/>
    <n v="25"/>
    <b v="0"/>
    <x v="1"/>
    <s v="plays"/>
    <d v="2014-09-21T21:11:27"/>
    <d v="2014-10-21T21:11:27"/>
    <n v="30"/>
  </r>
  <r>
    <x v="204"/>
    <n v="21"/>
    <x v="1"/>
    <s v="US"/>
    <s v="USD"/>
    <n v="1421781360"/>
    <n v="1419213664"/>
    <b v="0"/>
    <n v="3"/>
    <b v="0"/>
    <x v="1"/>
    <s v="plays"/>
    <d v="2014-12-22T02:01:04"/>
    <d v="2015-01-20T19:16:00"/>
    <n v="29"/>
  </r>
  <r>
    <x v="204"/>
    <n v="250"/>
    <x v="1"/>
    <s v="CA"/>
    <s v="CAD"/>
    <n v="1410836400"/>
    <n v="1408116152"/>
    <b v="0"/>
    <n v="7"/>
    <b v="0"/>
    <x v="1"/>
    <s v="plays"/>
    <d v="2014-08-15T15:22:32"/>
    <d v="2014-09-16T03:00:00"/>
    <n v="32"/>
  </r>
  <r>
    <x v="204"/>
    <n v="285"/>
    <x v="1"/>
    <s v="CA"/>
    <s v="CAD"/>
    <n v="1403539200"/>
    <n v="1400604056"/>
    <b v="0"/>
    <n v="5"/>
    <b v="0"/>
    <x v="1"/>
    <s v="plays"/>
    <d v="2014-05-20T16:40:56"/>
    <d v="2014-06-23T16:00:00"/>
    <n v="34"/>
  </r>
  <r>
    <x v="204"/>
    <n v="0"/>
    <x v="1"/>
    <s v="GB"/>
    <s v="GBP"/>
    <n v="1454284500"/>
    <n v="1449431237"/>
    <b v="0"/>
    <n v="0"/>
    <b v="0"/>
    <x v="1"/>
    <s v="plays"/>
    <d v="2015-12-06T19:47:17"/>
    <d v="2016-01-31T23:55:00"/>
    <n v="56"/>
  </r>
  <r>
    <x v="205"/>
    <n v="2960"/>
    <x v="0"/>
    <s v="US"/>
    <s v="USD"/>
    <n v="1450331940"/>
    <n v="1447777514"/>
    <b v="0"/>
    <n v="22"/>
    <b v="0"/>
    <x v="3"/>
    <s v="wearables"/>
    <d v="2015-11-17T16:25:14"/>
    <d v="2015-12-17T05:59:00"/>
    <n v="30"/>
  </r>
  <r>
    <x v="205"/>
    <n v="167820.6"/>
    <x v="2"/>
    <s v="US"/>
    <s v="USD"/>
    <n v="1374769288"/>
    <n v="1372177288"/>
    <b v="0"/>
    <n v="8200"/>
    <b v="1"/>
    <x v="3"/>
    <s v="hardware"/>
    <d v="2013-06-25T16:21:28"/>
    <d v="2013-07-25T16:21:28"/>
    <n v="30"/>
  </r>
  <r>
    <x v="205"/>
    <n v="70"/>
    <x v="1"/>
    <s v="US"/>
    <s v="USD"/>
    <n v="1411073972"/>
    <n v="1408481972"/>
    <b v="0"/>
    <n v="4"/>
    <b v="0"/>
    <x v="7"/>
    <s v="food trucks"/>
    <d v="2014-08-19T20:59:32"/>
    <d v="2014-09-18T20:59:32"/>
    <n v="30"/>
  </r>
  <r>
    <x v="206"/>
    <n v="12965.44"/>
    <x v="2"/>
    <s v="GB"/>
    <s v="GBP"/>
    <n v="1403693499"/>
    <n v="1401101499"/>
    <b v="1"/>
    <n v="165"/>
    <b v="1"/>
    <x v="0"/>
    <s v="documentary"/>
    <d v="2014-05-26T10:51:39"/>
    <d v="2014-06-25T10:51:39"/>
    <n v="30"/>
  </r>
  <r>
    <x v="207"/>
    <n v="39550.5"/>
    <x v="2"/>
    <s v="US"/>
    <s v="USD"/>
    <n v="1442501991"/>
    <n v="1439909991"/>
    <b v="0"/>
    <n v="480"/>
    <b v="1"/>
    <x v="4"/>
    <s v="tabletop games"/>
    <d v="2015-08-18T14:59:51"/>
    <d v="2015-09-17T14:59:51"/>
    <n v="30"/>
  </r>
  <r>
    <x v="207"/>
    <n v="4066"/>
    <x v="1"/>
    <s v="US"/>
    <s v="USD"/>
    <n v="1401778740"/>
    <n v="1399474134"/>
    <b v="1"/>
    <n v="50"/>
    <b v="0"/>
    <x v="1"/>
    <s v="plays"/>
    <d v="2014-05-07T14:48:54"/>
    <d v="2014-06-03T06:59:00"/>
    <n v="27"/>
  </r>
  <r>
    <x v="208"/>
    <n v="12000"/>
    <x v="2"/>
    <s v="US"/>
    <s v="USD"/>
    <n v="1407456000"/>
    <n v="1405573391"/>
    <b v="0"/>
    <n v="86"/>
    <b v="1"/>
    <x v="0"/>
    <s v="documentary"/>
    <d v="2014-07-17T05:03:11"/>
    <d v="2014-08-08T00:00:00"/>
    <n v="22"/>
  </r>
  <r>
    <x v="209"/>
    <n v="264"/>
    <x v="1"/>
    <s v="US"/>
    <s v="USD"/>
    <n v="1465407219"/>
    <n v="1462815219"/>
    <b v="0"/>
    <n v="5"/>
    <b v="0"/>
    <x v="1"/>
    <s v="plays"/>
    <d v="2016-05-09T17:33:39"/>
    <d v="2016-06-08T17:33:39"/>
    <n v="30"/>
  </r>
  <r>
    <x v="209"/>
    <n v="0"/>
    <x v="1"/>
    <s v="US"/>
    <s v="USD"/>
    <n v="1468777786"/>
    <n v="1466185786"/>
    <b v="0"/>
    <n v="0"/>
    <b v="0"/>
    <x v="1"/>
    <s v="plays"/>
    <d v="2016-06-17T17:49:46"/>
    <d v="2016-07-17T17:49:46"/>
    <n v="30"/>
  </r>
  <r>
    <x v="210"/>
    <n v="1381"/>
    <x v="1"/>
    <s v="US"/>
    <s v="USD"/>
    <n v="1363990545"/>
    <n v="1360106145"/>
    <b v="0"/>
    <n v="30"/>
    <b v="0"/>
    <x v="5"/>
    <s v="jazz"/>
    <d v="2013-02-05T23:15:45"/>
    <d v="2013-03-22T22:15:45"/>
    <n v="45"/>
  </r>
  <r>
    <x v="210"/>
    <n v="9545"/>
    <x v="2"/>
    <s v="US"/>
    <s v="USD"/>
    <n v="1389474145"/>
    <n v="1386882145"/>
    <b v="1"/>
    <n v="50"/>
    <b v="1"/>
    <x v="5"/>
    <s v="rock"/>
    <d v="2013-12-12T21:02:25"/>
    <d v="2014-01-11T21:02:25"/>
    <n v="30"/>
  </r>
  <r>
    <x v="210"/>
    <n v="9725"/>
    <x v="2"/>
    <s v="US"/>
    <s v="USD"/>
    <n v="1307838049"/>
    <n v="1302654049"/>
    <b v="1"/>
    <n v="293"/>
    <b v="1"/>
    <x v="2"/>
    <s v="radio &amp; podcasts"/>
    <d v="2011-04-13T00:20:49"/>
    <d v="2011-06-12T00:20:49"/>
    <n v="60"/>
  </r>
  <r>
    <x v="210"/>
    <n v="17277"/>
    <x v="2"/>
    <s v="US"/>
    <s v="USD"/>
    <n v="1478785027"/>
    <n v="1476189427"/>
    <b v="0"/>
    <n v="120"/>
    <b v="1"/>
    <x v="3"/>
    <s v="hardware"/>
    <d v="2016-10-11T12:37:07"/>
    <d v="2016-11-10T13:37:07"/>
    <n v="30"/>
  </r>
  <r>
    <x v="210"/>
    <n v="9536"/>
    <x v="2"/>
    <s v="GB"/>
    <s v="GBP"/>
    <n v="1443826800"/>
    <n v="1441606869"/>
    <b v="0"/>
    <n v="97"/>
    <b v="1"/>
    <x v="1"/>
    <s v="plays"/>
    <d v="2015-09-07T06:21:09"/>
    <d v="2015-10-02T23:00:00"/>
    <n v="25"/>
  </r>
  <r>
    <x v="210"/>
    <n v="0"/>
    <x v="1"/>
    <s v="CA"/>
    <s v="CAD"/>
    <n v="1410669297"/>
    <n v="1405485297"/>
    <b v="0"/>
    <n v="0"/>
    <b v="0"/>
    <x v="1"/>
    <s v="plays"/>
    <d v="2014-07-16T04:34:57"/>
    <d v="2014-09-14T04:34:57"/>
    <n v="60"/>
  </r>
  <r>
    <x v="210"/>
    <n v="11335.7"/>
    <x v="2"/>
    <s v="US"/>
    <s v="USD"/>
    <n v="1403305200"/>
    <n v="1400512658"/>
    <b v="1"/>
    <n v="226"/>
    <b v="1"/>
    <x v="1"/>
    <s v="plays"/>
    <d v="2014-05-19T15:17:38"/>
    <d v="2014-06-20T23:00:00"/>
    <n v="32"/>
  </r>
  <r>
    <x v="210"/>
    <n v="9525"/>
    <x v="2"/>
    <s v="US"/>
    <s v="USD"/>
    <n v="1402974000"/>
    <n v="1400290255"/>
    <b v="0"/>
    <n v="71"/>
    <b v="1"/>
    <x v="1"/>
    <s v="plays"/>
    <d v="2014-05-17T01:30:55"/>
    <d v="2014-06-17T03:00:00"/>
    <n v="31"/>
  </r>
  <r>
    <x v="210"/>
    <n v="135"/>
    <x v="1"/>
    <s v="GB"/>
    <s v="GBP"/>
    <n v="1403886084"/>
    <n v="1401294084"/>
    <b v="0"/>
    <n v="9"/>
    <b v="0"/>
    <x v="1"/>
    <s v="plays"/>
    <d v="2014-05-28T16:21:24"/>
    <d v="2014-06-27T16:21:24"/>
    <n v="30"/>
  </r>
  <r>
    <x v="211"/>
    <n v="0"/>
    <x v="1"/>
    <s v="US"/>
    <s v="USD"/>
    <n v="1430281320"/>
    <n v="1427689320"/>
    <b v="0"/>
    <n v="0"/>
    <b v="0"/>
    <x v="7"/>
    <s v="food trucks"/>
    <d v="2015-03-30T04:22:00"/>
    <d v="2015-04-29T04:22:00"/>
    <n v="30"/>
  </r>
  <r>
    <x v="212"/>
    <n v="9228"/>
    <x v="2"/>
    <s v="US"/>
    <s v="USD"/>
    <n v="1445363722"/>
    <n v="1442771722"/>
    <b v="0"/>
    <n v="47"/>
    <b v="1"/>
    <x v="5"/>
    <s v="indie rock"/>
    <d v="2015-09-20T17:55:22"/>
    <d v="2015-10-20T17:55:22"/>
    <n v="30"/>
  </r>
  <r>
    <x v="213"/>
    <n v="90"/>
    <x v="1"/>
    <s v="US"/>
    <s v="USD"/>
    <n v="1407089147"/>
    <n v="1403201147"/>
    <b v="0"/>
    <n v="5"/>
    <b v="0"/>
    <x v="7"/>
    <s v="food trucks"/>
    <d v="2014-06-19T18:05:47"/>
    <d v="2014-08-03T18:05:47"/>
    <n v="45"/>
  </r>
  <r>
    <x v="214"/>
    <n v="9110"/>
    <x v="2"/>
    <s v="US"/>
    <s v="USD"/>
    <n v="1467680867"/>
    <n v="1464224867"/>
    <b v="0"/>
    <n v="57"/>
    <b v="1"/>
    <x v="0"/>
    <s v="television"/>
    <d v="2016-05-26T01:07:47"/>
    <d v="2016-07-05T01:07:47"/>
    <n v="40"/>
  </r>
  <r>
    <x v="214"/>
    <n v="1"/>
    <x v="1"/>
    <s v="US"/>
    <s v="USD"/>
    <n v="1426800687"/>
    <n v="1424212287"/>
    <b v="0"/>
    <n v="1"/>
    <b v="0"/>
    <x v="3"/>
    <s v="web"/>
    <d v="2015-02-17T22:31:27"/>
    <d v="2015-03-19T21:31:27"/>
    <n v="30"/>
  </r>
  <r>
    <x v="214"/>
    <n v="0"/>
    <x v="1"/>
    <s v="GB"/>
    <s v="GBP"/>
    <n v="1448928000"/>
    <n v="1444123377"/>
    <b v="0"/>
    <n v="0"/>
    <b v="0"/>
    <x v="3"/>
    <s v="web"/>
    <d v="2015-10-06T09:22:57"/>
    <d v="2015-12-01T00:00:00"/>
    <n v="56"/>
  </r>
  <r>
    <x v="214"/>
    <n v="301"/>
    <x v="1"/>
    <s v="IT"/>
    <s v="EUR"/>
    <n v="1479410886"/>
    <n v="1474223286"/>
    <b v="0"/>
    <n v="2"/>
    <b v="0"/>
    <x v="3"/>
    <s v="web"/>
    <d v="2016-09-18T18:28:06"/>
    <d v="2016-11-17T19:28:06"/>
    <n v="60"/>
  </r>
  <r>
    <x v="214"/>
    <n v="1544"/>
    <x v="1"/>
    <s v="US"/>
    <s v="USD"/>
    <n v="1439251926"/>
    <n v="1435363926"/>
    <b v="0"/>
    <n v="14"/>
    <b v="0"/>
    <x v="3"/>
    <s v="wearables"/>
    <d v="2015-06-27T00:12:06"/>
    <d v="2015-08-11T00:12:06"/>
    <n v="45"/>
  </r>
  <r>
    <x v="214"/>
    <n v="240"/>
    <x v="0"/>
    <s v="CH"/>
    <s v="CHF"/>
    <n v="1448489095"/>
    <n v="1445893495"/>
    <b v="0"/>
    <n v="6"/>
    <b v="0"/>
    <x v="3"/>
    <s v="wearables"/>
    <d v="2015-10-26T21:04:55"/>
    <d v="2015-11-25T22:04:55"/>
    <n v="30"/>
  </r>
  <r>
    <x v="214"/>
    <n v="0"/>
    <x v="1"/>
    <s v="US"/>
    <s v="USD"/>
    <n v="1408551752"/>
    <n v="1405959752"/>
    <b v="0"/>
    <n v="0"/>
    <b v="0"/>
    <x v="7"/>
    <s v="food trucks"/>
    <d v="2014-07-21T16:22:32"/>
    <d v="2014-08-20T16:22:32"/>
    <n v="30"/>
  </r>
  <r>
    <x v="214"/>
    <n v="9700"/>
    <x v="2"/>
    <s v="US"/>
    <s v="USD"/>
    <n v="1467242995"/>
    <n v="1465428595"/>
    <b v="0"/>
    <n v="86"/>
    <b v="1"/>
    <x v="6"/>
    <s v="photobooks"/>
    <d v="2016-06-08T23:29:55"/>
    <d v="2016-06-29T23:29:55"/>
    <n v="21"/>
  </r>
  <r>
    <x v="214"/>
    <n v="15505"/>
    <x v="2"/>
    <s v="US"/>
    <s v="USD"/>
    <n v="1446346800"/>
    <n v="1443714800"/>
    <b v="0"/>
    <n v="89"/>
    <b v="1"/>
    <x v="6"/>
    <s v="photobooks"/>
    <d v="2015-10-01T15:53:20"/>
    <d v="2015-11-01T03:00:00"/>
    <n v="31"/>
  </r>
  <r>
    <x v="214"/>
    <n v="11353"/>
    <x v="2"/>
    <s v="US"/>
    <s v="USD"/>
    <n v="1412640373"/>
    <n v="1410048373"/>
    <b v="0"/>
    <n v="184"/>
    <b v="1"/>
    <x v="5"/>
    <s v="rock"/>
    <d v="2014-09-07T00:06:13"/>
    <d v="2014-10-07T00:06:13"/>
    <n v="30"/>
  </r>
  <r>
    <x v="214"/>
    <n v="9302.75"/>
    <x v="2"/>
    <s v="US"/>
    <s v="USD"/>
    <n v="1403301540"/>
    <n v="1400867283"/>
    <b v="1"/>
    <n v="145"/>
    <b v="1"/>
    <x v="6"/>
    <s v="photobooks"/>
    <d v="2014-05-23T17:48:03"/>
    <d v="2014-06-20T21:59:00"/>
    <n v="28"/>
  </r>
  <r>
    <x v="214"/>
    <n v="223"/>
    <x v="0"/>
    <s v="CA"/>
    <s v="CAD"/>
    <n v="1491019140"/>
    <n v="1487548802"/>
    <b v="0"/>
    <n v="3"/>
    <b v="0"/>
    <x v="2"/>
    <s v="art books"/>
    <d v="2017-02-20T00:00:02"/>
    <d v="2017-04-01T03:59:00"/>
    <n v="40"/>
  </r>
  <r>
    <x v="214"/>
    <n v="9446"/>
    <x v="2"/>
    <s v="GB"/>
    <s v="GBP"/>
    <n v="1447426800"/>
    <n v="1444904830"/>
    <b v="0"/>
    <n v="159"/>
    <b v="1"/>
    <x v="6"/>
    <s v="photobooks"/>
    <d v="2015-10-15T10:27:10"/>
    <d v="2015-11-13T15:00:00"/>
    <n v="29"/>
  </r>
  <r>
    <x v="214"/>
    <n v="997"/>
    <x v="1"/>
    <s v="US"/>
    <s v="USD"/>
    <n v="1423660422"/>
    <n v="1420636422"/>
    <b v="1"/>
    <n v="18"/>
    <b v="0"/>
    <x v="6"/>
    <s v="photobooks"/>
    <d v="2015-01-07T13:13:42"/>
    <d v="2015-02-11T13:13:42"/>
    <n v="35"/>
  </r>
  <r>
    <x v="214"/>
    <n v="9137"/>
    <x v="2"/>
    <s v="US"/>
    <s v="USD"/>
    <n v="1405033300"/>
    <n v="1402441300"/>
    <b v="0"/>
    <n v="179"/>
    <b v="1"/>
    <x v="5"/>
    <s v="rock"/>
    <d v="2014-06-10T23:01:40"/>
    <d v="2014-07-10T23:01:40"/>
    <n v="30"/>
  </r>
  <r>
    <x v="214"/>
    <n v="13228"/>
    <x v="2"/>
    <s v="IE"/>
    <s v="EUR"/>
    <n v="1444903198"/>
    <n v="1442311198"/>
    <b v="1"/>
    <n v="251"/>
    <b v="1"/>
    <x v="4"/>
    <s v="tabletop games"/>
    <d v="2015-09-15T09:59:58"/>
    <d v="2015-10-15T09:59:58"/>
    <n v="30"/>
  </r>
  <r>
    <x v="214"/>
    <n v="24505"/>
    <x v="2"/>
    <s v="ES"/>
    <s v="EUR"/>
    <n v="1470469938"/>
    <n v="1469173938"/>
    <b v="0"/>
    <n v="249"/>
    <b v="1"/>
    <x v="4"/>
    <s v="tabletop games"/>
    <d v="2016-07-22T07:52:18"/>
    <d v="2016-08-06T07:52:18"/>
    <n v="15"/>
  </r>
  <r>
    <x v="214"/>
    <n v="9370"/>
    <x v="2"/>
    <s v="US"/>
    <s v="USD"/>
    <n v="1399421189"/>
    <n v="1396829189"/>
    <b v="1"/>
    <n v="104"/>
    <b v="1"/>
    <x v="5"/>
    <s v="indie rock"/>
    <d v="2014-04-07T00:06:29"/>
    <d v="2014-05-07T00:06:29"/>
    <n v="30"/>
  </r>
  <r>
    <x v="214"/>
    <n v="0"/>
    <x v="1"/>
    <s v="US"/>
    <s v="USD"/>
    <n v="1447628946"/>
    <n v="1445033346"/>
    <b v="0"/>
    <n v="0"/>
    <b v="0"/>
    <x v="1"/>
    <s v="spaces"/>
    <d v="2015-10-16T22:09:06"/>
    <d v="2015-11-15T23:09:06"/>
    <n v="30"/>
  </r>
  <r>
    <x v="214"/>
    <n v="9124"/>
    <x v="2"/>
    <s v="SG"/>
    <s v="SGD"/>
    <n v="1481731140"/>
    <n v="1479866343"/>
    <b v="0"/>
    <n v="72"/>
    <b v="1"/>
    <x v="1"/>
    <s v="plays"/>
    <d v="2016-11-23T01:59:03"/>
    <d v="2016-12-14T15:59:00"/>
    <n v="21"/>
  </r>
  <r>
    <x v="214"/>
    <n v="0"/>
    <x v="1"/>
    <s v="US"/>
    <s v="USD"/>
    <n v="1457157269"/>
    <n v="1455861269"/>
    <b v="0"/>
    <n v="0"/>
    <b v="0"/>
    <x v="1"/>
    <s v="plays"/>
    <d v="2016-02-19T05:54:29"/>
    <d v="2016-03-05T05:54:29"/>
    <n v="15"/>
  </r>
  <r>
    <x v="215"/>
    <n v="9044"/>
    <x v="2"/>
    <s v="US"/>
    <s v="USD"/>
    <n v="1272828120"/>
    <n v="1268934736"/>
    <b v="0"/>
    <n v="26"/>
    <b v="1"/>
    <x v="0"/>
    <s v="documentary"/>
    <d v="2010-03-18T17:52:16"/>
    <d v="2010-05-02T19:22:00"/>
    <n v="45"/>
  </r>
  <r>
    <x v="216"/>
    <n v="61"/>
    <x v="1"/>
    <s v="US"/>
    <s v="USD"/>
    <n v="1382414340"/>
    <n v="1380559201"/>
    <b v="0"/>
    <n v="3"/>
    <b v="0"/>
    <x v="0"/>
    <s v="animation"/>
    <d v="2013-09-30T16:40:01"/>
    <d v="2013-10-22T03:59:00"/>
    <n v="22"/>
  </r>
  <r>
    <x v="216"/>
    <n v="0"/>
    <x v="1"/>
    <s v="US"/>
    <s v="USD"/>
    <n v="1431286105"/>
    <n v="1427138905"/>
    <b v="0"/>
    <n v="0"/>
    <b v="0"/>
    <x v="2"/>
    <s v="translations"/>
    <d v="2015-03-23T19:28:25"/>
    <d v="2015-05-10T19:28:25"/>
    <n v="48"/>
  </r>
  <r>
    <x v="217"/>
    <n v="0"/>
    <x v="1"/>
    <s v="US"/>
    <s v="USD"/>
    <n v="1475294400"/>
    <n v="1472674285"/>
    <b v="0"/>
    <n v="0"/>
    <b v="0"/>
    <x v="1"/>
    <s v="plays"/>
    <d v="2016-08-31T20:11:25"/>
    <d v="2016-10-01T04:00:00"/>
    <n v="31"/>
  </r>
  <r>
    <x v="218"/>
    <n v="1040"/>
    <x v="1"/>
    <s v="US"/>
    <s v="USD"/>
    <n v="1365448657"/>
    <n v="1362860257"/>
    <b v="0"/>
    <n v="3"/>
    <b v="0"/>
    <x v="5"/>
    <s v="jazz"/>
    <d v="2013-03-09T20:17:37"/>
    <d v="2013-04-08T19:17:37"/>
    <n v="30"/>
  </r>
  <r>
    <x v="219"/>
    <n v="9111"/>
    <x v="2"/>
    <s v="US"/>
    <s v="USD"/>
    <n v="1431885600"/>
    <n v="1429133323"/>
    <b v="0"/>
    <n v="70"/>
    <b v="1"/>
    <x v="6"/>
    <s v="photobooks"/>
    <d v="2015-04-15T21:28:43"/>
    <d v="2015-05-17T18:00:00"/>
    <n v="32"/>
  </r>
  <r>
    <x v="219"/>
    <n v="0"/>
    <x v="1"/>
    <s v="GB"/>
    <s v="GBP"/>
    <n v="1407532812"/>
    <n v="1404940812"/>
    <b v="0"/>
    <n v="0"/>
    <b v="0"/>
    <x v="6"/>
    <s v="photobooks"/>
    <d v="2014-07-09T21:20:12"/>
    <d v="2014-08-08T21:20:12"/>
    <n v="30"/>
  </r>
  <r>
    <x v="219"/>
    <n v="13480.16"/>
    <x v="2"/>
    <s v="CA"/>
    <s v="CAD"/>
    <n v="1389012940"/>
    <n v="1385124940"/>
    <b v="0"/>
    <n v="191"/>
    <b v="1"/>
    <x v="5"/>
    <s v="rock"/>
    <d v="2013-11-22T12:55:40"/>
    <d v="2014-01-06T12:55:40"/>
    <n v="45"/>
  </r>
  <r>
    <x v="220"/>
    <n v="11090"/>
    <x v="2"/>
    <s v="US"/>
    <s v="USD"/>
    <n v="1464390916"/>
    <n v="1462576516"/>
    <b v="0"/>
    <n v="86"/>
    <b v="1"/>
    <x v="0"/>
    <s v="television"/>
    <d v="2016-05-06T23:15:16"/>
    <d v="2016-05-27T23:15:16"/>
    <n v="21"/>
  </r>
  <r>
    <x v="221"/>
    <n v="11633"/>
    <x v="2"/>
    <s v="US"/>
    <s v="USD"/>
    <n v="1437620400"/>
    <n v="1434931811"/>
    <b v="0"/>
    <n v="182"/>
    <b v="1"/>
    <x v="0"/>
    <s v="television"/>
    <d v="2015-06-22T00:10:11"/>
    <d v="2015-07-23T03:00:00"/>
    <n v="31"/>
  </r>
  <r>
    <x v="221"/>
    <n v="8636"/>
    <x v="2"/>
    <s v="US"/>
    <s v="USD"/>
    <n v="1438441308"/>
    <n v="1435590108"/>
    <b v="1"/>
    <n v="82"/>
    <b v="1"/>
    <x v="0"/>
    <s v="documentary"/>
    <d v="2015-06-29T15:01:48"/>
    <d v="2015-08-01T15:01:48"/>
    <n v="33"/>
  </r>
  <r>
    <x v="221"/>
    <n v="8735"/>
    <x v="2"/>
    <s v="US"/>
    <s v="USD"/>
    <n v="1431122400"/>
    <n v="1428428515"/>
    <b v="1"/>
    <n v="80"/>
    <b v="1"/>
    <x v="0"/>
    <s v="documentary"/>
    <d v="2015-04-07T17:41:55"/>
    <d v="2015-05-08T22:00:00"/>
    <n v="31"/>
  </r>
  <r>
    <x v="221"/>
    <n v="25"/>
    <x v="1"/>
    <s v="US"/>
    <s v="USD"/>
    <n v="1401595200"/>
    <n v="1398862875"/>
    <b v="0"/>
    <n v="2"/>
    <b v="0"/>
    <x v="0"/>
    <s v="animation"/>
    <d v="2014-04-30T13:01:15"/>
    <d v="2014-06-01T04:00:00"/>
    <n v="32"/>
  </r>
  <r>
    <x v="221"/>
    <n v="10670"/>
    <x v="2"/>
    <s v="CA"/>
    <s v="CAD"/>
    <n v="1431147600"/>
    <n v="1428465420"/>
    <b v="0"/>
    <n v="57"/>
    <b v="1"/>
    <x v="2"/>
    <s v="nonfiction"/>
    <d v="2015-04-08T03:57:00"/>
    <d v="2015-05-09T05:00:00"/>
    <n v="31"/>
  </r>
  <r>
    <x v="221"/>
    <n v="350"/>
    <x v="0"/>
    <s v="US"/>
    <s v="USD"/>
    <n v="1392595200"/>
    <n v="1391293745"/>
    <b v="0"/>
    <n v="13"/>
    <b v="0"/>
    <x v="2"/>
    <s v="art books"/>
    <d v="2014-02-01T22:29:05"/>
    <d v="2014-02-17T00:00:00"/>
    <n v="16"/>
  </r>
  <r>
    <x v="221"/>
    <n v="9395"/>
    <x v="2"/>
    <s v="CA"/>
    <s v="CAD"/>
    <n v="1428091353"/>
    <n v="1425502953"/>
    <b v="0"/>
    <n v="90"/>
    <b v="1"/>
    <x v="6"/>
    <s v="photobooks"/>
    <d v="2015-03-04T21:02:33"/>
    <d v="2015-04-03T20:02:33"/>
    <n v="30"/>
  </r>
  <r>
    <x v="221"/>
    <n v="10706"/>
    <x v="2"/>
    <s v="US"/>
    <s v="USD"/>
    <n v="1398460127"/>
    <n v="1395868127"/>
    <b v="0"/>
    <n v="498"/>
    <b v="1"/>
    <x v="4"/>
    <s v="tabletop games"/>
    <d v="2014-03-26T21:08:47"/>
    <d v="2014-04-25T21:08:47"/>
    <n v="30"/>
  </r>
  <r>
    <x v="221"/>
    <n v="11428.19"/>
    <x v="2"/>
    <s v="US"/>
    <s v="USD"/>
    <n v="1408177077"/>
    <n v="1406362677"/>
    <b v="0"/>
    <n v="480"/>
    <b v="1"/>
    <x v="4"/>
    <s v="tabletop games"/>
    <d v="2014-07-26T08:17:57"/>
    <d v="2014-08-16T08:17:57"/>
    <n v="21"/>
  </r>
  <r>
    <x v="221"/>
    <n v="11992"/>
    <x v="2"/>
    <s v="US"/>
    <s v="USD"/>
    <n v="1330359423"/>
    <n v="1327767423"/>
    <b v="0"/>
    <n v="207"/>
    <b v="1"/>
    <x v="4"/>
    <s v="tabletop games"/>
    <d v="2012-01-28T16:17:03"/>
    <d v="2012-02-27T16:17:03"/>
    <n v="30"/>
  </r>
  <r>
    <x v="221"/>
    <n v="8567"/>
    <x v="2"/>
    <s v="US"/>
    <s v="USD"/>
    <n v="1483417020"/>
    <n v="1480480167"/>
    <b v="0"/>
    <n v="68"/>
    <b v="1"/>
    <x v="7"/>
    <s v="small batch"/>
    <d v="2016-11-30T04:29:27"/>
    <d v="2017-01-03T04:17:00"/>
    <n v="34"/>
  </r>
  <r>
    <x v="221"/>
    <n v="51"/>
    <x v="0"/>
    <s v="US"/>
    <s v="USD"/>
    <n v="1431745200"/>
    <n v="1429170603"/>
    <b v="0"/>
    <n v="2"/>
    <b v="0"/>
    <x v="7"/>
    <s v="food trucks"/>
    <d v="2015-04-16T07:50:03"/>
    <d v="2015-05-16T03:00:00"/>
    <n v="30"/>
  </r>
  <r>
    <x v="221"/>
    <n v="8780"/>
    <x v="2"/>
    <s v="US"/>
    <s v="USD"/>
    <n v="1485547530"/>
    <n v="1483646730"/>
    <b v="0"/>
    <n v="93"/>
    <b v="1"/>
    <x v="1"/>
    <s v="spaces"/>
    <d v="2017-01-05T20:05:30"/>
    <d v="2017-01-27T20:05:30"/>
    <n v="22"/>
  </r>
  <r>
    <x v="221"/>
    <n v="8722"/>
    <x v="2"/>
    <s v="US"/>
    <s v="USD"/>
    <n v="1405688952"/>
    <n v="1400504952"/>
    <b v="0"/>
    <n v="36"/>
    <b v="1"/>
    <x v="1"/>
    <s v="spaces"/>
    <d v="2014-05-19T13:09:12"/>
    <d v="2014-07-18T13:09:12"/>
    <n v="60"/>
  </r>
  <r>
    <x v="221"/>
    <n v="9801"/>
    <x v="2"/>
    <s v="US"/>
    <s v="USD"/>
    <n v="1413269940"/>
    <n v="1410421670"/>
    <b v="1"/>
    <n v="167"/>
    <b v="1"/>
    <x v="1"/>
    <s v="plays"/>
    <d v="2014-09-11T07:47:50"/>
    <d v="2014-10-14T06:59:00"/>
    <n v="33"/>
  </r>
  <r>
    <x v="221"/>
    <n v="202"/>
    <x v="1"/>
    <s v="US"/>
    <s v="USD"/>
    <n v="1475918439"/>
    <n v="1473326439"/>
    <b v="0"/>
    <n v="1"/>
    <b v="0"/>
    <x v="1"/>
    <s v="plays"/>
    <d v="2016-09-08T09:20:39"/>
    <d v="2016-10-08T09:20:39"/>
    <n v="30"/>
  </r>
  <r>
    <x v="222"/>
    <n v="8750"/>
    <x v="2"/>
    <s v="AU"/>
    <s v="AUD"/>
    <n v="1450220974"/>
    <n v="1447628974"/>
    <b v="0"/>
    <n v="45"/>
    <b v="1"/>
    <x v="0"/>
    <s v="television"/>
    <d v="2015-11-15T23:09:34"/>
    <d v="2015-12-15T23:09:34"/>
    <n v="30"/>
  </r>
  <r>
    <x v="222"/>
    <n v="8685"/>
    <x v="2"/>
    <s v="ES"/>
    <s v="EUR"/>
    <n v="1481099176"/>
    <n v="1478507176"/>
    <b v="0"/>
    <n v="50"/>
    <b v="1"/>
    <x v="1"/>
    <s v="plays"/>
    <d v="2016-11-07T08:26:16"/>
    <d v="2016-12-07T08:26:16"/>
    <n v="30"/>
  </r>
  <r>
    <x v="223"/>
    <n v="9170"/>
    <x v="2"/>
    <s v="US"/>
    <s v="USD"/>
    <n v="1453323048"/>
    <n v="1450731048"/>
    <b v="0"/>
    <n v="95"/>
    <b v="1"/>
    <x v="1"/>
    <s v="spaces"/>
    <d v="2015-12-21T20:50:48"/>
    <d v="2016-01-20T20:50:48"/>
    <n v="30"/>
  </r>
  <r>
    <x v="224"/>
    <n v="10013"/>
    <x v="2"/>
    <s v="US"/>
    <s v="USD"/>
    <n v="1406900607"/>
    <n v="1403012607"/>
    <b v="0"/>
    <n v="119"/>
    <b v="1"/>
    <x v="2"/>
    <s v="nonfiction"/>
    <d v="2014-06-17T13:43:27"/>
    <d v="2014-08-01T13:43:27"/>
    <n v="45"/>
  </r>
  <r>
    <x v="225"/>
    <n v="13704.33"/>
    <x v="2"/>
    <s v="US"/>
    <s v="USD"/>
    <n v="1378180800"/>
    <n v="1375113391"/>
    <b v="0"/>
    <n v="539"/>
    <b v="1"/>
    <x v="4"/>
    <s v="tabletop games"/>
    <d v="2013-07-29T15:56:31"/>
    <d v="2013-09-03T04:00:00"/>
    <n v="36"/>
  </r>
  <r>
    <x v="226"/>
    <n v="8519"/>
    <x v="2"/>
    <s v="US"/>
    <s v="USD"/>
    <n v="1402710250"/>
    <n v="1401846250"/>
    <b v="0"/>
    <n v="58"/>
    <b v="1"/>
    <x v="0"/>
    <s v="television"/>
    <d v="2014-06-04T01:44:10"/>
    <d v="2014-06-14T01:44:10"/>
    <n v="10"/>
  </r>
  <r>
    <x v="226"/>
    <n v="8581"/>
    <x v="2"/>
    <s v="GB"/>
    <s v="GBP"/>
    <n v="1433779200"/>
    <n v="1432559424"/>
    <b v="0"/>
    <n v="174"/>
    <b v="1"/>
    <x v="0"/>
    <s v="television"/>
    <d v="2015-05-25T13:10:24"/>
    <d v="2015-06-08T16:00:00"/>
    <n v="14"/>
  </r>
  <r>
    <x v="226"/>
    <n v="190"/>
    <x v="0"/>
    <s v="US"/>
    <s v="USD"/>
    <n v="1428069541"/>
    <n v="1425481141"/>
    <b v="0"/>
    <n v="4"/>
    <b v="0"/>
    <x v="0"/>
    <s v="science fiction"/>
    <d v="2015-03-04T14:59:01"/>
    <d v="2015-04-03T13:59:01"/>
    <n v="30"/>
  </r>
  <r>
    <x v="226"/>
    <n v="325"/>
    <x v="1"/>
    <s v="US"/>
    <s v="USD"/>
    <n v="1426791770"/>
    <n v="1424203370"/>
    <b v="0"/>
    <n v="3"/>
    <b v="0"/>
    <x v="0"/>
    <s v="drama"/>
    <d v="2015-02-17T20:02:50"/>
    <d v="2015-03-19T19:02:50"/>
    <n v="30"/>
  </r>
  <r>
    <x v="226"/>
    <n v="1300"/>
    <x v="1"/>
    <s v="US"/>
    <s v="USD"/>
    <n v="1444144222"/>
    <n v="1441120222"/>
    <b v="0"/>
    <n v="17"/>
    <b v="0"/>
    <x v="0"/>
    <s v="drama"/>
    <d v="2015-09-01T15:10:22"/>
    <d v="2015-10-06T15:10:22"/>
    <n v="35"/>
  </r>
  <r>
    <x v="226"/>
    <n v="0"/>
    <x v="1"/>
    <s v="GB"/>
    <s v="GBP"/>
    <n v="1433176105"/>
    <n v="1427992105"/>
    <b v="0"/>
    <n v="0"/>
    <b v="0"/>
    <x v="0"/>
    <s v="drama"/>
    <d v="2015-04-02T16:28:25"/>
    <d v="2015-06-01T16:28:25"/>
    <n v="60"/>
  </r>
  <r>
    <x v="226"/>
    <n v="8538.66"/>
    <x v="2"/>
    <s v="US"/>
    <s v="USD"/>
    <n v="1300275482"/>
    <n v="1297687082"/>
    <b v="1"/>
    <n v="188"/>
    <b v="1"/>
    <x v="0"/>
    <s v="documentary"/>
    <d v="2011-02-14T12:38:02"/>
    <d v="2011-03-16T11:38:02"/>
    <n v="30"/>
  </r>
  <r>
    <x v="226"/>
    <n v="8950"/>
    <x v="2"/>
    <s v="US"/>
    <s v="USD"/>
    <n v="1365973432"/>
    <n v="1363381432"/>
    <b v="1"/>
    <n v="146"/>
    <b v="1"/>
    <x v="0"/>
    <s v="documentary"/>
    <d v="2013-03-15T21:03:52"/>
    <d v="2013-04-14T21:03:52"/>
    <n v="30"/>
  </r>
  <r>
    <x v="226"/>
    <n v="8035"/>
    <x v="2"/>
    <s v="US"/>
    <s v="USD"/>
    <n v="1372536787"/>
    <n v="1367352787"/>
    <b v="0"/>
    <n v="73"/>
    <b v="1"/>
    <x v="0"/>
    <s v="documentary"/>
    <d v="2013-04-30T20:13:07"/>
    <d v="2013-06-29T20:13:07"/>
    <n v="60"/>
  </r>
  <r>
    <x v="226"/>
    <n v="11"/>
    <x v="1"/>
    <s v="US"/>
    <s v="USD"/>
    <n v="1479667727"/>
    <n v="1475776127"/>
    <b v="0"/>
    <n v="2"/>
    <b v="0"/>
    <x v="0"/>
    <s v="animation"/>
    <d v="2016-10-06T17:48:47"/>
    <d v="2016-11-20T18:48:47"/>
    <n v="45"/>
  </r>
  <r>
    <x v="226"/>
    <n v="200"/>
    <x v="1"/>
    <s v="US"/>
    <s v="USD"/>
    <n v="1452112717"/>
    <n v="1449520717"/>
    <b v="0"/>
    <n v="1"/>
    <b v="0"/>
    <x v="3"/>
    <s v="web"/>
    <d v="2015-12-07T20:38:37"/>
    <d v="2016-01-06T20:38:37"/>
    <n v="30"/>
  </r>
  <r>
    <x v="226"/>
    <n v="11751"/>
    <x v="2"/>
    <s v="US"/>
    <s v="USD"/>
    <n v="1426197512"/>
    <n v="1423609112"/>
    <b v="0"/>
    <n v="274"/>
    <b v="1"/>
    <x v="3"/>
    <s v="wearables"/>
    <d v="2015-02-10T22:58:32"/>
    <d v="2015-03-12T21:58:32"/>
    <n v="30"/>
  </r>
  <r>
    <x v="226"/>
    <n v="8425"/>
    <x v="2"/>
    <s v="US"/>
    <s v="USD"/>
    <n v="1315242360"/>
    <n v="1310438737"/>
    <b v="0"/>
    <n v="53"/>
    <b v="1"/>
    <x v="5"/>
    <s v="rock"/>
    <d v="2011-07-12T02:45:37"/>
    <d v="2011-09-05T17:06:00"/>
    <n v="55"/>
  </r>
  <r>
    <x v="226"/>
    <n v="8355"/>
    <x v="2"/>
    <s v="US"/>
    <s v="USD"/>
    <n v="1315413339"/>
    <n v="1312821339"/>
    <b v="0"/>
    <n v="71"/>
    <b v="1"/>
    <x v="5"/>
    <s v="rock"/>
    <d v="2011-08-08T16:35:39"/>
    <d v="2011-09-07T16:35:39"/>
    <n v="30"/>
  </r>
  <r>
    <x v="226"/>
    <n v="65"/>
    <x v="1"/>
    <s v="US"/>
    <s v="USD"/>
    <n v="1299786527"/>
    <n v="1295898527"/>
    <b v="0"/>
    <n v="2"/>
    <b v="0"/>
    <x v="5"/>
    <s v="jazz"/>
    <d v="2011-01-24T19:48:47"/>
    <d v="2011-03-10T19:48:47"/>
    <n v="45"/>
  </r>
  <r>
    <x v="226"/>
    <n v="260"/>
    <x v="1"/>
    <s v="US"/>
    <s v="USD"/>
    <n v="1408581930"/>
    <n v="1405989930"/>
    <b v="0"/>
    <n v="9"/>
    <b v="0"/>
    <x v="5"/>
    <s v="indie rock"/>
    <d v="2014-07-22T00:45:30"/>
    <d v="2014-08-21T00:45:30"/>
    <n v="30"/>
  </r>
  <r>
    <x v="226"/>
    <n v="195"/>
    <x v="1"/>
    <s v="US"/>
    <s v="USD"/>
    <n v="1287975829"/>
    <n v="1284087829"/>
    <b v="0"/>
    <n v="7"/>
    <b v="0"/>
    <x v="5"/>
    <s v="indie rock"/>
    <d v="2010-09-10T03:03:49"/>
    <d v="2010-10-25T03:03:49"/>
    <n v="45"/>
  </r>
  <r>
    <x v="226"/>
    <n v="3200"/>
    <x v="1"/>
    <s v="US"/>
    <s v="USD"/>
    <n v="1440734400"/>
    <n v="1438549026"/>
    <b v="0"/>
    <n v="72"/>
    <b v="0"/>
    <x v="5"/>
    <s v="indie rock"/>
    <d v="2015-08-02T20:57:06"/>
    <d v="2015-08-28T04:00:00"/>
    <n v="26"/>
  </r>
  <r>
    <x v="226"/>
    <n v="106"/>
    <x v="1"/>
    <s v="US"/>
    <s v="USD"/>
    <n v="1408134034"/>
    <n v="1405542034"/>
    <b v="0"/>
    <n v="4"/>
    <b v="0"/>
    <x v="3"/>
    <s v="wearables"/>
    <d v="2014-07-16T20:20:34"/>
    <d v="2014-08-15T20:20:34"/>
    <n v="30"/>
  </r>
  <r>
    <x v="226"/>
    <n v="425"/>
    <x v="1"/>
    <s v="US"/>
    <s v="USD"/>
    <n v="1386568740"/>
    <n v="1383095125"/>
    <b v="0"/>
    <n v="24"/>
    <b v="0"/>
    <x v="4"/>
    <s v="video games"/>
    <d v="2013-10-30T01:05:25"/>
    <d v="2013-12-09T05:59:00"/>
    <n v="40"/>
  </r>
  <r>
    <x v="226"/>
    <n v="5"/>
    <x v="1"/>
    <s v="US"/>
    <s v="USD"/>
    <n v="1420100426"/>
    <n v="1417508426"/>
    <b v="0"/>
    <n v="1"/>
    <b v="0"/>
    <x v="4"/>
    <s v="mobile games"/>
    <d v="2014-12-02T08:20:26"/>
    <d v="2015-01-01T08:20:26"/>
    <n v="30"/>
  </r>
  <r>
    <x v="226"/>
    <n v="50"/>
    <x v="1"/>
    <s v="US"/>
    <s v="USD"/>
    <n v="1434647305"/>
    <n v="1432055305"/>
    <b v="0"/>
    <n v="1"/>
    <b v="0"/>
    <x v="7"/>
    <s v="food trucks"/>
    <d v="2015-05-19T17:08:25"/>
    <d v="2015-06-18T17:08:25"/>
    <n v="30"/>
  </r>
  <r>
    <x v="226"/>
    <n v="241"/>
    <x v="0"/>
    <s v="US"/>
    <s v="USD"/>
    <n v="1373665860"/>
    <n v="1368579457"/>
    <b v="0"/>
    <n v="8"/>
    <b v="0"/>
    <x v="5"/>
    <s v="world music"/>
    <d v="2013-05-15T00:57:37"/>
    <d v="2013-07-12T21:51:00"/>
    <n v="58"/>
  </r>
  <r>
    <x v="226"/>
    <n v="8349"/>
    <x v="2"/>
    <s v="US"/>
    <s v="USD"/>
    <n v="1367867536"/>
    <n v="1365275536"/>
    <b v="0"/>
    <n v="148"/>
    <b v="1"/>
    <x v="5"/>
    <s v="rock"/>
    <d v="2013-04-06T19:12:16"/>
    <d v="2013-05-06T19:12:16"/>
    <n v="30"/>
  </r>
  <r>
    <x v="226"/>
    <n v="8832.49"/>
    <x v="2"/>
    <s v="DE"/>
    <s v="EUR"/>
    <n v="1461931860"/>
    <n v="1457109121"/>
    <b v="0"/>
    <n v="134"/>
    <b v="1"/>
    <x v="5"/>
    <s v="rock"/>
    <d v="2016-03-04T16:32:01"/>
    <d v="2016-04-29T12:11:00"/>
    <n v="56"/>
  </r>
  <r>
    <x v="226"/>
    <n v="12001.5"/>
    <x v="2"/>
    <s v="GB"/>
    <s v="GBP"/>
    <n v="1405523866"/>
    <n v="1402931866"/>
    <b v="1"/>
    <n v="215"/>
    <b v="1"/>
    <x v="6"/>
    <s v="photobooks"/>
    <d v="2014-06-16T15:17:46"/>
    <d v="2014-07-16T15:17:46"/>
    <n v="30"/>
  </r>
  <r>
    <x v="226"/>
    <n v="8080.33"/>
    <x v="2"/>
    <s v="US"/>
    <s v="USD"/>
    <n v="1300930838"/>
    <n v="1293158438"/>
    <b v="0"/>
    <n v="92"/>
    <b v="1"/>
    <x v="5"/>
    <s v="rock"/>
    <d v="2010-12-24T02:40:38"/>
    <d v="2011-03-24T01:40:38"/>
    <n v="90"/>
  </r>
  <r>
    <x v="226"/>
    <n v="9130"/>
    <x v="2"/>
    <s v="US"/>
    <s v="USD"/>
    <n v="1323742396"/>
    <n v="1319850796"/>
    <b v="0"/>
    <n v="136"/>
    <b v="1"/>
    <x v="5"/>
    <s v="rock"/>
    <d v="2011-10-29T01:13:16"/>
    <d v="2011-12-13T02:13:16"/>
    <n v="45"/>
  </r>
  <r>
    <x v="226"/>
    <n v="8095"/>
    <x v="2"/>
    <s v="US"/>
    <s v="USD"/>
    <n v="1385932867"/>
    <n v="1383337267"/>
    <b v="0"/>
    <n v="108"/>
    <b v="1"/>
    <x v="5"/>
    <s v="rock"/>
    <d v="2013-11-01T20:21:07"/>
    <d v="2013-12-01T21:21:07"/>
    <n v="30"/>
  </r>
  <r>
    <x v="226"/>
    <n v="8211"/>
    <x v="2"/>
    <s v="US"/>
    <s v="USD"/>
    <n v="1325310336"/>
    <n v="1320122736"/>
    <b v="0"/>
    <n v="62"/>
    <b v="1"/>
    <x v="5"/>
    <s v="pop"/>
    <d v="2011-11-01T04:45:36"/>
    <d v="2011-12-31T05:45:36"/>
    <n v="60"/>
  </r>
  <r>
    <x v="226"/>
    <n v="8211"/>
    <x v="2"/>
    <s v="US"/>
    <s v="USD"/>
    <n v="1322454939"/>
    <n v="1319859339"/>
    <b v="0"/>
    <n v="116"/>
    <b v="1"/>
    <x v="5"/>
    <s v="pop"/>
    <d v="2011-10-29T03:35:39"/>
    <d v="2011-11-28T04:35:39"/>
    <n v="30"/>
  </r>
  <r>
    <x v="226"/>
    <n v="8730"/>
    <x v="3"/>
    <s v="US"/>
    <s v="USD"/>
    <n v="1489775641"/>
    <n v="1487360041"/>
    <b v="0"/>
    <n v="101"/>
    <b v="0"/>
    <x v="5"/>
    <s v="faith"/>
    <d v="2017-02-17T19:34:01"/>
    <d v="2017-03-17T18:34:01"/>
    <n v="28"/>
  </r>
  <r>
    <x v="226"/>
    <n v="40"/>
    <x v="1"/>
    <s v="US"/>
    <s v="USD"/>
    <n v="1421042403"/>
    <n v="1415858403"/>
    <b v="1"/>
    <n v="4"/>
    <b v="0"/>
    <x v="6"/>
    <s v="photobooks"/>
    <d v="2014-11-13T06:00:03"/>
    <d v="2015-01-12T06:00:03"/>
    <n v="60"/>
  </r>
  <r>
    <x v="226"/>
    <n v="8053"/>
    <x v="2"/>
    <s v="US"/>
    <s v="USD"/>
    <n v="1299138561"/>
    <n v="1294818561"/>
    <b v="0"/>
    <n v="96"/>
    <b v="1"/>
    <x v="5"/>
    <s v="rock"/>
    <d v="2011-01-12T07:49:21"/>
    <d v="2011-03-03T07:49:21"/>
    <n v="50"/>
  </r>
  <r>
    <x v="226"/>
    <n v="36"/>
    <x v="1"/>
    <s v="CA"/>
    <s v="CAD"/>
    <n v="1436373900"/>
    <n v="1433861210"/>
    <b v="0"/>
    <n v="2"/>
    <b v="0"/>
    <x v="4"/>
    <s v="mobile games"/>
    <d v="2015-06-09T14:46:50"/>
    <d v="2015-07-08T16:45:00"/>
    <n v="29"/>
  </r>
  <r>
    <x v="226"/>
    <n v="0"/>
    <x v="1"/>
    <s v="AU"/>
    <s v="AUD"/>
    <n v="1402618355"/>
    <n v="1400026355"/>
    <b v="0"/>
    <n v="0"/>
    <b v="0"/>
    <x v="4"/>
    <s v="mobile games"/>
    <d v="2014-05-14T00:12:35"/>
    <d v="2014-06-13T00:12:35"/>
    <n v="30"/>
  </r>
  <r>
    <x v="226"/>
    <n v="33641"/>
    <x v="2"/>
    <s v="GB"/>
    <s v="GBP"/>
    <n v="1372701600"/>
    <n v="1369895421"/>
    <b v="1"/>
    <n v="204"/>
    <b v="1"/>
    <x v="3"/>
    <s v="hardware"/>
    <d v="2013-05-30T06:30:21"/>
    <d v="2013-07-01T18:00:00"/>
    <n v="32"/>
  </r>
  <r>
    <x v="226"/>
    <n v="10429"/>
    <x v="2"/>
    <s v="US"/>
    <s v="USD"/>
    <n v="1388017937"/>
    <n v="1385425937"/>
    <b v="0"/>
    <n v="242"/>
    <b v="1"/>
    <x v="3"/>
    <s v="hardware"/>
    <d v="2013-11-26T00:32:17"/>
    <d v="2013-12-26T00:32:17"/>
    <n v="30"/>
  </r>
  <r>
    <x v="226"/>
    <n v="9203.23"/>
    <x v="2"/>
    <s v="US"/>
    <s v="USD"/>
    <n v="1361696955"/>
    <n v="1359104955"/>
    <b v="0"/>
    <n v="160"/>
    <b v="1"/>
    <x v="5"/>
    <s v="indie rock"/>
    <d v="2013-01-25T09:09:15"/>
    <d v="2013-02-24T09:09:15"/>
    <n v="30"/>
  </r>
  <r>
    <x v="226"/>
    <n v="8070.43"/>
    <x v="2"/>
    <s v="US"/>
    <s v="USD"/>
    <n v="1388617736"/>
    <n v="1384384136"/>
    <b v="0"/>
    <n v="69"/>
    <b v="1"/>
    <x v="5"/>
    <s v="indie rock"/>
    <d v="2013-11-13T23:08:56"/>
    <d v="2014-01-01T23:08:56"/>
    <n v="49"/>
  </r>
  <r>
    <x v="226"/>
    <n v="9015"/>
    <x v="2"/>
    <s v="US"/>
    <s v="USD"/>
    <n v="1447862947"/>
    <n v="1445267347"/>
    <b v="0"/>
    <n v="84"/>
    <b v="1"/>
    <x v="4"/>
    <s v="tabletop games"/>
    <d v="2015-10-19T15:09:07"/>
    <d v="2015-11-18T16:09:07"/>
    <n v="30"/>
  </r>
  <r>
    <x v="226"/>
    <n v="11545.1"/>
    <x v="2"/>
    <s v="US"/>
    <s v="USD"/>
    <n v="1408320490"/>
    <n v="1405728490"/>
    <b v="1"/>
    <n v="283"/>
    <b v="1"/>
    <x v="7"/>
    <s v="small batch"/>
    <d v="2014-07-19T00:08:10"/>
    <d v="2014-08-18T00:08:10"/>
    <n v="30"/>
  </r>
  <r>
    <x v="226"/>
    <n v="55"/>
    <x v="0"/>
    <s v="AU"/>
    <s v="AUD"/>
    <n v="1430604136"/>
    <n v="1428012136"/>
    <b v="0"/>
    <n v="2"/>
    <b v="0"/>
    <x v="3"/>
    <s v="web"/>
    <d v="2015-04-02T22:02:16"/>
    <d v="2015-05-02T22:02:16"/>
    <n v="30"/>
  </r>
  <r>
    <x v="226"/>
    <n v="0"/>
    <x v="1"/>
    <s v="FR"/>
    <s v="EUR"/>
    <n v="1480185673"/>
    <n v="1476294073"/>
    <b v="0"/>
    <n v="0"/>
    <b v="0"/>
    <x v="7"/>
    <s v="food trucks"/>
    <d v="2016-10-12T17:41:13"/>
    <d v="2016-11-26T18:41:13"/>
    <n v="45"/>
  </r>
  <r>
    <x v="226"/>
    <n v="0"/>
    <x v="1"/>
    <s v="US"/>
    <s v="USD"/>
    <n v="1426615200"/>
    <n v="1422400188"/>
    <b v="0"/>
    <n v="0"/>
    <b v="0"/>
    <x v="7"/>
    <s v="food trucks"/>
    <d v="2015-01-27T23:09:48"/>
    <d v="2015-03-17T18:00:00"/>
    <n v="49"/>
  </r>
  <r>
    <x v="226"/>
    <n v="10200"/>
    <x v="2"/>
    <s v="US"/>
    <s v="USD"/>
    <n v="1358117313"/>
    <n v="1355525313"/>
    <b v="0"/>
    <n v="79"/>
    <b v="1"/>
    <x v="5"/>
    <s v="indie rock"/>
    <d v="2012-12-14T22:48:33"/>
    <d v="2013-01-13T22:48:33"/>
    <n v="30"/>
  </r>
  <r>
    <x v="226"/>
    <n v="8026"/>
    <x v="2"/>
    <s v="US"/>
    <s v="USD"/>
    <n v="1340914571"/>
    <n v="1338322571"/>
    <b v="0"/>
    <n v="80"/>
    <b v="1"/>
    <x v="5"/>
    <s v="classical music"/>
    <d v="2012-05-29T20:16:11"/>
    <d v="2012-06-28T20:16:11"/>
    <n v="30"/>
  </r>
  <r>
    <x v="226"/>
    <n v="0"/>
    <x v="0"/>
    <s v="US"/>
    <s v="USD"/>
    <n v="1408803149"/>
    <n v="1404915149"/>
    <b v="0"/>
    <n v="0"/>
    <b v="0"/>
    <x v="7"/>
    <s v="food trucks"/>
    <d v="2014-07-09T14:12:29"/>
    <d v="2014-08-23T14:12:29"/>
    <n v="45"/>
  </r>
  <r>
    <x v="226"/>
    <n v="32616"/>
    <x v="2"/>
    <s v="US"/>
    <s v="USD"/>
    <n v="1439344800"/>
    <n v="1435611572"/>
    <b v="1"/>
    <n v="398"/>
    <b v="1"/>
    <x v="3"/>
    <s v="space exploration"/>
    <d v="2015-06-29T20:59:32"/>
    <d v="2015-08-12T02:00:00"/>
    <n v="44"/>
  </r>
  <r>
    <x v="226"/>
    <n v="17914"/>
    <x v="2"/>
    <s v="US"/>
    <s v="USD"/>
    <n v="1489536000"/>
    <n v="1485976468"/>
    <b v="1"/>
    <n v="304"/>
    <b v="1"/>
    <x v="3"/>
    <s v="space exploration"/>
    <d v="2017-02-01T19:14:28"/>
    <d v="2017-03-15T00:00:00"/>
    <n v="42"/>
  </r>
  <r>
    <x v="226"/>
    <n v="110353.65"/>
    <x v="2"/>
    <s v="US"/>
    <s v="USD"/>
    <n v="1347530822"/>
    <n v="1345716422"/>
    <b v="0"/>
    <n v="3468"/>
    <b v="1"/>
    <x v="3"/>
    <s v="space exploration"/>
    <d v="2012-08-23T10:07:02"/>
    <d v="2012-09-13T10:07:02"/>
    <n v="21"/>
  </r>
  <r>
    <x v="226"/>
    <n v="55"/>
    <x v="1"/>
    <s v="US"/>
    <s v="USD"/>
    <n v="1405027750"/>
    <n v="1402867750"/>
    <b v="0"/>
    <n v="2"/>
    <b v="0"/>
    <x v="7"/>
    <s v="food trucks"/>
    <d v="2014-06-15T21:29:10"/>
    <d v="2014-07-10T21:29:10"/>
    <n v="25"/>
  </r>
  <r>
    <x v="226"/>
    <n v="26.01"/>
    <x v="1"/>
    <s v="US"/>
    <s v="USD"/>
    <n v="1403904808"/>
    <n v="1401312808"/>
    <b v="0"/>
    <n v="2"/>
    <b v="0"/>
    <x v="7"/>
    <s v="food trucks"/>
    <d v="2014-05-28T21:33:28"/>
    <d v="2014-06-27T21:33:28"/>
    <n v="30"/>
  </r>
  <r>
    <x v="226"/>
    <n v="28067.57"/>
    <x v="2"/>
    <s v="US"/>
    <s v="USD"/>
    <n v="1369637940"/>
    <n v="1367088443"/>
    <b v="1"/>
    <n v="394"/>
    <b v="1"/>
    <x v="1"/>
    <s v="spaces"/>
    <d v="2013-04-27T18:47:23"/>
    <d v="2013-05-27T06:59:00"/>
    <n v="30"/>
  </r>
  <r>
    <x v="226"/>
    <n v="9832"/>
    <x v="2"/>
    <s v="CA"/>
    <s v="CAD"/>
    <n v="1398268773"/>
    <n v="1395676773"/>
    <b v="0"/>
    <n v="58"/>
    <b v="1"/>
    <x v="3"/>
    <s v="hardware"/>
    <d v="2014-03-24T15:59:33"/>
    <d v="2014-04-23T15:59:33"/>
    <n v="30"/>
  </r>
  <r>
    <x v="226"/>
    <n v="35"/>
    <x v="1"/>
    <s v="US"/>
    <s v="USD"/>
    <n v="1413770820"/>
    <n v="1412005602"/>
    <b v="0"/>
    <n v="4"/>
    <b v="0"/>
    <x v="2"/>
    <s v="children's books"/>
    <d v="2014-09-29T15:46:42"/>
    <d v="2014-10-20T02:07:00"/>
    <n v="21"/>
  </r>
  <r>
    <x v="226"/>
    <n v="1751"/>
    <x v="1"/>
    <s v="US"/>
    <s v="USD"/>
    <n v="1342309368"/>
    <n v="1337125368"/>
    <b v="0"/>
    <n v="49"/>
    <b v="0"/>
    <x v="2"/>
    <s v="children's books"/>
    <d v="2012-05-15T23:42:48"/>
    <d v="2012-07-14T23:42:48"/>
    <n v="60"/>
  </r>
  <r>
    <x v="226"/>
    <n v="0"/>
    <x v="1"/>
    <s v="US"/>
    <s v="USD"/>
    <n v="1381006294"/>
    <n v="1379710294"/>
    <b v="0"/>
    <n v="0"/>
    <b v="0"/>
    <x v="2"/>
    <s v="children's books"/>
    <d v="2013-09-20T20:51:34"/>
    <d v="2013-10-05T20:51:34"/>
    <n v="15"/>
  </r>
  <r>
    <x v="226"/>
    <n v="8211.61"/>
    <x v="2"/>
    <s v="GB"/>
    <s v="GBP"/>
    <n v="1404858840"/>
    <n v="1402266840"/>
    <b v="0"/>
    <n v="94"/>
    <b v="1"/>
    <x v="1"/>
    <s v="plays"/>
    <d v="2014-06-08T22:34:00"/>
    <d v="2014-07-08T22:34:00"/>
    <n v="30"/>
  </r>
  <r>
    <x v="226"/>
    <n v="0"/>
    <x v="1"/>
    <s v="US"/>
    <s v="USD"/>
    <n v="1432917394"/>
    <n v="1429029394"/>
    <b v="0"/>
    <n v="0"/>
    <b v="0"/>
    <x v="1"/>
    <s v="plays"/>
    <d v="2015-04-14T16:36:34"/>
    <d v="2015-05-29T16:36:34"/>
    <n v="45"/>
  </r>
  <r>
    <x v="226"/>
    <n v="311"/>
    <x v="1"/>
    <s v="US"/>
    <s v="USD"/>
    <n v="1409962211"/>
    <n v="1407370211"/>
    <b v="0"/>
    <n v="13"/>
    <b v="0"/>
    <x v="1"/>
    <s v="plays"/>
    <d v="2014-08-07T00:10:11"/>
    <d v="2014-09-06T00:10:11"/>
    <n v="30"/>
  </r>
  <r>
    <x v="226"/>
    <n v="8165.55"/>
    <x v="2"/>
    <s v="US"/>
    <s v="USD"/>
    <n v="1401024758"/>
    <n v="1398432758"/>
    <b v="0"/>
    <n v="32"/>
    <b v="1"/>
    <x v="1"/>
    <s v="musical"/>
    <d v="2014-04-25T13:32:38"/>
    <d v="2014-05-25T13:32:38"/>
    <n v="30"/>
  </r>
  <r>
    <x v="226"/>
    <n v="8230"/>
    <x v="2"/>
    <s v="US"/>
    <s v="USD"/>
    <n v="1409187600"/>
    <n v="1406316312"/>
    <b v="0"/>
    <n v="25"/>
    <b v="1"/>
    <x v="1"/>
    <s v="musical"/>
    <d v="2014-07-25T19:25:12"/>
    <d v="2014-08-28T01:00:00"/>
    <n v="34"/>
  </r>
  <r>
    <x v="226"/>
    <n v="8010"/>
    <x v="2"/>
    <s v="US"/>
    <s v="USD"/>
    <n v="1417057200"/>
    <n v="1414599886"/>
    <b v="0"/>
    <n v="113"/>
    <b v="1"/>
    <x v="1"/>
    <s v="plays"/>
    <d v="2014-10-29T16:24:46"/>
    <d v="2014-11-27T03:00:00"/>
    <n v="29"/>
  </r>
  <r>
    <x v="226"/>
    <n v="8620"/>
    <x v="2"/>
    <s v="CA"/>
    <s v="CAD"/>
    <n v="1418580591"/>
    <n v="1415988591"/>
    <b v="0"/>
    <n v="97"/>
    <b v="1"/>
    <x v="1"/>
    <s v="spaces"/>
    <d v="2014-11-14T18:09:51"/>
    <d v="2014-12-14T18:09:51"/>
    <n v="30"/>
  </r>
  <r>
    <x v="226"/>
    <n v="200"/>
    <x v="1"/>
    <s v="NZ"/>
    <s v="NZD"/>
    <n v="1441837879"/>
    <n v="1439245879"/>
    <b v="0"/>
    <n v="1"/>
    <b v="0"/>
    <x v="1"/>
    <s v="spaces"/>
    <d v="2015-08-10T22:31:19"/>
    <d v="2015-09-09T22:31:19"/>
    <n v="30"/>
  </r>
  <r>
    <x v="226"/>
    <n v="8241"/>
    <x v="2"/>
    <s v="US"/>
    <s v="USD"/>
    <n v="1386910740"/>
    <n v="1384364561"/>
    <b v="1"/>
    <n v="82"/>
    <b v="1"/>
    <x v="1"/>
    <s v="plays"/>
    <d v="2013-11-13T17:42:41"/>
    <d v="2013-12-13T04:59:00"/>
    <n v="30"/>
  </r>
  <r>
    <x v="226"/>
    <n v="273"/>
    <x v="1"/>
    <s v="GB"/>
    <s v="GBP"/>
    <n v="1430470772"/>
    <n v="1427878772"/>
    <b v="0"/>
    <n v="12"/>
    <b v="0"/>
    <x v="1"/>
    <s v="musical"/>
    <d v="2015-04-01T08:59:32"/>
    <d v="2015-05-01T08:59:32"/>
    <n v="30"/>
  </r>
  <r>
    <x v="226"/>
    <n v="8227"/>
    <x v="2"/>
    <s v="US"/>
    <s v="USD"/>
    <n v="1444348800"/>
    <n v="1442283562"/>
    <b v="1"/>
    <n v="71"/>
    <b v="1"/>
    <x v="1"/>
    <s v="plays"/>
    <d v="2015-09-15T02:19:22"/>
    <d v="2015-10-09T00:00:00"/>
    <n v="24"/>
  </r>
  <r>
    <x v="226"/>
    <n v="8120"/>
    <x v="2"/>
    <s v="GB"/>
    <s v="GBP"/>
    <n v="1434452400"/>
    <n v="1431509397"/>
    <b v="1"/>
    <n v="70"/>
    <b v="1"/>
    <x v="1"/>
    <s v="plays"/>
    <d v="2015-05-13T09:29:57"/>
    <d v="2015-06-16T11:00:00"/>
    <n v="34"/>
  </r>
  <r>
    <x v="226"/>
    <n v="8110"/>
    <x v="2"/>
    <s v="US"/>
    <s v="USD"/>
    <n v="1425830905"/>
    <n v="1423242505"/>
    <b v="0"/>
    <n v="57"/>
    <b v="1"/>
    <x v="1"/>
    <s v="plays"/>
    <d v="2015-02-06T17:08:25"/>
    <d v="2015-03-08T16:08:25"/>
    <n v="30"/>
  </r>
  <r>
    <x v="226"/>
    <n v="8348"/>
    <x v="2"/>
    <s v="US"/>
    <s v="USD"/>
    <n v="1469721518"/>
    <n v="1467129518"/>
    <b v="0"/>
    <n v="47"/>
    <b v="1"/>
    <x v="1"/>
    <s v="plays"/>
    <d v="2016-06-28T15:58:38"/>
    <d v="2016-07-28T15:58:38"/>
    <n v="30"/>
  </r>
  <r>
    <x v="226"/>
    <n v="8001"/>
    <x v="2"/>
    <s v="US"/>
    <s v="USD"/>
    <n v="1429976994"/>
    <n v="1424796594"/>
    <b v="0"/>
    <n v="19"/>
    <b v="1"/>
    <x v="1"/>
    <s v="plays"/>
    <d v="2015-02-24T16:49:54"/>
    <d v="2015-04-25T15:49:54"/>
    <n v="60"/>
  </r>
  <r>
    <x v="226"/>
    <n v="8084"/>
    <x v="2"/>
    <s v="GB"/>
    <s v="GBP"/>
    <n v="1426870560"/>
    <n v="1424280899"/>
    <b v="0"/>
    <n v="77"/>
    <b v="1"/>
    <x v="1"/>
    <s v="plays"/>
    <d v="2015-02-18T17:34:59"/>
    <d v="2015-03-20T16:56:00"/>
    <n v="30"/>
  </r>
  <r>
    <x v="226"/>
    <n v="8114"/>
    <x v="2"/>
    <s v="CA"/>
    <s v="CAD"/>
    <n v="1427775414"/>
    <n v="1425187014"/>
    <b v="0"/>
    <n v="40"/>
    <b v="1"/>
    <x v="1"/>
    <s v="plays"/>
    <d v="2015-03-01T05:16:54"/>
    <d v="2015-03-31T04:16:54"/>
    <n v="30"/>
  </r>
  <r>
    <x v="226"/>
    <n v="8537"/>
    <x v="2"/>
    <s v="US"/>
    <s v="USD"/>
    <n v="1406854800"/>
    <n v="1403599778"/>
    <b v="0"/>
    <n v="94"/>
    <b v="1"/>
    <x v="1"/>
    <s v="musical"/>
    <d v="2014-06-24T08:49:38"/>
    <d v="2014-08-01T01:00:00"/>
    <n v="38"/>
  </r>
  <r>
    <x v="226"/>
    <n v="0"/>
    <x v="1"/>
    <s v="US"/>
    <s v="USD"/>
    <n v="1469948400"/>
    <n v="1465172024"/>
    <b v="0"/>
    <n v="0"/>
    <b v="0"/>
    <x v="1"/>
    <s v="musical"/>
    <d v="2016-06-06T00:13:44"/>
    <d v="2016-07-31T07:00:00"/>
    <n v="55"/>
  </r>
  <r>
    <x v="226"/>
    <n v="118"/>
    <x v="1"/>
    <s v="US"/>
    <s v="USD"/>
    <n v="1420413960"/>
    <n v="1417651630"/>
    <b v="0"/>
    <n v="9"/>
    <b v="0"/>
    <x v="1"/>
    <s v="plays"/>
    <d v="2014-12-04T00:07:10"/>
    <d v="2015-01-04T23:26:00"/>
    <n v="31"/>
  </r>
  <r>
    <x v="226"/>
    <n v="2993"/>
    <x v="1"/>
    <s v="US"/>
    <s v="USD"/>
    <n v="1417033777"/>
    <n v="1414438177"/>
    <b v="0"/>
    <n v="36"/>
    <b v="0"/>
    <x v="1"/>
    <s v="plays"/>
    <d v="2014-10-27T19:29:37"/>
    <d v="2014-11-26T20:29:37"/>
    <n v="30"/>
  </r>
  <r>
    <x v="226"/>
    <n v="0"/>
    <x v="1"/>
    <s v="US"/>
    <s v="USD"/>
    <n v="1441510707"/>
    <n v="1439350707"/>
    <b v="0"/>
    <n v="0"/>
    <b v="0"/>
    <x v="1"/>
    <s v="plays"/>
    <d v="2015-08-12T03:38:27"/>
    <d v="2015-09-06T03:38:27"/>
    <n v="25"/>
  </r>
  <r>
    <x v="226"/>
    <n v="10"/>
    <x v="1"/>
    <s v="US"/>
    <s v="USD"/>
    <n v="1462631358"/>
    <n v="1457450958"/>
    <b v="0"/>
    <n v="1"/>
    <b v="0"/>
    <x v="1"/>
    <s v="plays"/>
    <d v="2016-03-08T15:29:18"/>
    <d v="2016-05-07T14:29:18"/>
    <n v="60"/>
  </r>
  <r>
    <x v="226"/>
    <n v="2500"/>
    <x v="1"/>
    <s v="US"/>
    <s v="USD"/>
    <n v="1437188400"/>
    <n v="1432100004"/>
    <b v="0"/>
    <n v="2"/>
    <b v="0"/>
    <x v="1"/>
    <s v="plays"/>
    <d v="2015-05-20T05:33:24"/>
    <d v="2015-07-18T03:00:00"/>
    <n v="59"/>
  </r>
  <r>
    <x v="227"/>
    <n v="8098"/>
    <x v="2"/>
    <s v="AT"/>
    <s v="EUR"/>
    <n v="1453064400"/>
    <n v="1449359831"/>
    <b v="0"/>
    <n v="101"/>
    <b v="1"/>
    <x v="5"/>
    <s v="pop"/>
    <d v="2015-12-05T23:57:11"/>
    <d v="2016-01-17T21:00:00"/>
    <n v="43"/>
  </r>
  <r>
    <x v="227"/>
    <n v="1322"/>
    <x v="0"/>
    <s v="US"/>
    <s v="USD"/>
    <n v="1462402850"/>
    <n v="1459810850"/>
    <b v="0"/>
    <n v="20"/>
    <b v="0"/>
    <x v="1"/>
    <s v="spaces"/>
    <d v="2016-04-04T23:00:50"/>
    <d v="2016-05-04T23:00:50"/>
    <n v="30"/>
  </r>
  <r>
    <x v="227"/>
    <n v="15077"/>
    <x v="2"/>
    <s v="US"/>
    <s v="USD"/>
    <n v="1410324720"/>
    <n v="1407784586"/>
    <b v="0"/>
    <n v="58"/>
    <b v="1"/>
    <x v="1"/>
    <s v="spaces"/>
    <d v="2014-08-11T19:16:26"/>
    <d v="2014-09-10T04:52:00"/>
    <n v="30"/>
  </r>
  <r>
    <x v="228"/>
    <n v="881"/>
    <x v="1"/>
    <s v="US"/>
    <s v="USD"/>
    <n v="1428641940"/>
    <n v="1426792563"/>
    <b v="0"/>
    <n v="17"/>
    <b v="0"/>
    <x v="3"/>
    <s v="wearables"/>
    <d v="2015-03-19T19:16:03"/>
    <d v="2015-04-10T04:59:00"/>
    <n v="22"/>
  </r>
  <r>
    <x v="228"/>
    <n v="11364"/>
    <x v="2"/>
    <s v="US"/>
    <s v="USD"/>
    <n v="1352488027"/>
    <n v="1349892427"/>
    <b v="0"/>
    <n v="115"/>
    <b v="1"/>
    <x v="5"/>
    <s v="indie rock"/>
    <d v="2012-10-10T18:07:07"/>
    <d v="2012-11-09T19:07:07"/>
    <n v="30"/>
  </r>
  <r>
    <x v="229"/>
    <n v="7860"/>
    <x v="2"/>
    <s v="US"/>
    <s v="USD"/>
    <n v="1408464000"/>
    <n v="1406831445"/>
    <b v="0"/>
    <n v="26"/>
    <b v="1"/>
    <x v="1"/>
    <s v="plays"/>
    <d v="2014-07-31T18:30:45"/>
    <d v="2014-08-19T16:00:00"/>
    <n v="19"/>
  </r>
  <r>
    <x v="230"/>
    <n v="210"/>
    <x v="0"/>
    <s v="US"/>
    <s v="USD"/>
    <n v="1387077299"/>
    <n v="1383621299"/>
    <b v="0"/>
    <n v="6"/>
    <b v="0"/>
    <x v="5"/>
    <s v="world music"/>
    <d v="2013-11-05T03:14:59"/>
    <d v="2013-12-15T03:14:59"/>
    <n v="40"/>
  </r>
  <r>
    <x v="231"/>
    <n v="7733"/>
    <x v="2"/>
    <s v="US"/>
    <s v="USD"/>
    <n v="1414025347"/>
    <n v="1411433347"/>
    <b v="1"/>
    <n v="111"/>
    <b v="1"/>
    <x v="5"/>
    <s v="electronic music"/>
    <d v="2014-09-23T00:49:07"/>
    <d v="2014-10-23T00:49:07"/>
    <n v="30"/>
  </r>
  <r>
    <x v="232"/>
    <n v="7685"/>
    <x v="2"/>
    <s v="US"/>
    <s v="USD"/>
    <n v="1303688087"/>
    <n v="1301787287"/>
    <b v="0"/>
    <n v="69"/>
    <b v="1"/>
    <x v="0"/>
    <s v="shorts"/>
    <d v="2011-04-02T23:34:47"/>
    <d v="2011-04-24T23:34:47"/>
    <n v="22"/>
  </r>
  <r>
    <x v="232"/>
    <n v="2070"/>
    <x v="0"/>
    <s v="CA"/>
    <s v="CAD"/>
    <n v="1428945472"/>
    <n v="1423765072"/>
    <b v="0"/>
    <n v="37"/>
    <b v="0"/>
    <x v="0"/>
    <s v="science fiction"/>
    <d v="2015-02-12T18:17:52"/>
    <d v="2015-04-13T17:17:52"/>
    <n v="60"/>
  </r>
  <r>
    <x v="232"/>
    <n v="9775"/>
    <x v="2"/>
    <s v="US"/>
    <s v="USD"/>
    <n v="1331392049"/>
    <n v="1328800049"/>
    <b v="1"/>
    <n v="189"/>
    <b v="1"/>
    <x v="0"/>
    <s v="documentary"/>
    <d v="2012-02-09T15:07:29"/>
    <d v="2012-03-10T15:07:29"/>
    <n v="30"/>
  </r>
  <r>
    <x v="232"/>
    <n v="7701.93"/>
    <x v="2"/>
    <s v="US"/>
    <s v="USD"/>
    <n v="1458152193"/>
    <n v="1455563793"/>
    <b v="1"/>
    <n v="97"/>
    <b v="1"/>
    <x v="0"/>
    <s v="documentary"/>
    <d v="2016-02-15T19:16:33"/>
    <d v="2016-03-16T18:16:33"/>
    <n v="30"/>
  </r>
  <r>
    <x v="232"/>
    <n v="8000"/>
    <x v="2"/>
    <s v="US"/>
    <s v="USD"/>
    <n v="1342648398"/>
    <n v="1340056398"/>
    <b v="0"/>
    <n v="89"/>
    <b v="1"/>
    <x v="0"/>
    <s v="documentary"/>
    <d v="2012-06-18T21:53:18"/>
    <d v="2012-07-18T21:53:18"/>
    <n v="30"/>
  </r>
  <r>
    <x v="232"/>
    <n v="9387"/>
    <x v="2"/>
    <s v="US"/>
    <s v="USD"/>
    <n v="1430334126"/>
    <n v="1426446126"/>
    <b v="0"/>
    <n v="67"/>
    <b v="1"/>
    <x v="0"/>
    <s v="documentary"/>
    <d v="2015-03-15T19:02:06"/>
    <d v="2015-04-29T19:02:06"/>
    <n v="45"/>
  </r>
  <r>
    <x v="232"/>
    <n v="0"/>
    <x v="1"/>
    <s v="US"/>
    <s v="USD"/>
    <n v="1341978665"/>
    <n v="1336795283"/>
    <b v="0"/>
    <n v="0"/>
    <b v="0"/>
    <x v="0"/>
    <s v="animation"/>
    <d v="2012-05-12T04:01:23"/>
    <d v="2012-07-11T03:51:05"/>
    <n v="60"/>
  </r>
  <r>
    <x v="232"/>
    <n v="0"/>
    <x v="1"/>
    <s v="GB"/>
    <s v="GBP"/>
    <n v="1455122564"/>
    <n v="1452530564"/>
    <b v="0"/>
    <n v="0"/>
    <b v="0"/>
    <x v="3"/>
    <s v="web"/>
    <d v="2016-01-11T16:42:44"/>
    <d v="2016-02-10T16:42:44"/>
    <n v="30"/>
  </r>
  <r>
    <x v="232"/>
    <n v="0"/>
    <x v="1"/>
    <s v="GB"/>
    <s v="GBP"/>
    <n v="1465720143"/>
    <n v="1463128143"/>
    <b v="0"/>
    <n v="0"/>
    <b v="0"/>
    <x v="3"/>
    <s v="web"/>
    <d v="2016-05-13T08:29:03"/>
    <d v="2016-06-12T08:29:03"/>
    <n v="30"/>
  </r>
  <r>
    <x v="232"/>
    <n v="1"/>
    <x v="1"/>
    <s v="US"/>
    <s v="USD"/>
    <n v="1436366699"/>
    <n v="1435070699"/>
    <b v="0"/>
    <n v="1"/>
    <b v="0"/>
    <x v="3"/>
    <s v="web"/>
    <d v="2015-06-23T14:44:59"/>
    <d v="2015-07-08T14:44:59"/>
    <n v="15"/>
  </r>
  <r>
    <x v="232"/>
    <n v="250"/>
    <x v="1"/>
    <s v="US"/>
    <s v="USD"/>
    <n v="1417584860"/>
    <n v="1414992860"/>
    <b v="0"/>
    <n v="1"/>
    <b v="0"/>
    <x v="3"/>
    <s v="web"/>
    <d v="2014-11-03T05:34:20"/>
    <d v="2014-12-03T05:34:20"/>
    <n v="30"/>
  </r>
  <r>
    <x v="232"/>
    <n v="20"/>
    <x v="1"/>
    <s v="US"/>
    <s v="USD"/>
    <n v="1469980800"/>
    <n v="1466787335"/>
    <b v="0"/>
    <n v="2"/>
    <b v="0"/>
    <x v="3"/>
    <s v="web"/>
    <d v="2016-06-24T16:55:35"/>
    <d v="2016-07-31T16:00:00"/>
    <n v="37"/>
  </r>
  <r>
    <x v="232"/>
    <n v="7917.45"/>
    <x v="2"/>
    <s v="US"/>
    <s v="USD"/>
    <n v="1313957157"/>
    <n v="1310069157"/>
    <b v="0"/>
    <n v="130"/>
    <b v="1"/>
    <x v="2"/>
    <s v="nonfiction"/>
    <d v="2011-07-07T20:05:57"/>
    <d v="2011-08-21T20:05:57"/>
    <n v="45"/>
  </r>
  <r>
    <x v="232"/>
    <n v="7790"/>
    <x v="2"/>
    <s v="US"/>
    <s v="USD"/>
    <n v="1384322340"/>
    <n v="1381430646"/>
    <b v="0"/>
    <n v="128"/>
    <b v="1"/>
    <x v="5"/>
    <s v="rock"/>
    <d v="2013-10-10T18:44:06"/>
    <d v="2013-11-13T05:59:00"/>
    <n v="34"/>
  </r>
  <r>
    <x v="232"/>
    <n v="668"/>
    <x v="1"/>
    <s v="US"/>
    <s v="USD"/>
    <n v="1455826460"/>
    <n v="1452716060"/>
    <b v="0"/>
    <n v="16"/>
    <b v="0"/>
    <x v="3"/>
    <s v="wearables"/>
    <d v="2016-01-13T20:14:20"/>
    <d v="2016-02-18T20:14:20"/>
    <n v="36"/>
  </r>
  <r>
    <x v="232"/>
    <n v="35"/>
    <x v="1"/>
    <s v="US"/>
    <s v="USD"/>
    <n v="1418091128"/>
    <n v="1415499128"/>
    <b v="0"/>
    <n v="3"/>
    <b v="0"/>
    <x v="7"/>
    <s v="food trucks"/>
    <d v="2014-11-09T02:12:08"/>
    <d v="2014-12-09T02:12:08"/>
    <n v="30"/>
  </r>
  <r>
    <x v="232"/>
    <n v="8005"/>
    <x v="2"/>
    <s v="GB"/>
    <s v="GBP"/>
    <n v="1433198520"/>
    <n v="1430340195"/>
    <b v="0"/>
    <n v="123"/>
    <b v="1"/>
    <x v="6"/>
    <s v="photobooks"/>
    <d v="2015-04-29T20:43:15"/>
    <d v="2015-06-01T22:42:00"/>
    <n v="33"/>
  </r>
  <r>
    <x v="232"/>
    <n v="7635"/>
    <x v="2"/>
    <s v="US"/>
    <s v="USD"/>
    <n v="1384363459"/>
    <n v="1381767859"/>
    <b v="1"/>
    <n v="31"/>
    <b v="1"/>
    <x v="5"/>
    <s v="rock"/>
    <d v="2013-10-14T16:24:19"/>
    <d v="2013-11-13T17:24:19"/>
    <n v="30"/>
  </r>
  <r>
    <x v="232"/>
    <n v="7520"/>
    <x v="2"/>
    <s v="US"/>
    <s v="USD"/>
    <n v="1426523752"/>
    <n v="1423935352"/>
    <b v="0"/>
    <n v="92"/>
    <b v="1"/>
    <x v="5"/>
    <s v="rock"/>
    <d v="2015-02-14T17:35:52"/>
    <d v="2015-03-16T16:35:52"/>
    <n v="30"/>
  </r>
  <r>
    <x v="232"/>
    <n v="9486.69"/>
    <x v="2"/>
    <s v="US"/>
    <s v="USD"/>
    <n v="1417049663"/>
    <n v="1413158063"/>
    <b v="0"/>
    <n v="147"/>
    <b v="1"/>
    <x v="5"/>
    <s v="rock"/>
    <d v="2014-10-12T23:54:23"/>
    <d v="2014-11-27T00:54:23"/>
    <n v="46"/>
  </r>
  <r>
    <x v="232"/>
    <n v="1527"/>
    <x v="1"/>
    <s v="US"/>
    <s v="USD"/>
    <n v="1479233602"/>
    <n v="1478106802"/>
    <b v="0"/>
    <n v="14"/>
    <b v="0"/>
    <x v="2"/>
    <s v="translations"/>
    <d v="2016-11-02T17:13:22"/>
    <d v="2016-11-15T18:13:22"/>
    <n v="13"/>
  </r>
  <r>
    <x v="232"/>
    <n v="31330"/>
    <x v="2"/>
    <s v="US"/>
    <s v="USD"/>
    <n v="1441383062"/>
    <n v="1438791062"/>
    <b v="1"/>
    <n v="369"/>
    <b v="1"/>
    <x v="6"/>
    <s v="photobooks"/>
    <d v="2015-08-05T16:11:02"/>
    <d v="2015-09-04T16:11:02"/>
    <n v="30"/>
  </r>
  <r>
    <x v="232"/>
    <n v="1"/>
    <x v="1"/>
    <s v="US"/>
    <s v="USD"/>
    <n v="1418510965"/>
    <n v="1415918965"/>
    <b v="0"/>
    <n v="1"/>
    <b v="0"/>
    <x v="6"/>
    <s v="places"/>
    <d v="2014-11-13T22:49:25"/>
    <d v="2014-12-13T22:49:25"/>
    <n v="30"/>
  </r>
  <r>
    <x v="232"/>
    <n v="11650"/>
    <x v="2"/>
    <s v="US"/>
    <s v="USD"/>
    <n v="1347382053"/>
    <n v="1344962853"/>
    <b v="0"/>
    <n v="104"/>
    <b v="1"/>
    <x v="5"/>
    <s v="rock"/>
    <d v="2012-08-14T16:47:33"/>
    <d v="2012-09-11T16:47:33"/>
    <n v="28"/>
  </r>
  <r>
    <x v="232"/>
    <n v="7525.12"/>
    <x v="2"/>
    <s v="US"/>
    <s v="USD"/>
    <n v="1355437052"/>
    <n v="1352845052"/>
    <b v="0"/>
    <n v="48"/>
    <b v="1"/>
    <x v="5"/>
    <s v="pop"/>
    <d v="2012-11-13T22:17:32"/>
    <d v="2012-12-13T22:17:32"/>
    <n v="30"/>
  </r>
  <r>
    <x v="232"/>
    <n v="8739.01"/>
    <x v="2"/>
    <s v="US"/>
    <s v="USD"/>
    <n v="1323151140"/>
    <n v="1320528070"/>
    <b v="0"/>
    <n v="145"/>
    <b v="1"/>
    <x v="5"/>
    <s v="indie rock"/>
    <d v="2011-11-05T21:21:10"/>
    <d v="2011-12-06T05:59:00"/>
    <n v="31"/>
  </r>
  <r>
    <x v="232"/>
    <n v="11231"/>
    <x v="2"/>
    <s v="US"/>
    <s v="USD"/>
    <n v="1397961361"/>
    <n v="1392780961"/>
    <b v="1"/>
    <n v="70"/>
    <b v="1"/>
    <x v="3"/>
    <s v="hardware"/>
    <d v="2014-02-19T03:36:01"/>
    <d v="2014-04-20T02:36:01"/>
    <n v="60"/>
  </r>
  <r>
    <x v="232"/>
    <n v="381"/>
    <x v="1"/>
    <s v="CA"/>
    <s v="CAD"/>
    <n v="1404926665"/>
    <n v="1402334665"/>
    <b v="0"/>
    <n v="12"/>
    <b v="0"/>
    <x v="6"/>
    <s v="people"/>
    <d v="2014-06-09T17:24:25"/>
    <d v="2014-07-09T17:24:25"/>
    <n v="30"/>
  </r>
  <r>
    <x v="232"/>
    <n v="8109"/>
    <x v="2"/>
    <s v="US"/>
    <s v="USD"/>
    <n v="1461369600"/>
    <n v="1458748809"/>
    <b v="0"/>
    <n v="218"/>
    <b v="1"/>
    <x v="4"/>
    <s v="tabletop games"/>
    <d v="2016-03-23T16:00:09"/>
    <d v="2016-04-23T00:00:00"/>
    <n v="31"/>
  </r>
  <r>
    <x v="232"/>
    <n v="8666"/>
    <x v="2"/>
    <s v="SE"/>
    <s v="SEK"/>
    <n v="1422734313"/>
    <n v="1420919913"/>
    <b v="0"/>
    <n v="60"/>
    <b v="1"/>
    <x v="4"/>
    <s v="tabletop games"/>
    <d v="2015-01-10T19:58:33"/>
    <d v="2015-01-31T19:58:33"/>
    <n v="21"/>
  </r>
  <r>
    <x v="232"/>
    <n v="1555"/>
    <x v="3"/>
    <s v="GB"/>
    <s v="GBP"/>
    <n v="1490559285"/>
    <n v="1487970885"/>
    <b v="0"/>
    <n v="61"/>
    <b v="0"/>
    <x v="7"/>
    <s v="small batch"/>
    <d v="2017-02-24T21:14:45"/>
    <d v="2017-03-26T20:14:45"/>
    <n v="30"/>
  </r>
  <r>
    <x v="232"/>
    <n v="1101"/>
    <x v="0"/>
    <s v="US"/>
    <s v="USD"/>
    <n v="1438616124"/>
    <n v="1433432124"/>
    <b v="0"/>
    <n v="3"/>
    <b v="0"/>
    <x v="3"/>
    <s v="web"/>
    <d v="2015-06-04T15:35:24"/>
    <d v="2015-08-03T15:35:24"/>
    <n v="60"/>
  </r>
  <r>
    <x v="232"/>
    <n v="8091"/>
    <x v="2"/>
    <s v="US"/>
    <s v="USD"/>
    <n v="1437627540"/>
    <n v="1435806054"/>
    <b v="0"/>
    <n v="109"/>
    <b v="1"/>
    <x v="7"/>
    <s v="small batch"/>
    <d v="2015-07-02T03:00:54"/>
    <d v="2015-07-23T04:59:00"/>
    <n v="21"/>
  </r>
  <r>
    <x v="232"/>
    <n v="7785"/>
    <x v="2"/>
    <s v="US"/>
    <s v="USD"/>
    <n v="1317438000"/>
    <n v="1314577097"/>
    <b v="0"/>
    <n v="86"/>
    <b v="1"/>
    <x v="5"/>
    <s v="indie rock"/>
    <d v="2011-08-29T00:18:17"/>
    <d v="2011-10-01T03:00:00"/>
    <n v="33"/>
  </r>
  <r>
    <x v="232"/>
    <n v="10182.02"/>
    <x v="2"/>
    <s v="US"/>
    <s v="USD"/>
    <n v="1283562180"/>
    <n v="1277433980"/>
    <b v="0"/>
    <n v="104"/>
    <b v="1"/>
    <x v="5"/>
    <s v="indie rock"/>
    <d v="2010-06-25T02:46:20"/>
    <d v="2010-09-04T01:03:00"/>
    <n v="71"/>
  </r>
  <r>
    <x v="232"/>
    <n v="7620"/>
    <x v="2"/>
    <s v="US"/>
    <s v="USD"/>
    <n v="1419136200"/>
    <n v="1416338557"/>
    <b v="0"/>
    <n v="43"/>
    <b v="1"/>
    <x v="5"/>
    <s v="classical music"/>
    <d v="2014-11-18T19:22:37"/>
    <d v="2014-12-21T04:30:00"/>
    <n v="33"/>
  </r>
  <r>
    <x v="232"/>
    <n v="8300"/>
    <x v="2"/>
    <s v="US"/>
    <s v="USD"/>
    <n v="1362160868"/>
    <n v="1359568911"/>
    <b v="0"/>
    <n v="136"/>
    <b v="1"/>
    <x v="5"/>
    <s v="classical music"/>
    <d v="2013-01-30T18:01:51"/>
    <d v="2013-03-01T18:01:08"/>
    <n v="30"/>
  </r>
  <r>
    <x v="232"/>
    <n v="7576"/>
    <x v="2"/>
    <s v="US"/>
    <s v="USD"/>
    <n v="1348256294"/>
    <n v="1345664294"/>
    <b v="1"/>
    <n v="28"/>
    <b v="1"/>
    <x v="3"/>
    <s v="space exploration"/>
    <d v="2012-08-22T19:38:14"/>
    <d v="2012-09-21T19:38:14"/>
    <n v="30"/>
  </r>
  <r>
    <x v="232"/>
    <n v="7833"/>
    <x v="2"/>
    <s v="US"/>
    <s v="USD"/>
    <n v="1430459197"/>
    <n v="1427867197"/>
    <b v="0"/>
    <n v="23"/>
    <b v="1"/>
    <x v="3"/>
    <s v="hardware"/>
    <d v="2015-04-01T05:46:37"/>
    <d v="2015-05-01T05:46:37"/>
    <n v="30"/>
  </r>
  <r>
    <x v="232"/>
    <n v="2366"/>
    <x v="1"/>
    <s v="US"/>
    <s v="USD"/>
    <n v="1433723033"/>
    <n v="1428539033"/>
    <b v="0"/>
    <n v="39"/>
    <b v="0"/>
    <x v="1"/>
    <s v="plays"/>
    <d v="2015-04-09T00:23:53"/>
    <d v="2015-06-08T00:23:53"/>
    <n v="60"/>
  </r>
  <r>
    <x v="232"/>
    <n v="316"/>
    <x v="1"/>
    <s v="US"/>
    <s v="USD"/>
    <n v="1446307053"/>
    <n v="1443715053"/>
    <b v="0"/>
    <n v="12"/>
    <b v="0"/>
    <x v="1"/>
    <s v="plays"/>
    <d v="2015-10-01T15:57:33"/>
    <d v="2015-10-31T15:57:33"/>
    <n v="30"/>
  </r>
  <r>
    <x v="232"/>
    <n v="8207"/>
    <x v="2"/>
    <s v="US"/>
    <s v="USD"/>
    <n v="1474649070"/>
    <n v="1469465070"/>
    <b v="0"/>
    <n v="54"/>
    <b v="1"/>
    <x v="1"/>
    <s v="plays"/>
    <d v="2016-07-25T16:44:30"/>
    <d v="2016-09-23T16:44:30"/>
    <n v="60"/>
  </r>
  <r>
    <x v="232"/>
    <n v="11530"/>
    <x v="2"/>
    <s v="US"/>
    <s v="USD"/>
    <n v="1433055540"/>
    <n v="1431230867"/>
    <b v="0"/>
    <n v="104"/>
    <b v="1"/>
    <x v="1"/>
    <s v="plays"/>
    <d v="2015-05-10T04:07:47"/>
    <d v="2015-05-31T06:59:00"/>
    <n v="21"/>
  </r>
  <r>
    <x v="232"/>
    <n v="5"/>
    <x v="1"/>
    <s v="AU"/>
    <s v="AUD"/>
    <n v="1404022381"/>
    <n v="1402294381"/>
    <b v="0"/>
    <n v="1"/>
    <b v="0"/>
    <x v="1"/>
    <s v="musical"/>
    <d v="2014-06-09T06:13:01"/>
    <d v="2014-06-29T06:13:01"/>
    <n v="20"/>
  </r>
  <r>
    <x v="232"/>
    <n v="1"/>
    <x v="1"/>
    <s v="US"/>
    <s v="USD"/>
    <n v="1473699540"/>
    <n v="1472451356"/>
    <b v="0"/>
    <n v="1"/>
    <b v="0"/>
    <x v="1"/>
    <s v="plays"/>
    <d v="2016-08-29T06:15:56"/>
    <d v="2016-09-12T16:59:00"/>
    <n v="14"/>
  </r>
  <r>
    <x v="232"/>
    <n v="980"/>
    <x v="0"/>
    <s v="GB"/>
    <s v="GBP"/>
    <n v="1406761200"/>
    <n v="1403724820"/>
    <b v="0"/>
    <n v="17"/>
    <b v="0"/>
    <x v="1"/>
    <s v="musical"/>
    <d v="2014-06-25T19:33:40"/>
    <d v="2014-07-30T23:00:00"/>
    <n v="35"/>
  </r>
  <r>
    <x v="232"/>
    <n v="45"/>
    <x v="1"/>
    <s v="US"/>
    <s v="USD"/>
    <n v="1406170740"/>
    <n v="1402506278"/>
    <b v="0"/>
    <n v="2"/>
    <b v="0"/>
    <x v="1"/>
    <s v="plays"/>
    <d v="2014-06-11T17:04:38"/>
    <d v="2014-07-24T02:59:00"/>
    <n v="43"/>
  </r>
  <r>
    <x v="233"/>
    <n v="22991.01"/>
    <x v="2"/>
    <s v="US"/>
    <s v="USD"/>
    <n v="1468445382"/>
    <n v="1465853382"/>
    <b v="0"/>
    <n v="175"/>
    <b v="1"/>
    <x v="1"/>
    <s v="spaces"/>
    <d v="2016-06-13T21:29:42"/>
    <d v="2016-07-13T21:29:42"/>
    <n v="30"/>
  </r>
  <r>
    <x v="234"/>
    <n v="8136.01"/>
    <x v="2"/>
    <s v="US"/>
    <s v="USD"/>
    <n v="1315602163"/>
    <n v="1313010163"/>
    <b v="1"/>
    <n v="162"/>
    <b v="1"/>
    <x v="3"/>
    <s v="hardware"/>
    <d v="2011-08-10T21:02:43"/>
    <d v="2011-09-09T21:02:43"/>
    <n v="30"/>
  </r>
  <r>
    <x v="234"/>
    <n v="1742"/>
    <x v="1"/>
    <s v="US"/>
    <s v="USD"/>
    <n v="1414348166"/>
    <n v="1412879366"/>
    <b v="0"/>
    <n v="38"/>
    <b v="0"/>
    <x v="1"/>
    <s v="plays"/>
    <d v="2014-10-09T18:29:26"/>
    <d v="2014-10-26T18:29:26"/>
    <n v="17"/>
  </r>
  <r>
    <x v="235"/>
    <n v="0"/>
    <x v="1"/>
    <s v="US"/>
    <s v="USD"/>
    <n v="1441550760"/>
    <n v="1438958824"/>
    <b v="0"/>
    <n v="0"/>
    <b v="0"/>
    <x v="0"/>
    <s v="animation"/>
    <d v="2015-08-07T14:47:04"/>
    <d v="2015-09-06T14:46:00"/>
    <n v="30"/>
  </r>
  <r>
    <x v="236"/>
    <n v="7527"/>
    <x v="2"/>
    <s v="CA"/>
    <s v="CAD"/>
    <n v="1407736740"/>
    <n v="1405453354"/>
    <b v="0"/>
    <n v="57"/>
    <b v="1"/>
    <x v="0"/>
    <s v="shorts"/>
    <d v="2014-07-15T19:42:34"/>
    <d v="2014-08-11T05:59:00"/>
    <n v="27"/>
  </r>
  <r>
    <x v="236"/>
    <n v="0"/>
    <x v="0"/>
    <s v="GB"/>
    <s v="GBP"/>
    <n v="1420741080"/>
    <n v="1417026340"/>
    <b v="0"/>
    <n v="0"/>
    <b v="0"/>
    <x v="0"/>
    <s v="science fiction"/>
    <d v="2014-11-26T18:25:40"/>
    <d v="2015-01-08T18:18:00"/>
    <n v="43"/>
  </r>
  <r>
    <x v="236"/>
    <n v="7711.3"/>
    <x v="2"/>
    <s v="US"/>
    <s v="USD"/>
    <n v="1403323140"/>
    <n v="1400704672"/>
    <b v="0"/>
    <n v="113"/>
    <b v="1"/>
    <x v="0"/>
    <s v="documentary"/>
    <d v="2014-05-21T20:37:52"/>
    <d v="2014-06-21T03:59:00"/>
    <n v="31"/>
  </r>
  <r>
    <x v="236"/>
    <n v="0"/>
    <x v="1"/>
    <s v="CA"/>
    <s v="CAD"/>
    <n v="1475912326"/>
    <n v="1470728326"/>
    <b v="0"/>
    <n v="0"/>
    <b v="0"/>
    <x v="0"/>
    <s v="animation"/>
    <d v="2016-08-09T07:38:46"/>
    <d v="2016-10-08T07:38:46"/>
    <n v="60"/>
  </r>
  <r>
    <x v="236"/>
    <n v="0"/>
    <x v="1"/>
    <s v="US"/>
    <s v="USD"/>
    <n v="1437076305"/>
    <n v="1434484305"/>
    <b v="0"/>
    <n v="0"/>
    <b v="0"/>
    <x v="0"/>
    <s v="animation"/>
    <d v="2015-06-16T19:51:45"/>
    <d v="2015-07-16T19:51:45"/>
    <n v="30"/>
  </r>
  <r>
    <x v="236"/>
    <n v="715"/>
    <x v="1"/>
    <s v="US"/>
    <s v="USD"/>
    <n v="1417392000"/>
    <n v="1414511307"/>
    <b v="0"/>
    <n v="16"/>
    <b v="0"/>
    <x v="3"/>
    <s v="wearables"/>
    <d v="2014-10-28T15:48:27"/>
    <d v="2014-12-01T00:00:00"/>
    <n v="34"/>
  </r>
  <r>
    <x v="236"/>
    <n v="7383.01"/>
    <x v="2"/>
    <s v="US"/>
    <s v="USD"/>
    <n v="1309447163"/>
    <n v="1306855163"/>
    <b v="0"/>
    <n v="143"/>
    <b v="1"/>
    <x v="2"/>
    <s v="nonfiction"/>
    <d v="2011-05-31T15:19:23"/>
    <d v="2011-06-30T15:19:23"/>
    <n v="30"/>
  </r>
  <r>
    <x v="236"/>
    <n v="7003"/>
    <x v="2"/>
    <s v="NL"/>
    <s v="EUR"/>
    <n v="1421319240"/>
    <n v="1418649019"/>
    <b v="0"/>
    <n v="55"/>
    <b v="1"/>
    <x v="2"/>
    <s v="nonfiction"/>
    <d v="2014-12-15T13:10:19"/>
    <d v="2015-01-15T10:54:00"/>
    <n v="31"/>
  </r>
  <r>
    <x v="236"/>
    <n v="2521"/>
    <x v="1"/>
    <s v="US"/>
    <s v="USD"/>
    <n v="1413723684"/>
    <n v="1411131684"/>
    <b v="0"/>
    <n v="44"/>
    <b v="0"/>
    <x v="2"/>
    <s v="fiction"/>
    <d v="2014-09-19T13:01:24"/>
    <d v="2014-10-19T13:01:24"/>
    <n v="30"/>
  </r>
  <r>
    <x v="236"/>
    <n v="3598"/>
    <x v="1"/>
    <s v="US"/>
    <s v="USD"/>
    <n v="1444539600"/>
    <n v="1441297645"/>
    <b v="0"/>
    <n v="57"/>
    <b v="0"/>
    <x v="2"/>
    <s v="fiction"/>
    <d v="2015-09-03T16:27:25"/>
    <d v="2015-10-11T05:00:00"/>
    <n v="38"/>
  </r>
  <r>
    <x v="236"/>
    <n v="8058.55"/>
    <x v="2"/>
    <s v="US"/>
    <s v="USD"/>
    <n v="1365489000"/>
    <n v="1362776043"/>
    <b v="0"/>
    <n v="205"/>
    <b v="1"/>
    <x v="5"/>
    <s v="rock"/>
    <d v="2013-03-08T20:54:03"/>
    <d v="2013-04-09T06:30:00"/>
    <n v="32"/>
  </r>
  <r>
    <x v="236"/>
    <n v="0"/>
    <x v="1"/>
    <s v="US"/>
    <s v="USD"/>
    <n v="1278628800"/>
    <n v="1276043330"/>
    <b v="0"/>
    <n v="0"/>
    <b v="0"/>
    <x v="5"/>
    <s v="jazz"/>
    <d v="2010-06-09T00:28:50"/>
    <d v="2010-07-08T22:40:00"/>
    <n v="29"/>
  </r>
  <r>
    <x v="236"/>
    <n v="25"/>
    <x v="1"/>
    <s v="US"/>
    <s v="USD"/>
    <n v="1346585448"/>
    <n v="1343993448"/>
    <b v="0"/>
    <n v="1"/>
    <b v="0"/>
    <x v="5"/>
    <s v="jazz"/>
    <d v="2012-08-03T11:30:48"/>
    <d v="2012-09-02T11:30:48"/>
    <n v="30"/>
  </r>
  <r>
    <x v="236"/>
    <n v="7000.58"/>
    <x v="2"/>
    <s v="GB"/>
    <s v="GBP"/>
    <n v="1459414016"/>
    <n v="1456480016"/>
    <b v="1"/>
    <n v="122"/>
    <b v="1"/>
    <x v="5"/>
    <s v="electronic music"/>
    <d v="2016-02-26T09:46:56"/>
    <d v="2016-03-31T08:46:56"/>
    <n v="34"/>
  </r>
  <r>
    <x v="236"/>
    <n v="6"/>
    <x v="0"/>
    <s v="US"/>
    <s v="USD"/>
    <n v="1425587220"/>
    <n v="1420668801"/>
    <b v="0"/>
    <n v="2"/>
    <b v="0"/>
    <x v="8"/>
    <s v="audio"/>
    <d v="2015-01-07T22:13:21"/>
    <d v="2015-03-05T20:27:00"/>
    <n v="57"/>
  </r>
  <r>
    <x v="236"/>
    <n v="7750"/>
    <x v="2"/>
    <s v="US"/>
    <s v="USD"/>
    <n v="1375033836"/>
    <n v="1373305836"/>
    <b v="1"/>
    <n v="74"/>
    <b v="1"/>
    <x v="5"/>
    <s v="rock"/>
    <d v="2013-07-08T17:50:36"/>
    <d v="2013-07-28T17:50:36"/>
    <n v="20"/>
  </r>
  <r>
    <x v="236"/>
    <n v="320"/>
    <x v="1"/>
    <s v="US"/>
    <s v="USD"/>
    <n v="1417656699"/>
    <n v="1415064699"/>
    <b v="0"/>
    <n v="13"/>
    <b v="0"/>
    <x v="2"/>
    <s v="translations"/>
    <d v="2014-11-04T01:31:39"/>
    <d v="2014-12-04T01:31:39"/>
    <n v="30"/>
  </r>
  <r>
    <x v="236"/>
    <n v="50"/>
    <x v="1"/>
    <s v="US"/>
    <s v="USD"/>
    <n v="1469162275"/>
    <n v="1467002275"/>
    <b v="0"/>
    <n v="2"/>
    <b v="0"/>
    <x v="2"/>
    <s v="fiction"/>
    <d v="2016-06-27T04:37:55"/>
    <d v="2016-07-22T04:37:55"/>
    <n v="25"/>
  </r>
  <r>
    <x v="236"/>
    <n v="7184"/>
    <x v="2"/>
    <s v="US"/>
    <s v="USD"/>
    <n v="1421952370"/>
    <n v="1418064370"/>
    <b v="1"/>
    <n v="46"/>
    <b v="1"/>
    <x v="6"/>
    <s v="photobooks"/>
    <d v="2014-12-08T18:46:10"/>
    <d v="2015-01-22T18:46:10"/>
    <n v="45"/>
  </r>
  <r>
    <x v="236"/>
    <n v="10210"/>
    <x v="2"/>
    <s v="US"/>
    <s v="USD"/>
    <n v="1383332400"/>
    <n v="1380470188"/>
    <b v="0"/>
    <n v="158"/>
    <b v="1"/>
    <x v="5"/>
    <s v="rock"/>
    <d v="2013-09-29T15:56:28"/>
    <d v="2013-11-01T19:00:00"/>
    <n v="33"/>
  </r>
  <r>
    <x v="236"/>
    <n v="0"/>
    <x v="1"/>
    <s v="US"/>
    <s v="USD"/>
    <n v="1462135706"/>
    <n v="1458679706"/>
    <b v="0"/>
    <n v="0"/>
    <b v="0"/>
    <x v="5"/>
    <s v="faith"/>
    <d v="2016-03-22T20:48:26"/>
    <d v="2016-05-01T20:48:26"/>
    <n v="40"/>
  </r>
  <r>
    <x v="236"/>
    <n v="7981"/>
    <x v="2"/>
    <s v="US"/>
    <s v="USD"/>
    <n v="1482372000"/>
    <n v="1479276838"/>
    <b v="0"/>
    <n v="89"/>
    <b v="1"/>
    <x v="6"/>
    <s v="photobooks"/>
    <d v="2016-11-16T06:13:58"/>
    <d v="2016-12-22T02:00:00"/>
    <n v="36"/>
  </r>
  <r>
    <x v="236"/>
    <n v="100490.02"/>
    <x v="2"/>
    <s v="US"/>
    <s v="USD"/>
    <n v="1364078561"/>
    <n v="1361490161"/>
    <b v="1"/>
    <n v="1356"/>
    <b v="1"/>
    <x v="3"/>
    <s v="hardware"/>
    <d v="2013-02-21T23:42:41"/>
    <d v="2013-03-23T22:42:41"/>
    <n v="30"/>
  </r>
  <r>
    <x v="236"/>
    <n v="7340"/>
    <x v="2"/>
    <s v="US"/>
    <s v="USD"/>
    <n v="1411505176"/>
    <n v="1408481176"/>
    <b v="0"/>
    <n v="107"/>
    <b v="1"/>
    <x v="5"/>
    <s v="indie rock"/>
    <d v="2014-08-19T20:46:16"/>
    <d v="2014-09-23T20:46:16"/>
    <n v="35"/>
  </r>
  <r>
    <x v="236"/>
    <n v="7505"/>
    <x v="2"/>
    <s v="GB"/>
    <s v="GBP"/>
    <n v="1481749278"/>
    <n v="1479157278"/>
    <b v="0"/>
    <n v="128"/>
    <b v="1"/>
    <x v="4"/>
    <s v="tabletop games"/>
    <d v="2016-11-14T21:01:18"/>
    <d v="2016-12-14T21:01:18"/>
    <n v="30"/>
  </r>
  <r>
    <x v="236"/>
    <n v="10435"/>
    <x v="2"/>
    <s v="US"/>
    <s v="USD"/>
    <n v="1330018426"/>
    <n v="1326994426"/>
    <b v="0"/>
    <n v="145"/>
    <b v="1"/>
    <x v="5"/>
    <s v="rock"/>
    <d v="2012-01-19T17:33:46"/>
    <d v="2012-02-23T17:33:46"/>
    <n v="35"/>
  </r>
  <r>
    <x v="236"/>
    <n v="0"/>
    <x v="1"/>
    <s v="US"/>
    <s v="USD"/>
    <n v="1426292416"/>
    <n v="1423704016"/>
    <b v="0"/>
    <n v="0"/>
    <b v="0"/>
    <x v="7"/>
    <s v="restaurants"/>
    <d v="2015-02-12T01:20:16"/>
    <d v="2015-03-14T00:20:16"/>
    <n v="30"/>
  </r>
  <r>
    <x v="236"/>
    <n v="59"/>
    <x v="0"/>
    <s v="US"/>
    <s v="USD"/>
    <n v="1486590035"/>
    <n v="1483998035"/>
    <b v="0"/>
    <n v="2"/>
    <b v="0"/>
    <x v="7"/>
    <s v="food trucks"/>
    <d v="2017-01-09T21:40:35"/>
    <d v="2017-02-08T21:40:35"/>
    <n v="30"/>
  </r>
  <r>
    <x v="236"/>
    <n v="1002"/>
    <x v="1"/>
    <s v="US"/>
    <s v="USD"/>
    <n v="1333028723"/>
    <n v="1330440323"/>
    <b v="0"/>
    <n v="34"/>
    <b v="0"/>
    <x v="2"/>
    <s v="children's books"/>
    <d v="2012-02-28T14:45:23"/>
    <d v="2012-03-29T13:45:23"/>
    <n v="30"/>
  </r>
  <r>
    <x v="236"/>
    <n v="7595.43"/>
    <x v="2"/>
    <s v="US"/>
    <s v="USD"/>
    <n v="1356552252"/>
    <n v="1353960252"/>
    <b v="0"/>
    <n v="104"/>
    <b v="1"/>
    <x v="1"/>
    <s v="spaces"/>
    <d v="2012-11-26T20:04:12"/>
    <d v="2012-12-26T20:04:12"/>
    <n v="30"/>
  </r>
  <r>
    <x v="236"/>
    <n v="7040"/>
    <x v="2"/>
    <s v="US"/>
    <s v="USD"/>
    <n v="1439583533"/>
    <n v="1434399533"/>
    <b v="0"/>
    <n v="30"/>
    <b v="1"/>
    <x v="1"/>
    <s v="spaces"/>
    <d v="2015-06-15T20:18:53"/>
    <d v="2015-08-14T20:18:53"/>
    <n v="60"/>
  </r>
  <r>
    <x v="236"/>
    <n v="7905"/>
    <x v="2"/>
    <s v="US"/>
    <s v="USD"/>
    <n v="1333310458"/>
    <n v="1330722058"/>
    <b v="1"/>
    <n v="123"/>
    <b v="1"/>
    <x v="1"/>
    <s v="plays"/>
    <d v="2012-03-02T21:00:58"/>
    <d v="2012-04-01T20:00:58"/>
    <n v="30"/>
  </r>
  <r>
    <x v="236"/>
    <n v="7617"/>
    <x v="2"/>
    <s v="GB"/>
    <s v="GBP"/>
    <n v="1462545358"/>
    <n v="1459953358"/>
    <b v="1"/>
    <n v="117"/>
    <b v="1"/>
    <x v="1"/>
    <s v="plays"/>
    <d v="2016-04-06T14:35:58"/>
    <d v="2016-05-06T14:35:58"/>
    <n v="30"/>
  </r>
  <r>
    <x v="236"/>
    <n v="7062"/>
    <x v="2"/>
    <s v="US"/>
    <s v="USD"/>
    <n v="1328029200"/>
    <n v="1323211621"/>
    <b v="1"/>
    <n v="151"/>
    <b v="1"/>
    <x v="1"/>
    <s v="plays"/>
    <d v="2011-12-06T22:47:01"/>
    <d v="2012-01-31T17:00:00"/>
    <n v="56"/>
  </r>
  <r>
    <x v="236"/>
    <n v="7164"/>
    <x v="2"/>
    <s v="US"/>
    <s v="USD"/>
    <n v="1450328340"/>
    <n v="1447606884"/>
    <b v="1"/>
    <n v="37"/>
    <b v="1"/>
    <x v="1"/>
    <s v="plays"/>
    <d v="2015-11-15T17:01:24"/>
    <d v="2015-12-17T04:59:00"/>
    <n v="32"/>
  </r>
  <r>
    <x v="236"/>
    <n v="7365"/>
    <x v="2"/>
    <s v="US"/>
    <s v="USD"/>
    <n v="1420751861"/>
    <n v="1418159861"/>
    <b v="1"/>
    <n v="75"/>
    <b v="1"/>
    <x v="1"/>
    <s v="plays"/>
    <d v="2014-12-09T21:17:41"/>
    <d v="2015-01-08T21:17:41"/>
    <n v="30"/>
  </r>
  <r>
    <x v="236"/>
    <n v="7942"/>
    <x v="2"/>
    <s v="US"/>
    <s v="USD"/>
    <n v="1406745482"/>
    <n v="1404153482"/>
    <b v="0"/>
    <n v="107"/>
    <b v="1"/>
    <x v="1"/>
    <s v="musical"/>
    <d v="2014-06-30T18:38:02"/>
    <d v="2014-07-30T18:38:02"/>
    <n v="30"/>
  </r>
  <r>
    <x v="236"/>
    <n v="4176"/>
    <x v="1"/>
    <s v="US"/>
    <s v="USD"/>
    <n v="1418769129"/>
    <n v="1416954729"/>
    <b v="0"/>
    <n v="24"/>
    <b v="0"/>
    <x v="1"/>
    <s v="musical"/>
    <d v="2014-11-25T22:32:09"/>
    <d v="2014-12-16T22:32:09"/>
    <n v="21"/>
  </r>
  <r>
    <x v="236"/>
    <n v="189"/>
    <x v="1"/>
    <s v="US"/>
    <s v="USD"/>
    <n v="1412405940"/>
    <n v="1409721542"/>
    <b v="1"/>
    <n v="8"/>
    <b v="0"/>
    <x v="1"/>
    <s v="plays"/>
    <d v="2014-09-03T05:19:02"/>
    <d v="2014-10-04T06:59:00"/>
    <n v="31"/>
  </r>
  <r>
    <x v="236"/>
    <n v="1102"/>
    <x v="1"/>
    <s v="US"/>
    <s v="USD"/>
    <n v="1468716180"/>
    <n v="1466205262"/>
    <b v="0"/>
    <n v="12"/>
    <b v="0"/>
    <x v="1"/>
    <s v="plays"/>
    <d v="2016-06-17T23:14:22"/>
    <d v="2016-07-17T00:43:00"/>
    <n v="30"/>
  </r>
  <r>
    <x v="236"/>
    <n v="1156"/>
    <x v="1"/>
    <s v="US"/>
    <s v="USD"/>
    <n v="1409514709"/>
    <n v="1406058798"/>
    <b v="0"/>
    <n v="14"/>
    <b v="0"/>
    <x v="1"/>
    <s v="plays"/>
    <d v="2014-07-22T19:53:18"/>
    <d v="2014-08-31T19:51:49"/>
    <n v="40"/>
  </r>
  <r>
    <x v="236"/>
    <n v="1"/>
    <x v="1"/>
    <s v="US"/>
    <s v="USD"/>
    <n v="1437331463"/>
    <n v="1434739463"/>
    <b v="0"/>
    <n v="1"/>
    <b v="0"/>
    <x v="1"/>
    <s v="plays"/>
    <d v="2015-06-19T18:44:23"/>
    <d v="2015-07-19T18:44:23"/>
    <n v="30"/>
  </r>
  <r>
    <x v="236"/>
    <n v="0"/>
    <x v="1"/>
    <s v="US"/>
    <s v="USD"/>
    <n v="1458860363"/>
    <n v="1454975963"/>
    <b v="0"/>
    <n v="0"/>
    <b v="0"/>
    <x v="1"/>
    <s v="plays"/>
    <d v="2016-02-08T23:59:23"/>
    <d v="2016-03-24T22:59:23"/>
    <n v="45"/>
  </r>
  <r>
    <x v="237"/>
    <n v="7495"/>
    <x v="2"/>
    <s v="US"/>
    <s v="USD"/>
    <n v="1431022342"/>
    <n v="1428430342"/>
    <b v="0"/>
    <n v="70"/>
    <b v="1"/>
    <x v="5"/>
    <s v="rock"/>
    <d v="2015-04-07T18:12:22"/>
    <d v="2015-05-07T18:12:22"/>
    <n v="30"/>
  </r>
  <r>
    <x v="238"/>
    <n v="7019"/>
    <x v="2"/>
    <s v="US"/>
    <s v="USD"/>
    <n v="1418803140"/>
    <n v="1415343874"/>
    <b v="0"/>
    <n v="65"/>
    <b v="1"/>
    <x v="5"/>
    <s v="rock"/>
    <d v="2014-11-07T07:04:34"/>
    <d v="2014-12-17T07:59:00"/>
    <n v="40"/>
  </r>
  <r>
    <x v="239"/>
    <n v="0"/>
    <x v="1"/>
    <s v="US"/>
    <s v="USD"/>
    <n v="1435679100"/>
    <n v="1433006765"/>
    <b v="0"/>
    <n v="0"/>
    <b v="0"/>
    <x v="7"/>
    <s v="food trucks"/>
    <d v="2015-05-30T17:26:05"/>
    <d v="2015-06-30T15:45:00"/>
    <n v="31"/>
  </r>
  <r>
    <x v="240"/>
    <n v="13323"/>
    <x v="2"/>
    <s v="US"/>
    <s v="USD"/>
    <n v="1293857940"/>
    <n v="1288968886"/>
    <b v="1"/>
    <n v="141"/>
    <b v="1"/>
    <x v="5"/>
    <s v="rock"/>
    <d v="2010-11-05T14:54:46"/>
    <d v="2011-01-01T04:59:00"/>
    <n v="57"/>
  </r>
  <r>
    <x v="240"/>
    <n v="150"/>
    <x v="1"/>
    <s v="US"/>
    <s v="USD"/>
    <n v="1434827173"/>
    <n v="1430939173"/>
    <b v="0"/>
    <n v="3"/>
    <b v="0"/>
    <x v="2"/>
    <s v="fiction"/>
    <d v="2015-05-06T19:06:13"/>
    <d v="2015-06-20T19:06:13"/>
    <n v="45"/>
  </r>
  <r>
    <x v="241"/>
    <n v="7160.12"/>
    <x v="2"/>
    <s v="US"/>
    <s v="USD"/>
    <n v="1326633269"/>
    <n v="1324041269"/>
    <b v="0"/>
    <n v="167"/>
    <b v="1"/>
    <x v="0"/>
    <s v="documentary"/>
    <d v="2011-12-16T13:14:29"/>
    <d v="2012-01-15T13:14:29"/>
    <n v="30"/>
  </r>
  <r>
    <x v="241"/>
    <n v="0"/>
    <x v="1"/>
    <s v="US"/>
    <s v="USD"/>
    <n v="1445540340"/>
    <n v="1444340940"/>
    <b v="0"/>
    <n v="0"/>
    <b v="0"/>
    <x v="0"/>
    <s v="animation"/>
    <d v="2015-10-08T21:49:00"/>
    <d v="2015-10-22T18:59:00"/>
    <n v="14"/>
  </r>
  <r>
    <x v="241"/>
    <n v="215"/>
    <x v="1"/>
    <s v="US"/>
    <s v="USD"/>
    <n v="1273356960"/>
    <n v="1268255751"/>
    <b v="0"/>
    <n v="4"/>
    <b v="0"/>
    <x v="0"/>
    <s v="animation"/>
    <d v="2010-03-10T21:15:51"/>
    <d v="2010-05-08T22:16:00"/>
    <n v="59"/>
  </r>
  <r>
    <x v="241"/>
    <n v="114"/>
    <x v="1"/>
    <s v="GB"/>
    <s v="GBP"/>
    <n v="1421498303"/>
    <n v="1418906303"/>
    <b v="0"/>
    <n v="9"/>
    <b v="0"/>
    <x v="0"/>
    <s v="animation"/>
    <d v="2014-12-18T12:38:23"/>
    <d v="2015-01-17T12:38:23"/>
    <n v="30"/>
  </r>
  <r>
    <x v="241"/>
    <n v="2700"/>
    <x v="1"/>
    <s v="US"/>
    <s v="USD"/>
    <n v="1381917540"/>
    <n v="1379990038"/>
    <b v="0"/>
    <n v="79"/>
    <b v="0"/>
    <x v="5"/>
    <s v="jazz"/>
    <d v="2013-09-24T02:33:58"/>
    <d v="2013-10-16T09:59:00"/>
    <n v="22"/>
  </r>
  <r>
    <x v="241"/>
    <n v="0"/>
    <x v="1"/>
    <s v="US"/>
    <s v="USD"/>
    <n v="1276024260"/>
    <n v="1272050914"/>
    <b v="0"/>
    <n v="0"/>
    <b v="0"/>
    <x v="5"/>
    <s v="jazz"/>
    <d v="2010-04-23T19:28:34"/>
    <d v="2010-06-08T19:11:00"/>
    <n v="46"/>
  </r>
  <r>
    <x v="241"/>
    <n v="196"/>
    <x v="1"/>
    <s v="US"/>
    <s v="USD"/>
    <n v="1295847926"/>
    <n v="1290663926"/>
    <b v="0"/>
    <n v="6"/>
    <b v="0"/>
    <x v="5"/>
    <s v="jazz"/>
    <d v="2010-11-25T05:45:26"/>
    <d v="2011-01-24T05:45:26"/>
    <n v="60"/>
  </r>
  <r>
    <x v="241"/>
    <n v="375"/>
    <x v="1"/>
    <s v="US"/>
    <s v="USD"/>
    <n v="1330577940"/>
    <n v="1327853914"/>
    <b v="0"/>
    <n v="9"/>
    <b v="0"/>
    <x v="5"/>
    <s v="jazz"/>
    <d v="2012-01-29T16:18:34"/>
    <d v="2012-03-01T04:59:00"/>
    <n v="32"/>
  </r>
  <r>
    <x v="241"/>
    <n v="0"/>
    <x v="1"/>
    <s v="US"/>
    <s v="USD"/>
    <n v="1424742162"/>
    <n v="1422150162"/>
    <b v="0"/>
    <n v="0"/>
    <b v="0"/>
    <x v="7"/>
    <s v="food trucks"/>
    <d v="2015-01-25T01:42:42"/>
    <d v="2015-02-24T01:42:42"/>
    <n v="30"/>
  </r>
  <r>
    <x v="241"/>
    <n v="6645"/>
    <x v="2"/>
    <s v="GB"/>
    <s v="GBP"/>
    <n v="1485886100"/>
    <n v="1482862100"/>
    <b v="0"/>
    <n v="108"/>
    <b v="1"/>
    <x v="6"/>
    <s v="photobooks"/>
    <d v="2016-12-27T18:08:20"/>
    <d v="2017-01-31T18:08:20"/>
    <n v="35"/>
  </r>
  <r>
    <x v="241"/>
    <n v="8152"/>
    <x v="2"/>
    <s v="CA"/>
    <s v="CAD"/>
    <n v="1392574692"/>
    <n v="1389982692"/>
    <b v="1"/>
    <n v="105"/>
    <b v="1"/>
    <x v="5"/>
    <s v="rock"/>
    <d v="2014-01-17T18:18:12"/>
    <d v="2014-02-16T18:18:12"/>
    <n v="30"/>
  </r>
  <r>
    <x v="241"/>
    <n v="10071"/>
    <x v="2"/>
    <s v="US"/>
    <s v="USD"/>
    <n v="1403661600"/>
    <n v="1401196766"/>
    <b v="1"/>
    <n v="190"/>
    <b v="1"/>
    <x v="5"/>
    <s v="rock"/>
    <d v="2014-05-27T13:19:26"/>
    <d v="2014-06-25T02:00:00"/>
    <n v="29"/>
  </r>
  <r>
    <x v="241"/>
    <n v="18066"/>
    <x v="2"/>
    <s v="GB"/>
    <s v="GBP"/>
    <n v="1402389180"/>
    <n v="1399996024"/>
    <b v="1"/>
    <n v="269"/>
    <b v="1"/>
    <x v="6"/>
    <s v="photobooks"/>
    <d v="2014-05-13T15:47:04"/>
    <d v="2014-06-10T08:33:00"/>
    <n v="28"/>
  </r>
  <r>
    <x v="241"/>
    <n v="2196"/>
    <x v="1"/>
    <s v="US"/>
    <s v="USD"/>
    <n v="1403906664"/>
    <n v="1401401064"/>
    <b v="0"/>
    <n v="16"/>
    <b v="0"/>
    <x v="5"/>
    <s v="faith"/>
    <d v="2014-05-29T22:04:24"/>
    <d v="2014-06-27T22:04:24"/>
    <n v="29"/>
  </r>
  <r>
    <x v="241"/>
    <n v="865"/>
    <x v="1"/>
    <s v="GB"/>
    <s v="GBP"/>
    <n v="1467531536"/>
    <n v="1464939536"/>
    <b v="0"/>
    <n v="23"/>
    <b v="0"/>
    <x v="6"/>
    <s v="photobooks"/>
    <d v="2016-06-03T07:38:56"/>
    <d v="2016-07-03T07:38:56"/>
    <n v="30"/>
  </r>
  <r>
    <x v="241"/>
    <n v="2788"/>
    <x v="1"/>
    <s v="US"/>
    <s v="USD"/>
    <n v="1399223500"/>
    <n v="1396631500"/>
    <b v="0"/>
    <n v="48"/>
    <b v="0"/>
    <x v="4"/>
    <s v="mobile games"/>
    <d v="2014-04-04T17:11:40"/>
    <d v="2014-05-04T17:11:40"/>
    <n v="30"/>
  </r>
  <r>
    <x v="241"/>
    <n v="4666"/>
    <x v="1"/>
    <s v="US"/>
    <s v="USD"/>
    <n v="1416512901"/>
    <n v="1413053301"/>
    <b v="0"/>
    <n v="95"/>
    <b v="0"/>
    <x v="4"/>
    <s v="mobile games"/>
    <d v="2014-10-11T18:48:21"/>
    <d v="2014-11-20T19:48:21"/>
    <n v="40"/>
  </r>
  <r>
    <x v="241"/>
    <n v="0"/>
    <x v="1"/>
    <s v="US"/>
    <s v="USD"/>
    <n v="1409091612"/>
    <n v="1406499612"/>
    <b v="0"/>
    <n v="0"/>
    <b v="0"/>
    <x v="6"/>
    <s v="people"/>
    <d v="2014-07-27T22:20:12"/>
    <d v="2014-08-26T22:20:12"/>
    <n v="30"/>
  </r>
  <r>
    <x v="241"/>
    <n v="6500"/>
    <x v="2"/>
    <s v="US"/>
    <s v="USD"/>
    <n v="1429505400"/>
    <n v="1426711505"/>
    <b v="0"/>
    <n v="48"/>
    <b v="1"/>
    <x v="5"/>
    <s v="classical music"/>
    <d v="2015-03-18T20:45:05"/>
    <d v="2015-04-20T04:50:00"/>
    <n v="33"/>
  </r>
  <r>
    <x v="241"/>
    <n v="6555"/>
    <x v="2"/>
    <s v="US"/>
    <s v="USD"/>
    <n v="1444276740"/>
    <n v="1439392406"/>
    <b v="0"/>
    <n v="150"/>
    <b v="1"/>
    <x v="5"/>
    <s v="classical music"/>
    <d v="2015-08-12T15:13:26"/>
    <d v="2015-10-08T03:59:00"/>
    <n v="57"/>
  </r>
  <r>
    <x v="241"/>
    <n v="145"/>
    <x v="0"/>
    <s v="US"/>
    <s v="USD"/>
    <n v="1442457112"/>
    <n v="1439865112"/>
    <b v="0"/>
    <n v="2"/>
    <b v="0"/>
    <x v="7"/>
    <s v="food trucks"/>
    <d v="2015-08-18T02:31:52"/>
    <d v="2015-09-17T02:31:52"/>
    <n v="30"/>
  </r>
  <r>
    <x v="241"/>
    <n v="6505"/>
    <x v="2"/>
    <s v="US"/>
    <s v="USD"/>
    <n v="1444169825"/>
    <n v="1441577825"/>
    <b v="0"/>
    <n v="31"/>
    <b v="1"/>
    <x v="1"/>
    <s v="plays"/>
    <d v="2015-09-06T22:17:05"/>
    <d v="2015-10-06T22:17:05"/>
    <n v="30"/>
  </r>
  <r>
    <x v="242"/>
    <n v="7053.61"/>
    <x v="2"/>
    <s v="US"/>
    <s v="USD"/>
    <n v="1323747596"/>
    <n v="1320287996"/>
    <b v="1"/>
    <n v="103"/>
    <b v="1"/>
    <x v="5"/>
    <s v="indie rock"/>
    <d v="2011-11-03T02:39:56"/>
    <d v="2011-12-13T03:39:56"/>
    <n v="40"/>
  </r>
  <r>
    <x v="243"/>
    <n v="6506"/>
    <x v="2"/>
    <s v="US"/>
    <s v="USD"/>
    <n v="1393966800"/>
    <n v="1392040806"/>
    <b v="0"/>
    <n v="183"/>
    <b v="1"/>
    <x v="5"/>
    <s v="indie rock"/>
    <d v="2014-02-10T14:00:06"/>
    <d v="2014-03-04T21:00:00"/>
    <n v="22"/>
  </r>
  <r>
    <x v="244"/>
    <n v="1"/>
    <x v="1"/>
    <s v="US"/>
    <s v="USD"/>
    <n v="1460837320"/>
    <n v="1455656920"/>
    <b v="0"/>
    <n v="1"/>
    <b v="0"/>
    <x v="0"/>
    <s v="drama"/>
    <d v="2016-02-16T21:08:40"/>
    <d v="2016-04-16T20:08:40"/>
    <n v="60"/>
  </r>
  <r>
    <x v="244"/>
    <n v="445"/>
    <x v="1"/>
    <s v="US"/>
    <s v="USD"/>
    <n v="1476010619"/>
    <n v="1473418619"/>
    <b v="0"/>
    <n v="10"/>
    <b v="0"/>
    <x v="2"/>
    <s v="translations"/>
    <d v="2016-09-09T10:56:59"/>
    <d v="2016-10-09T10:56:59"/>
    <n v="30"/>
  </r>
  <r>
    <x v="245"/>
    <n v="413"/>
    <x v="1"/>
    <s v="US"/>
    <s v="USD"/>
    <n v="1450211116"/>
    <n v="1445023516"/>
    <b v="0"/>
    <n v="7"/>
    <b v="0"/>
    <x v="1"/>
    <s v="plays"/>
    <d v="2015-10-16T19:25:16"/>
    <d v="2015-12-15T20:25:16"/>
    <n v="60"/>
  </r>
  <r>
    <x v="246"/>
    <n v="6056"/>
    <x v="2"/>
    <s v="AU"/>
    <s v="AUD"/>
    <n v="1405259940"/>
    <n v="1403051888"/>
    <b v="0"/>
    <n v="41"/>
    <b v="1"/>
    <x v="0"/>
    <s v="television"/>
    <d v="2014-06-18T00:38:08"/>
    <d v="2014-07-13T13:59:00"/>
    <n v="25"/>
  </r>
  <r>
    <x v="246"/>
    <n v="8529"/>
    <x v="2"/>
    <s v="US"/>
    <s v="USD"/>
    <n v="1428128525"/>
    <n v="1425540125"/>
    <b v="0"/>
    <n v="44"/>
    <b v="1"/>
    <x v="0"/>
    <s v="television"/>
    <d v="2015-03-05T07:22:05"/>
    <d v="2015-04-04T06:22:05"/>
    <n v="30"/>
  </r>
  <r>
    <x v="246"/>
    <n v="6388"/>
    <x v="2"/>
    <s v="FR"/>
    <s v="EUR"/>
    <n v="1451226045"/>
    <n v="1444828845"/>
    <b v="0"/>
    <n v="17"/>
    <b v="1"/>
    <x v="0"/>
    <s v="shorts"/>
    <d v="2015-10-14T13:20:45"/>
    <d v="2015-12-27T14:20:45"/>
    <n v="74"/>
  </r>
  <r>
    <x v="246"/>
    <n v="6904"/>
    <x v="2"/>
    <s v="US"/>
    <s v="USD"/>
    <n v="1370196192"/>
    <n v="1368036192"/>
    <b v="0"/>
    <n v="56"/>
    <b v="1"/>
    <x v="0"/>
    <s v="shorts"/>
    <d v="2013-05-08T18:03:12"/>
    <d v="2013-06-02T18:03:12"/>
    <n v="25"/>
  </r>
  <r>
    <x v="246"/>
    <n v="7665"/>
    <x v="2"/>
    <s v="US"/>
    <s v="USD"/>
    <n v="1293073733"/>
    <n v="1290481733"/>
    <b v="0"/>
    <n v="65"/>
    <b v="1"/>
    <x v="0"/>
    <s v="shorts"/>
    <d v="2010-11-23T03:08:53"/>
    <d v="2010-12-23T03:08:53"/>
    <n v="30"/>
  </r>
  <r>
    <x v="246"/>
    <n v="0"/>
    <x v="1"/>
    <s v="NL"/>
    <s v="EUR"/>
    <n v="1431108776"/>
    <n v="1425924776"/>
    <b v="0"/>
    <n v="0"/>
    <b v="0"/>
    <x v="0"/>
    <s v="drama"/>
    <d v="2015-03-09T18:12:56"/>
    <d v="2015-05-08T18:12:56"/>
    <n v="60"/>
  </r>
  <r>
    <x v="246"/>
    <n v="1571.55"/>
    <x v="1"/>
    <s v="US"/>
    <s v="USD"/>
    <n v="1410746403"/>
    <n v="1408154403"/>
    <b v="0"/>
    <n v="18"/>
    <b v="0"/>
    <x v="0"/>
    <s v="drama"/>
    <d v="2014-08-16T02:00:03"/>
    <d v="2014-09-15T02:00:03"/>
    <n v="30"/>
  </r>
  <r>
    <x v="246"/>
    <n v="0"/>
    <x v="1"/>
    <s v="US"/>
    <s v="USD"/>
    <n v="1444337940"/>
    <n v="1441750564"/>
    <b v="0"/>
    <n v="0"/>
    <b v="0"/>
    <x v="0"/>
    <s v="drama"/>
    <d v="2015-09-08T22:16:04"/>
    <d v="2015-10-08T20:59:00"/>
    <n v="30"/>
  </r>
  <r>
    <x v="246"/>
    <n v="6485"/>
    <x v="2"/>
    <s v="US"/>
    <s v="USD"/>
    <n v="1430331268"/>
    <n v="1427739268"/>
    <b v="1"/>
    <n v="89"/>
    <b v="1"/>
    <x v="0"/>
    <s v="documentary"/>
    <d v="2015-03-30T18:14:28"/>
    <d v="2015-04-29T18:14:28"/>
    <n v="30"/>
  </r>
  <r>
    <x v="246"/>
    <n v="7839"/>
    <x v="2"/>
    <s v="US"/>
    <s v="USD"/>
    <n v="1316208031"/>
    <n v="1312320031"/>
    <b v="0"/>
    <n v="174"/>
    <b v="1"/>
    <x v="0"/>
    <s v="documentary"/>
    <d v="2011-08-02T21:20:31"/>
    <d v="2011-09-16T21:20:31"/>
    <n v="45"/>
  </r>
  <r>
    <x v="246"/>
    <n v="6086.26"/>
    <x v="2"/>
    <s v="US"/>
    <s v="USD"/>
    <n v="1383676790"/>
    <n v="1380217190"/>
    <b v="0"/>
    <n v="38"/>
    <b v="1"/>
    <x v="0"/>
    <s v="documentary"/>
    <d v="2013-09-26T17:39:50"/>
    <d v="2013-11-05T18:39:50"/>
    <n v="40"/>
  </r>
  <r>
    <x v="246"/>
    <n v="570"/>
    <x v="1"/>
    <s v="US"/>
    <s v="USD"/>
    <n v="1445448381"/>
    <n v="1440264381"/>
    <b v="0"/>
    <n v="8"/>
    <b v="0"/>
    <x v="0"/>
    <s v="animation"/>
    <d v="2015-08-22T17:26:21"/>
    <d v="2015-10-21T17:26:21"/>
    <n v="60"/>
  </r>
  <r>
    <x v="246"/>
    <n v="0"/>
    <x v="1"/>
    <s v="GB"/>
    <s v="GBP"/>
    <n v="1409960724"/>
    <n v="1404776724"/>
    <b v="0"/>
    <n v="0"/>
    <b v="0"/>
    <x v="0"/>
    <s v="animation"/>
    <d v="2014-07-07T23:45:24"/>
    <d v="2014-09-05T23:45:24"/>
    <n v="60"/>
  </r>
  <r>
    <x v="246"/>
    <n v="341"/>
    <x v="0"/>
    <s v="US"/>
    <s v="USD"/>
    <n v="1467398138"/>
    <n v="1465670138"/>
    <b v="0"/>
    <n v="9"/>
    <b v="0"/>
    <x v="3"/>
    <s v="web"/>
    <d v="2016-06-11T18:35:38"/>
    <d v="2016-07-01T18:35:38"/>
    <n v="20"/>
  </r>
  <r>
    <x v="246"/>
    <n v="891"/>
    <x v="1"/>
    <s v="US"/>
    <s v="USD"/>
    <n v="1420095540"/>
    <n v="1417558804"/>
    <b v="0"/>
    <n v="26"/>
    <b v="0"/>
    <x v="3"/>
    <s v="wearables"/>
    <d v="2014-12-02T22:20:04"/>
    <d v="2015-01-01T06:59:00"/>
    <n v="30"/>
  </r>
  <r>
    <x v="246"/>
    <n v="9500"/>
    <x v="2"/>
    <s v="US"/>
    <s v="USD"/>
    <n v="1407758629"/>
    <n v="1404907429"/>
    <b v="0"/>
    <n v="139"/>
    <b v="1"/>
    <x v="2"/>
    <s v="nonfiction"/>
    <d v="2014-07-09T12:03:49"/>
    <d v="2014-08-11T12:03:49"/>
    <n v="33"/>
  </r>
  <r>
    <x v="246"/>
    <n v="6080"/>
    <x v="2"/>
    <s v="US"/>
    <s v="USD"/>
    <n v="1347854700"/>
    <n v="1343867524"/>
    <b v="0"/>
    <n v="75"/>
    <b v="1"/>
    <x v="5"/>
    <s v="rock"/>
    <d v="2012-08-02T00:32:04"/>
    <d v="2012-09-17T04:05:00"/>
    <n v="46"/>
  </r>
  <r>
    <x v="246"/>
    <n v="6100"/>
    <x v="2"/>
    <s v="US"/>
    <s v="USD"/>
    <n v="1397941475"/>
    <n v="1395349475"/>
    <b v="0"/>
    <n v="41"/>
    <b v="1"/>
    <x v="5"/>
    <s v="rock"/>
    <d v="2014-03-20T21:04:35"/>
    <d v="2014-04-19T21:04:35"/>
    <n v="30"/>
  </r>
  <r>
    <x v="246"/>
    <n v="325"/>
    <x v="1"/>
    <s v="US"/>
    <s v="USD"/>
    <n v="1385735295"/>
    <n v="1383139695"/>
    <b v="0"/>
    <n v="12"/>
    <b v="0"/>
    <x v="5"/>
    <s v="jazz"/>
    <d v="2013-10-30T13:28:15"/>
    <d v="2013-11-29T14:28:15"/>
    <n v="30"/>
  </r>
  <r>
    <x v="246"/>
    <n v="2445"/>
    <x v="1"/>
    <s v="US"/>
    <s v="USD"/>
    <n v="1280635200"/>
    <n v="1273121283"/>
    <b v="0"/>
    <n v="17"/>
    <b v="0"/>
    <x v="5"/>
    <s v="indie rock"/>
    <d v="2010-05-06T04:48:03"/>
    <d v="2010-08-01T04:00:00"/>
    <n v="87"/>
  </r>
  <r>
    <x v="246"/>
    <n v="160"/>
    <x v="1"/>
    <s v="US"/>
    <s v="USD"/>
    <n v="1385590111"/>
    <n v="1382994511"/>
    <b v="0"/>
    <n v="5"/>
    <b v="0"/>
    <x v="5"/>
    <s v="jazz"/>
    <d v="2013-10-28T21:08:31"/>
    <d v="2013-11-27T22:08:31"/>
    <n v="30"/>
  </r>
  <r>
    <x v="246"/>
    <n v="10"/>
    <x v="1"/>
    <s v="GB"/>
    <s v="GBP"/>
    <n v="1381306687"/>
    <n v="1378714687"/>
    <b v="0"/>
    <n v="3"/>
    <b v="0"/>
    <x v="4"/>
    <s v="video games"/>
    <d v="2013-09-09T08:18:07"/>
    <d v="2013-10-09T08:18:07"/>
    <n v="30"/>
  </r>
  <r>
    <x v="246"/>
    <n v="530"/>
    <x v="1"/>
    <s v="US"/>
    <s v="USD"/>
    <n v="1399071173"/>
    <n v="1395787973"/>
    <b v="0"/>
    <n v="12"/>
    <b v="0"/>
    <x v="7"/>
    <s v="food trucks"/>
    <d v="2014-03-25T22:52:53"/>
    <d v="2014-05-02T22:52:53"/>
    <n v="38"/>
  </r>
  <r>
    <x v="246"/>
    <n v="0"/>
    <x v="1"/>
    <s v="GB"/>
    <s v="GBP"/>
    <n v="1413388296"/>
    <n v="1410796296"/>
    <b v="0"/>
    <n v="0"/>
    <b v="0"/>
    <x v="7"/>
    <s v="food trucks"/>
    <d v="2014-09-15T15:51:36"/>
    <d v="2014-10-15T15:51:36"/>
    <n v="30"/>
  </r>
  <r>
    <x v="246"/>
    <n v="6146.27"/>
    <x v="2"/>
    <s v="GB"/>
    <s v="GBP"/>
    <n v="1468593246"/>
    <n v="1466001246"/>
    <b v="0"/>
    <n v="111"/>
    <b v="1"/>
    <x v="6"/>
    <s v="photobooks"/>
    <d v="2016-06-15T14:34:06"/>
    <d v="2016-07-15T14:34:06"/>
    <n v="30"/>
  </r>
  <r>
    <x v="246"/>
    <n v="6360"/>
    <x v="2"/>
    <s v="US"/>
    <s v="USD"/>
    <n v="1488053905"/>
    <n v="1485461905"/>
    <b v="0"/>
    <n v="46"/>
    <b v="1"/>
    <x v="6"/>
    <s v="photobooks"/>
    <d v="2017-01-26T20:18:25"/>
    <d v="2017-02-25T20:18:25"/>
    <n v="30"/>
  </r>
  <r>
    <x v="246"/>
    <n v="6108"/>
    <x v="2"/>
    <s v="US"/>
    <s v="USD"/>
    <n v="1316979167"/>
    <n v="1311795167"/>
    <b v="1"/>
    <n v="74"/>
    <b v="1"/>
    <x v="5"/>
    <s v="rock"/>
    <d v="2011-07-27T19:32:47"/>
    <d v="2011-09-25T19:32:47"/>
    <n v="60"/>
  </r>
  <r>
    <x v="246"/>
    <n v="7559"/>
    <x v="2"/>
    <s v="GB"/>
    <s v="GBP"/>
    <n v="1403370772"/>
    <n v="1400778772"/>
    <b v="0"/>
    <n v="264"/>
    <b v="1"/>
    <x v="2"/>
    <s v="nonfiction"/>
    <d v="2014-05-22T17:12:52"/>
    <d v="2014-06-21T17:12:52"/>
    <n v="30"/>
  </r>
  <r>
    <x v="246"/>
    <n v="6438"/>
    <x v="2"/>
    <s v="US"/>
    <s v="USD"/>
    <n v="1423871882"/>
    <n v="1421279882"/>
    <b v="0"/>
    <n v="73"/>
    <b v="1"/>
    <x v="5"/>
    <s v="rock"/>
    <d v="2015-01-14T23:58:02"/>
    <d v="2015-02-13T23:58:02"/>
    <n v="30"/>
  </r>
  <r>
    <x v="246"/>
    <n v="1"/>
    <x v="1"/>
    <s v="IT"/>
    <s v="EUR"/>
    <n v="1464939520"/>
    <n v="1461051520"/>
    <b v="0"/>
    <n v="1"/>
    <b v="0"/>
    <x v="2"/>
    <s v="translations"/>
    <d v="2016-04-19T07:38:40"/>
    <d v="2016-06-03T07:38:40"/>
    <n v="45"/>
  </r>
  <r>
    <x v="246"/>
    <n v="0"/>
    <x v="0"/>
    <s v="US"/>
    <s v="USD"/>
    <n v="1447281044"/>
    <n v="1444685444"/>
    <b v="0"/>
    <n v="0"/>
    <b v="0"/>
    <x v="2"/>
    <s v="translations"/>
    <d v="2015-10-12T21:30:44"/>
    <d v="2015-11-11T22:30:44"/>
    <n v="30"/>
  </r>
  <r>
    <x v="246"/>
    <n v="39693.279999999999"/>
    <x v="2"/>
    <s v="US"/>
    <s v="USD"/>
    <n v="1315616422"/>
    <n v="1313024422"/>
    <b v="1"/>
    <n v="916"/>
    <b v="1"/>
    <x v="2"/>
    <s v="radio &amp; podcasts"/>
    <d v="2011-08-11T01:00:22"/>
    <d v="2011-09-10T01:00:22"/>
    <n v="30"/>
  </r>
  <r>
    <x v="246"/>
    <n v="0"/>
    <x v="1"/>
    <s v="US"/>
    <s v="USD"/>
    <n v="1441176447"/>
    <n v="1438584447"/>
    <b v="0"/>
    <n v="0"/>
    <b v="0"/>
    <x v="6"/>
    <s v="nature"/>
    <d v="2015-08-03T06:47:27"/>
    <d v="2015-09-02T06:47:27"/>
    <n v="30"/>
  </r>
  <r>
    <x v="246"/>
    <n v="85"/>
    <x v="0"/>
    <s v="GB"/>
    <s v="GBP"/>
    <n v="1394815751"/>
    <n v="1389635351"/>
    <b v="0"/>
    <n v="2"/>
    <b v="0"/>
    <x v="2"/>
    <s v="art books"/>
    <d v="2014-01-13T17:49:11"/>
    <d v="2014-03-14T16:49:11"/>
    <n v="60"/>
  </r>
  <r>
    <x v="246"/>
    <n v="2484"/>
    <x v="0"/>
    <s v="US"/>
    <s v="USD"/>
    <n v="1460140282"/>
    <n v="1457551882"/>
    <b v="0"/>
    <n v="52"/>
    <b v="0"/>
    <x v="2"/>
    <s v="art books"/>
    <d v="2016-03-09T19:31:22"/>
    <d v="2016-04-08T18:31:22"/>
    <n v="30"/>
  </r>
  <r>
    <x v="246"/>
    <n v="6041.6"/>
    <x v="2"/>
    <s v="US"/>
    <s v="USD"/>
    <n v="1312182000"/>
    <n v="1311380313"/>
    <b v="0"/>
    <n v="44"/>
    <b v="1"/>
    <x v="5"/>
    <s v="rock"/>
    <d v="2011-07-23T00:18:33"/>
    <d v="2011-08-01T07:00:00"/>
    <n v="9"/>
  </r>
  <r>
    <x v="246"/>
    <n v="6220"/>
    <x v="2"/>
    <s v="US"/>
    <s v="USD"/>
    <n v="1392929333"/>
    <n v="1389041333"/>
    <b v="0"/>
    <n v="82"/>
    <b v="1"/>
    <x v="5"/>
    <s v="rock"/>
    <d v="2014-01-06T20:48:53"/>
    <d v="2014-02-20T20:48:53"/>
    <n v="45"/>
  </r>
  <r>
    <x v="246"/>
    <n v="7934"/>
    <x v="2"/>
    <s v="US"/>
    <s v="USD"/>
    <n v="1355840400"/>
    <n v="1352524767"/>
    <b v="0"/>
    <n v="107"/>
    <b v="1"/>
    <x v="5"/>
    <s v="pop"/>
    <d v="2012-11-10T05:19:27"/>
    <d v="2012-12-18T14:20:00"/>
    <n v="38"/>
  </r>
  <r>
    <x v="246"/>
    <n v="6700"/>
    <x v="2"/>
    <s v="ES"/>
    <s v="EUR"/>
    <n v="1460786340"/>
    <n v="1455615976"/>
    <b v="0"/>
    <n v="42"/>
    <b v="1"/>
    <x v="5"/>
    <s v="pop"/>
    <d v="2016-02-16T09:46:16"/>
    <d v="2016-04-16T05:59:00"/>
    <n v="60"/>
  </r>
  <r>
    <x v="246"/>
    <n v="0"/>
    <x v="3"/>
    <s v="US"/>
    <s v="USD"/>
    <n v="1492142860"/>
    <n v="1486962460"/>
    <b v="0"/>
    <n v="0"/>
    <b v="0"/>
    <x v="5"/>
    <s v="faith"/>
    <d v="2017-02-13T05:07:40"/>
    <d v="2017-04-14T04:07:40"/>
    <n v="60"/>
  </r>
  <r>
    <x v="246"/>
    <n v="35"/>
    <x v="1"/>
    <s v="US"/>
    <s v="USD"/>
    <n v="1414707762"/>
    <n v="1412115762"/>
    <b v="0"/>
    <n v="4"/>
    <b v="0"/>
    <x v="5"/>
    <s v="faith"/>
    <d v="2014-09-30T22:22:42"/>
    <d v="2014-10-30T22:22:42"/>
    <n v="30"/>
  </r>
  <r>
    <x v="246"/>
    <n v="6025"/>
    <x v="2"/>
    <s v="US"/>
    <s v="USD"/>
    <n v="1472270340"/>
    <n v="1470348775"/>
    <b v="0"/>
    <n v="67"/>
    <b v="1"/>
    <x v="6"/>
    <s v="photobooks"/>
    <d v="2016-08-04T22:12:55"/>
    <d v="2016-08-27T03:59:00"/>
    <n v="23"/>
  </r>
  <r>
    <x v="246"/>
    <n v="10346"/>
    <x v="2"/>
    <s v="US"/>
    <s v="USD"/>
    <n v="1411787307"/>
    <n v="1409195307"/>
    <b v="0"/>
    <n v="110"/>
    <b v="1"/>
    <x v="5"/>
    <s v="indie rock"/>
    <d v="2014-08-28T03:08:27"/>
    <d v="2014-09-27T03:08:27"/>
    <n v="30"/>
  </r>
  <r>
    <x v="246"/>
    <n v="8306.42"/>
    <x v="2"/>
    <s v="US"/>
    <s v="USD"/>
    <n v="1309809140"/>
    <n v="1302033140"/>
    <b v="1"/>
    <n v="95"/>
    <b v="1"/>
    <x v="3"/>
    <s v="hardware"/>
    <d v="2011-04-05T19:52:20"/>
    <d v="2011-07-04T19:52:20"/>
    <n v="90"/>
  </r>
  <r>
    <x v="246"/>
    <n v="25"/>
    <x v="1"/>
    <s v="US"/>
    <s v="USD"/>
    <n v="1440094742"/>
    <n v="1437502742"/>
    <b v="0"/>
    <n v="1"/>
    <b v="0"/>
    <x v="6"/>
    <s v="people"/>
    <d v="2015-07-21T18:19:02"/>
    <d v="2015-08-20T18:19:02"/>
    <n v="30"/>
  </r>
  <r>
    <x v="246"/>
    <n v="10045"/>
    <x v="2"/>
    <s v="US"/>
    <s v="USD"/>
    <n v="1417579200"/>
    <n v="1415031043"/>
    <b v="0"/>
    <n v="101"/>
    <b v="1"/>
    <x v="3"/>
    <s v="hardware"/>
    <d v="2014-11-03T16:10:43"/>
    <d v="2014-12-03T04:00:00"/>
    <n v="30"/>
  </r>
  <r>
    <x v="246"/>
    <n v="7412"/>
    <x v="2"/>
    <s v="US"/>
    <s v="USD"/>
    <n v="1342382587"/>
    <n v="1339790587"/>
    <b v="0"/>
    <n v="83"/>
    <b v="1"/>
    <x v="5"/>
    <s v="indie rock"/>
    <d v="2012-06-15T20:03:07"/>
    <d v="2012-07-15T20:03:07"/>
    <n v="30"/>
  </r>
  <r>
    <x v="246"/>
    <n v="6077"/>
    <x v="2"/>
    <s v="US"/>
    <s v="USD"/>
    <n v="1318006732"/>
    <n v="1312822732"/>
    <b v="0"/>
    <n v="55"/>
    <b v="1"/>
    <x v="5"/>
    <s v="indie rock"/>
    <d v="2011-08-08T16:58:52"/>
    <d v="2011-10-07T16:58:52"/>
    <n v="60"/>
  </r>
  <r>
    <x v="246"/>
    <n v="6020"/>
    <x v="2"/>
    <s v="US"/>
    <s v="USD"/>
    <n v="1331174635"/>
    <n v="1328582635"/>
    <b v="0"/>
    <n v="32"/>
    <b v="1"/>
    <x v="5"/>
    <s v="indie rock"/>
    <d v="2012-02-07T02:43:55"/>
    <d v="2012-03-08T02:43:55"/>
    <n v="30"/>
  </r>
  <r>
    <x v="246"/>
    <n v="104"/>
    <x v="1"/>
    <s v="US"/>
    <s v="USD"/>
    <n v="1367097391"/>
    <n v="1364505391"/>
    <b v="0"/>
    <n v="3"/>
    <b v="0"/>
    <x v="4"/>
    <s v="video games"/>
    <d v="2013-03-28T21:16:31"/>
    <d v="2013-04-27T21:16:31"/>
    <n v="30"/>
  </r>
  <r>
    <x v="246"/>
    <n v="6863"/>
    <x v="2"/>
    <s v="US"/>
    <s v="USD"/>
    <n v="1383526800"/>
    <n v="1380650177"/>
    <b v="0"/>
    <n v="123"/>
    <b v="1"/>
    <x v="5"/>
    <s v="electronic music"/>
    <d v="2013-10-01T17:56:17"/>
    <d v="2013-11-04T01:00:00"/>
    <n v="34"/>
  </r>
  <r>
    <x v="246"/>
    <n v="10802"/>
    <x v="2"/>
    <s v="US"/>
    <s v="USD"/>
    <n v="1463972400"/>
    <n v="1462543114"/>
    <b v="0"/>
    <n v="445"/>
    <b v="1"/>
    <x v="4"/>
    <s v="tabletop games"/>
    <d v="2016-05-06T13:58:34"/>
    <d v="2016-05-23T03:00:00"/>
    <n v="17"/>
  </r>
  <r>
    <x v="246"/>
    <n v="6373.27"/>
    <x v="2"/>
    <s v="US"/>
    <s v="USD"/>
    <n v="1299902400"/>
    <n v="1297451245"/>
    <b v="0"/>
    <n v="59"/>
    <b v="1"/>
    <x v="5"/>
    <s v="rock"/>
    <d v="2011-02-11T19:07:25"/>
    <d v="2011-03-12T04:00:00"/>
    <n v="29"/>
  </r>
  <r>
    <x v="246"/>
    <n v="6042.02"/>
    <x v="2"/>
    <s v="US"/>
    <s v="USD"/>
    <n v="1293857940"/>
    <n v="1290281691"/>
    <b v="1"/>
    <n v="113"/>
    <b v="1"/>
    <x v="5"/>
    <s v="indie rock"/>
    <d v="2010-11-20T19:34:51"/>
    <d v="2011-01-01T04:59:00"/>
    <n v="42"/>
  </r>
  <r>
    <x v="246"/>
    <n v="6400.47"/>
    <x v="2"/>
    <s v="US"/>
    <s v="USD"/>
    <n v="1362872537"/>
    <n v="1359848537"/>
    <b v="1"/>
    <n v="107"/>
    <b v="1"/>
    <x v="5"/>
    <s v="indie rock"/>
    <d v="2013-02-02T23:42:17"/>
    <d v="2013-03-09T23:42:17"/>
    <n v="35"/>
  </r>
  <r>
    <x v="246"/>
    <n v="1"/>
    <x v="1"/>
    <s v="US"/>
    <s v="USD"/>
    <n v="1424536196"/>
    <n v="1421944196"/>
    <b v="0"/>
    <n v="1"/>
    <b v="0"/>
    <x v="7"/>
    <s v="food trucks"/>
    <d v="2015-01-22T16:29:56"/>
    <d v="2015-02-21T16:29:56"/>
    <n v="30"/>
  </r>
  <r>
    <x v="246"/>
    <n v="6000"/>
    <x v="2"/>
    <s v="US"/>
    <s v="USD"/>
    <n v="1364597692"/>
    <n v="1361577292"/>
    <b v="0"/>
    <n v="10"/>
    <b v="1"/>
    <x v="5"/>
    <s v="indie rock"/>
    <d v="2013-02-22T23:54:52"/>
    <d v="2013-03-29T22:54:52"/>
    <n v="35"/>
  </r>
  <r>
    <x v="246"/>
    <n v="6257"/>
    <x v="2"/>
    <s v="US"/>
    <s v="USD"/>
    <n v="1332636975"/>
    <n v="1328752575"/>
    <b v="0"/>
    <n v="76"/>
    <b v="1"/>
    <x v="5"/>
    <s v="classical music"/>
    <d v="2012-02-09T01:56:15"/>
    <d v="2012-03-25T00:56:15"/>
    <n v="45"/>
  </r>
  <r>
    <x v="246"/>
    <n v="6111"/>
    <x v="2"/>
    <s v="FR"/>
    <s v="EUR"/>
    <n v="1475209620"/>
    <n v="1473087637"/>
    <b v="0"/>
    <n v="37"/>
    <b v="1"/>
    <x v="5"/>
    <s v="classical music"/>
    <d v="2016-09-05T15:00:37"/>
    <d v="2016-09-30T04:27:00"/>
    <n v="25"/>
  </r>
  <r>
    <x v="246"/>
    <n v="0"/>
    <x v="0"/>
    <s v="US"/>
    <s v="USD"/>
    <n v="1444410000"/>
    <n v="1440203579"/>
    <b v="0"/>
    <n v="0"/>
    <b v="0"/>
    <x v="7"/>
    <s v="food trucks"/>
    <d v="2015-08-22T00:32:59"/>
    <d v="2015-10-09T17:00:00"/>
    <n v="48"/>
  </r>
  <r>
    <x v="246"/>
    <n v="233"/>
    <x v="1"/>
    <s v="US"/>
    <s v="USD"/>
    <n v="1427807640"/>
    <n v="1423325626"/>
    <b v="0"/>
    <n v="8"/>
    <b v="0"/>
    <x v="7"/>
    <s v="food trucks"/>
    <d v="2015-02-07T16:13:46"/>
    <d v="2015-03-31T13:14:00"/>
    <n v="52"/>
  </r>
  <r>
    <x v="246"/>
    <n v="1698"/>
    <x v="1"/>
    <s v="US"/>
    <s v="USD"/>
    <n v="1416635940"/>
    <n v="1413838540"/>
    <b v="0"/>
    <n v="20"/>
    <b v="0"/>
    <x v="7"/>
    <s v="food trucks"/>
    <d v="2014-10-20T20:55:40"/>
    <d v="2014-11-22T05:59:00"/>
    <n v="33"/>
  </r>
  <r>
    <x v="246"/>
    <n v="6530"/>
    <x v="2"/>
    <s v="US"/>
    <s v="USD"/>
    <n v="1460936694"/>
    <n v="1455756294"/>
    <b v="0"/>
    <n v="69"/>
    <b v="1"/>
    <x v="1"/>
    <s v="spaces"/>
    <d v="2016-02-18T00:44:54"/>
    <d v="2016-04-17T23:44:54"/>
    <n v="59"/>
  </r>
  <r>
    <x v="246"/>
    <n v="7140"/>
    <x v="2"/>
    <s v="US"/>
    <s v="USD"/>
    <n v="1414608843"/>
    <n v="1412794443"/>
    <b v="0"/>
    <n v="108"/>
    <b v="1"/>
    <x v="1"/>
    <s v="plays"/>
    <d v="2014-10-08T18:54:03"/>
    <d v="2014-10-29T18:54:03"/>
    <n v="21"/>
  </r>
  <r>
    <x v="246"/>
    <n v="6000"/>
    <x v="2"/>
    <s v="US"/>
    <s v="USD"/>
    <n v="1427469892"/>
    <n v="1424881492"/>
    <b v="0"/>
    <n v="94"/>
    <b v="1"/>
    <x v="1"/>
    <s v="plays"/>
    <d v="2015-02-25T16:24:52"/>
    <d v="2015-03-27T15:24:52"/>
    <n v="30"/>
  </r>
  <r>
    <x v="246"/>
    <n v="650"/>
    <x v="1"/>
    <s v="US"/>
    <s v="USD"/>
    <n v="1480525200"/>
    <n v="1477781724"/>
    <b v="0"/>
    <n v="6"/>
    <b v="0"/>
    <x v="1"/>
    <s v="plays"/>
    <d v="2016-10-29T22:55:24"/>
    <d v="2016-11-30T17:00:00"/>
    <n v="32"/>
  </r>
  <r>
    <x v="246"/>
    <n v="565"/>
    <x v="1"/>
    <s v="US"/>
    <s v="USD"/>
    <n v="1438390800"/>
    <n v="1436888066"/>
    <b v="0"/>
    <n v="7"/>
    <b v="0"/>
    <x v="1"/>
    <s v="plays"/>
    <d v="2015-07-14T15:34:26"/>
    <d v="2015-08-01T01:00:00"/>
    <n v="18"/>
  </r>
  <r>
    <x v="246"/>
    <n v="6360"/>
    <x v="2"/>
    <s v="US"/>
    <s v="USD"/>
    <n v="1405699451"/>
    <n v="1403107451"/>
    <b v="0"/>
    <n v="91"/>
    <b v="1"/>
    <x v="1"/>
    <s v="plays"/>
    <d v="2014-06-18T16:04:11"/>
    <d v="2014-07-18T16:04:11"/>
    <n v="30"/>
  </r>
  <r>
    <x v="246"/>
    <n v="6007"/>
    <x v="2"/>
    <s v="GB"/>
    <s v="GBP"/>
    <n v="1437934759"/>
    <n v="1434478759"/>
    <b v="1"/>
    <n v="47"/>
    <b v="1"/>
    <x v="1"/>
    <s v="plays"/>
    <d v="2015-06-16T18:19:19"/>
    <d v="2015-07-26T18:19:19"/>
    <n v="40"/>
  </r>
  <r>
    <x v="246"/>
    <n v="7877"/>
    <x v="2"/>
    <s v="US"/>
    <s v="USD"/>
    <n v="1434142800"/>
    <n v="1431435122"/>
    <b v="1"/>
    <n v="163"/>
    <b v="1"/>
    <x v="1"/>
    <s v="plays"/>
    <d v="2015-05-12T12:52:02"/>
    <d v="2015-06-12T21:00:00"/>
    <n v="31"/>
  </r>
  <r>
    <x v="246"/>
    <n v="6000"/>
    <x v="2"/>
    <s v="US"/>
    <s v="USD"/>
    <n v="1405802330"/>
    <n v="1403210330"/>
    <b v="0"/>
    <n v="83"/>
    <b v="1"/>
    <x v="1"/>
    <s v="plays"/>
    <d v="2014-06-19T20:38:50"/>
    <d v="2014-07-19T20:38:50"/>
    <n v="30"/>
  </r>
  <r>
    <x v="246"/>
    <n v="6100"/>
    <x v="2"/>
    <s v="US"/>
    <s v="USD"/>
    <n v="1427864340"/>
    <n v="1425020810"/>
    <b v="0"/>
    <n v="78"/>
    <b v="1"/>
    <x v="1"/>
    <s v="plays"/>
    <d v="2015-02-27T07:06:50"/>
    <d v="2015-04-01T04:59:00"/>
    <n v="33"/>
  </r>
  <r>
    <x v="246"/>
    <n v="6000.66"/>
    <x v="2"/>
    <s v="US"/>
    <s v="USD"/>
    <n v="1448074800"/>
    <n v="1444874768"/>
    <b v="0"/>
    <n v="64"/>
    <b v="1"/>
    <x v="1"/>
    <s v="plays"/>
    <d v="2015-10-15T02:06:08"/>
    <d v="2015-11-21T03:00:00"/>
    <n v="37"/>
  </r>
  <r>
    <x v="246"/>
    <n v="6215"/>
    <x v="2"/>
    <s v="US"/>
    <s v="USD"/>
    <n v="1423119540"/>
    <n v="1421252084"/>
    <b v="0"/>
    <n v="76"/>
    <b v="1"/>
    <x v="1"/>
    <s v="plays"/>
    <d v="2015-01-14T16:14:44"/>
    <d v="2015-02-05T06:59:00"/>
    <n v="22"/>
  </r>
  <r>
    <x v="246"/>
    <n v="7015"/>
    <x v="2"/>
    <s v="US"/>
    <s v="USD"/>
    <n v="1436587140"/>
    <n v="1434069205"/>
    <b v="0"/>
    <n v="86"/>
    <b v="1"/>
    <x v="1"/>
    <s v="plays"/>
    <d v="2015-06-12T00:33:25"/>
    <d v="2015-07-11T03:59:00"/>
    <n v="29"/>
  </r>
  <r>
    <x v="246"/>
    <n v="6027"/>
    <x v="2"/>
    <s v="US"/>
    <s v="USD"/>
    <n v="1423555140"/>
    <n v="1421105608"/>
    <b v="0"/>
    <n v="28"/>
    <b v="1"/>
    <x v="1"/>
    <s v="musical"/>
    <d v="2015-01-12T23:33:28"/>
    <d v="2015-02-10T07:59:00"/>
    <n v="29"/>
  </r>
  <r>
    <x v="246"/>
    <n v="6658"/>
    <x v="2"/>
    <s v="US"/>
    <s v="USD"/>
    <n v="1464310475"/>
    <n v="1461718475"/>
    <b v="0"/>
    <n v="71"/>
    <b v="1"/>
    <x v="1"/>
    <s v="musical"/>
    <d v="2016-04-27T00:54:35"/>
    <d v="2016-05-27T00:54:35"/>
    <n v="30"/>
  </r>
  <r>
    <x v="246"/>
    <n v="5380"/>
    <x v="1"/>
    <s v="US"/>
    <s v="USD"/>
    <n v="1429564165"/>
    <n v="1426972165"/>
    <b v="0"/>
    <n v="37"/>
    <b v="0"/>
    <x v="1"/>
    <s v="musical"/>
    <d v="2015-03-21T21:09:25"/>
    <d v="2015-04-20T21:09:25"/>
    <n v="30"/>
  </r>
  <r>
    <x v="246"/>
    <n v="1060"/>
    <x v="1"/>
    <s v="US"/>
    <s v="USD"/>
    <n v="1407858710"/>
    <n v="1405266710"/>
    <b v="0"/>
    <n v="13"/>
    <b v="0"/>
    <x v="1"/>
    <s v="plays"/>
    <d v="2014-07-13T15:51:50"/>
    <d v="2014-08-12T15:51:50"/>
    <n v="30"/>
  </r>
  <r>
    <x v="246"/>
    <n v="0"/>
    <x v="1"/>
    <s v="US"/>
    <s v="USD"/>
    <n v="1446739905"/>
    <n v="1441552305"/>
    <b v="0"/>
    <n v="0"/>
    <b v="0"/>
    <x v="1"/>
    <s v="plays"/>
    <d v="2015-09-06T15:11:45"/>
    <d v="2015-11-05T16:11:45"/>
    <n v="60"/>
  </r>
  <r>
    <x v="246"/>
    <n v="185"/>
    <x v="1"/>
    <s v="US"/>
    <s v="USD"/>
    <n v="1441649397"/>
    <n v="1439057397"/>
    <b v="0"/>
    <n v="3"/>
    <b v="0"/>
    <x v="1"/>
    <s v="plays"/>
    <d v="2015-08-08T18:09:57"/>
    <d v="2015-09-07T18:09:57"/>
    <n v="30"/>
  </r>
  <r>
    <x v="246"/>
    <n v="195"/>
    <x v="1"/>
    <s v="US"/>
    <s v="USD"/>
    <n v="1425110400"/>
    <n v="1422388822"/>
    <b v="0"/>
    <n v="5"/>
    <b v="0"/>
    <x v="1"/>
    <s v="plays"/>
    <d v="2015-01-27T20:00:22"/>
    <d v="2015-02-28T08:00:00"/>
    <n v="32"/>
  </r>
  <r>
    <x v="246"/>
    <n v="110"/>
    <x v="1"/>
    <s v="GB"/>
    <s v="GBP"/>
    <n v="1427659200"/>
    <n v="1425678057"/>
    <b v="0"/>
    <n v="6"/>
    <b v="0"/>
    <x v="1"/>
    <s v="plays"/>
    <d v="2015-03-06T21:40:57"/>
    <d v="2015-03-29T20:00:00"/>
    <n v="23"/>
  </r>
  <r>
    <x v="246"/>
    <n v="2823"/>
    <x v="1"/>
    <s v="US"/>
    <s v="USD"/>
    <n v="1404253800"/>
    <n v="1402784964"/>
    <b v="0"/>
    <n v="17"/>
    <b v="0"/>
    <x v="1"/>
    <s v="plays"/>
    <d v="2014-06-14T22:29:24"/>
    <d v="2014-07-01T22:30:00"/>
    <n v="17"/>
  </r>
  <r>
    <x v="247"/>
    <n v="0"/>
    <x v="1"/>
    <s v="US"/>
    <s v="USD"/>
    <n v="1476863607"/>
    <n v="1474271607"/>
    <b v="0"/>
    <n v="0"/>
    <b v="0"/>
    <x v="2"/>
    <s v="children's books"/>
    <d v="2016-09-19T07:53:27"/>
    <d v="2016-10-19T07:53:27"/>
    <n v="30"/>
  </r>
  <r>
    <x v="248"/>
    <n v="5985"/>
    <x v="2"/>
    <s v="US"/>
    <s v="USD"/>
    <n v="1418904533"/>
    <n v="1416485333"/>
    <b v="0"/>
    <n v="26"/>
    <b v="1"/>
    <x v="2"/>
    <s v="nonfiction"/>
    <d v="2014-11-20T12:08:53"/>
    <d v="2014-12-18T12:08:53"/>
    <n v="28"/>
  </r>
  <r>
    <x v="249"/>
    <n v="6208.98"/>
    <x v="2"/>
    <s v="GB"/>
    <s v="GBP"/>
    <n v="1445817540"/>
    <n v="1443665293"/>
    <b v="1"/>
    <n v="104"/>
    <b v="1"/>
    <x v="1"/>
    <s v="plays"/>
    <d v="2015-10-01T02:08:13"/>
    <d v="2015-10-25T23:59:00"/>
    <n v="24"/>
  </r>
  <r>
    <x v="250"/>
    <n v="2476"/>
    <x v="1"/>
    <s v="US"/>
    <s v="USD"/>
    <n v="1413694800"/>
    <n v="1408986916"/>
    <b v="0"/>
    <n v="31"/>
    <b v="0"/>
    <x v="1"/>
    <s v="spaces"/>
    <d v="2014-08-25T17:15:16"/>
    <d v="2014-10-19T05:00:00"/>
    <n v="55"/>
  </r>
  <r>
    <x v="251"/>
    <n v="876"/>
    <x v="0"/>
    <s v="GB"/>
    <s v="GBP"/>
    <n v="1405094400"/>
    <n v="1403810965"/>
    <b v="0"/>
    <n v="9"/>
    <b v="0"/>
    <x v="3"/>
    <s v="wearables"/>
    <d v="2014-06-26T19:29:25"/>
    <d v="2014-07-11T16:00:00"/>
    <n v="15"/>
  </r>
  <r>
    <x v="251"/>
    <n v="6628"/>
    <x v="2"/>
    <s v="US"/>
    <s v="USD"/>
    <n v="1459474059"/>
    <n v="1456885659"/>
    <b v="0"/>
    <n v="63"/>
    <b v="1"/>
    <x v="1"/>
    <s v="plays"/>
    <d v="2016-03-02T02:27:39"/>
    <d v="2016-04-01T01:27:39"/>
    <n v="30"/>
  </r>
  <r>
    <x v="251"/>
    <n v="6155"/>
    <x v="2"/>
    <s v="US"/>
    <s v="USD"/>
    <n v="1415921848"/>
    <n v="1413326248"/>
    <b v="0"/>
    <n v="45"/>
    <b v="1"/>
    <x v="1"/>
    <s v="plays"/>
    <d v="2014-10-14T22:37:28"/>
    <d v="2014-11-13T23:37:28"/>
    <n v="30"/>
  </r>
  <r>
    <x v="252"/>
    <n v="460"/>
    <x v="1"/>
    <s v="US"/>
    <s v="USD"/>
    <n v="1413992210"/>
    <n v="1411400210"/>
    <b v="0"/>
    <n v="12"/>
    <b v="0"/>
    <x v="1"/>
    <s v="plays"/>
    <d v="2014-09-22T15:36:50"/>
    <d v="2014-10-22T15:36:50"/>
    <n v="30"/>
  </r>
  <r>
    <x v="253"/>
    <n v="6041.55"/>
    <x v="2"/>
    <s v="US"/>
    <s v="USD"/>
    <n v="1324014521"/>
    <n v="1318826921"/>
    <b v="0"/>
    <n v="149"/>
    <b v="1"/>
    <x v="5"/>
    <s v="rock"/>
    <d v="2011-10-17T04:48:41"/>
    <d v="2011-12-16T05:48:41"/>
    <n v="60"/>
  </r>
  <r>
    <x v="254"/>
    <n v="0"/>
    <x v="0"/>
    <s v="AU"/>
    <s v="AUD"/>
    <n v="1472882100"/>
    <n v="1467941542"/>
    <b v="0"/>
    <n v="0"/>
    <b v="0"/>
    <x v="0"/>
    <s v="science fiction"/>
    <d v="2016-07-08T01:32:22"/>
    <d v="2016-09-03T05:55:00"/>
    <n v="57"/>
  </r>
  <r>
    <x v="254"/>
    <n v="6632.32"/>
    <x v="2"/>
    <s v="US"/>
    <s v="USD"/>
    <n v="1249932360"/>
    <n v="1242532513"/>
    <b v="1"/>
    <n v="79"/>
    <b v="1"/>
    <x v="0"/>
    <s v="documentary"/>
    <d v="2009-05-17T03:55:13"/>
    <d v="2009-08-10T19:26:00"/>
    <n v="85"/>
  </r>
  <r>
    <x v="254"/>
    <n v="5500"/>
    <x v="2"/>
    <s v="US"/>
    <s v="USD"/>
    <n v="1311393540"/>
    <n v="1309919526"/>
    <b v="0"/>
    <n v="18"/>
    <b v="1"/>
    <x v="5"/>
    <s v="rock"/>
    <d v="2011-07-06T02:32:06"/>
    <d v="2011-07-23T03:59:00"/>
    <n v="17"/>
  </r>
  <r>
    <x v="254"/>
    <n v="5580"/>
    <x v="2"/>
    <s v="US"/>
    <s v="USD"/>
    <n v="1332719730"/>
    <n v="1330908930"/>
    <b v="0"/>
    <n v="49"/>
    <b v="1"/>
    <x v="5"/>
    <s v="rock"/>
    <d v="2012-03-05T00:55:30"/>
    <d v="2012-03-25T23:55:30"/>
    <n v="20"/>
  </r>
  <r>
    <x v="254"/>
    <n v="7206"/>
    <x v="2"/>
    <s v="US"/>
    <s v="USD"/>
    <n v="1372651140"/>
    <n v="1369770292"/>
    <b v="0"/>
    <n v="75"/>
    <b v="1"/>
    <x v="5"/>
    <s v="rock"/>
    <d v="2013-05-28T19:44:52"/>
    <d v="2013-07-01T03:59:00"/>
    <n v="34"/>
  </r>
  <r>
    <x v="254"/>
    <n v="0"/>
    <x v="1"/>
    <s v="US"/>
    <s v="USD"/>
    <n v="1384448822"/>
    <n v="1381853222"/>
    <b v="0"/>
    <n v="0"/>
    <b v="0"/>
    <x v="5"/>
    <s v="jazz"/>
    <d v="2013-10-15T16:07:02"/>
    <d v="2013-11-14T17:07:02"/>
    <n v="30"/>
  </r>
  <r>
    <x v="254"/>
    <n v="16210"/>
    <x v="2"/>
    <s v="US"/>
    <s v="USD"/>
    <n v="1301792590"/>
    <n v="1297562590"/>
    <b v="1"/>
    <n v="176"/>
    <b v="1"/>
    <x v="5"/>
    <s v="rock"/>
    <d v="2011-02-13T02:03:10"/>
    <d v="2011-04-03T01:03:10"/>
    <n v="49"/>
  </r>
  <r>
    <x v="254"/>
    <n v="0"/>
    <x v="1"/>
    <s v="DE"/>
    <s v="EUR"/>
    <n v="1440314472"/>
    <n v="1435130472"/>
    <b v="0"/>
    <n v="0"/>
    <b v="0"/>
    <x v="5"/>
    <s v="faith"/>
    <d v="2015-06-24T07:21:12"/>
    <d v="2015-08-23T07:21:12"/>
    <n v="60"/>
  </r>
  <r>
    <x v="254"/>
    <n v="560"/>
    <x v="1"/>
    <s v="US"/>
    <s v="USD"/>
    <n v="1408922049"/>
    <n v="1406330049"/>
    <b v="0"/>
    <n v="9"/>
    <b v="0"/>
    <x v="5"/>
    <s v="faith"/>
    <d v="2014-07-25T23:14:09"/>
    <d v="2014-08-24T23:14:09"/>
    <n v="30"/>
  </r>
  <r>
    <x v="254"/>
    <n v="6515"/>
    <x v="2"/>
    <s v="GB"/>
    <s v="GBP"/>
    <n v="1425821477"/>
    <n v="1421937077"/>
    <b v="0"/>
    <n v="70"/>
    <b v="1"/>
    <x v="6"/>
    <s v="photobooks"/>
    <d v="2015-01-22T14:31:17"/>
    <d v="2015-03-08T13:31:17"/>
    <n v="45"/>
  </r>
  <r>
    <x v="254"/>
    <n v="5655.6"/>
    <x v="2"/>
    <s v="US"/>
    <s v="USD"/>
    <n v="1472443269"/>
    <n v="1468987269"/>
    <b v="0"/>
    <n v="120"/>
    <b v="1"/>
    <x v="6"/>
    <s v="photobooks"/>
    <d v="2016-07-20T04:01:09"/>
    <d v="2016-08-29T04:01:09"/>
    <n v="40"/>
  </r>
  <r>
    <x v="254"/>
    <n v="858"/>
    <x v="1"/>
    <s v="GB"/>
    <s v="GBP"/>
    <n v="1404666836"/>
    <n v="1399482836"/>
    <b v="1"/>
    <n v="19"/>
    <b v="0"/>
    <x v="6"/>
    <s v="photobooks"/>
    <d v="2014-05-07T17:13:56"/>
    <d v="2014-07-06T17:13:56"/>
    <n v="60"/>
  </r>
  <r>
    <x v="254"/>
    <n v="1417"/>
    <x v="1"/>
    <s v="US"/>
    <s v="USD"/>
    <n v="1473950945"/>
    <n v="1471272545"/>
    <b v="1"/>
    <n v="24"/>
    <b v="0"/>
    <x v="6"/>
    <s v="photobooks"/>
    <d v="2016-08-15T14:49:05"/>
    <d v="2016-09-15T14:49:05"/>
    <n v="31"/>
  </r>
  <r>
    <x v="254"/>
    <n v="76"/>
    <x v="1"/>
    <s v="GB"/>
    <s v="GBP"/>
    <n v="1414795542"/>
    <n v="1412203542"/>
    <b v="1"/>
    <n v="4"/>
    <b v="0"/>
    <x v="6"/>
    <s v="photobooks"/>
    <d v="2014-10-01T22:45:42"/>
    <d v="2014-10-31T22:45:42"/>
    <n v="30"/>
  </r>
  <r>
    <x v="254"/>
    <n v="2336"/>
    <x v="1"/>
    <s v="GB"/>
    <s v="GBP"/>
    <n v="1425223276"/>
    <n v="1422631276"/>
    <b v="0"/>
    <n v="28"/>
    <b v="0"/>
    <x v="6"/>
    <s v="people"/>
    <d v="2015-01-30T15:21:16"/>
    <d v="2015-03-01T15:21:16"/>
    <n v="30"/>
  </r>
  <r>
    <x v="254"/>
    <n v="5645"/>
    <x v="2"/>
    <s v="US"/>
    <s v="USD"/>
    <n v="1466827140"/>
    <n v="1464196414"/>
    <b v="0"/>
    <n v="83"/>
    <b v="1"/>
    <x v="5"/>
    <s v="rock"/>
    <d v="2016-05-25T17:13:34"/>
    <d v="2016-06-25T03:59:00"/>
    <n v="31"/>
  </r>
  <r>
    <x v="254"/>
    <n v="0"/>
    <x v="0"/>
    <s v="US"/>
    <s v="USD"/>
    <n v="1412571600"/>
    <n v="1410799870"/>
    <b v="0"/>
    <n v="0"/>
    <b v="0"/>
    <x v="3"/>
    <s v="web"/>
    <d v="2014-09-15T16:51:10"/>
    <d v="2014-10-06T05:00:00"/>
    <n v="21"/>
  </r>
  <r>
    <x v="254"/>
    <n v="180"/>
    <x v="0"/>
    <s v="AU"/>
    <s v="AUD"/>
    <n v="1429839571"/>
    <n v="1427247571"/>
    <b v="0"/>
    <n v="6"/>
    <b v="0"/>
    <x v="3"/>
    <s v="web"/>
    <d v="2015-03-25T01:39:31"/>
    <d v="2015-04-24T01:39:31"/>
    <n v="30"/>
  </r>
  <r>
    <x v="254"/>
    <n v="6592"/>
    <x v="2"/>
    <s v="US"/>
    <s v="USD"/>
    <n v="1333560803"/>
    <n v="1330972403"/>
    <b v="0"/>
    <n v="134"/>
    <b v="1"/>
    <x v="5"/>
    <s v="classical music"/>
    <d v="2012-03-05T18:33:23"/>
    <d v="2012-04-04T17:33:23"/>
    <n v="30"/>
  </r>
  <r>
    <x v="254"/>
    <n v="7226"/>
    <x v="2"/>
    <s v="US"/>
    <s v="USD"/>
    <n v="1373738400"/>
    <n v="1370568560"/>
    <b v="1"/>
    <n v="143"/>
    <b v="1"/>
    <x v="1"/>
    <s v="spaces"/>
    <d v="2013-06-07T01:29:20"/>
    <d v="2013-07-13T18:00:00"/>
    <n v="36"/>
  </r>
  <r>
    <x v="254"/>
    <n v="1405"/>
    <x v="1"/>
    <s v="US"/>
    <s v="USD"/>
    <n v="1409009306"/>
    <n v="1406417306"/>
    <b v="0"/>
    <n v="15"/>
    <b v="0"/>
    <x v="2"/>
    <s v="children's books"/>
    <d v="2014-07-26T23:28:26"/>
    <d v="2014-08-25T23:28:26"/>
    <n v="30"/>
  </r>
  <r>
    <x v="254"/>
    <n v="0"/>
    <x v="1"/>
    <s v="US"/>
    <s v="USD"/>
    <n v="1417620036"/>
    <n v="1412432436"/>
    <b v="0"/>
    <n v="0"/>
    <b v="0"/>
    <x v="1"/>
    <s v="plays"/>
    <d v="2014-10-04T14:20:36"/>
    <d v="2014-12-03T15:20:36"/>
    <n v="60"/>
  </r>
  <r>
    <x v="254"/>
    <n v="500"/>
    <x v="1"/>
    <s v="US"/>
    <s v="USD"/>
    <n v="1409000400"/>
    <n v="1408381704"/>
    <b v="0"/>
    <n v="17"/>
    <b v="0"/>
    <x v="1"/>
    <s v="plays"/>
    <d v="2014-08-18T17:08:24"/>
    <d v="2014-08-25T21:00:00"/>
    <n v="7"/>
  </r>
  <r>
    <x v="254"/>
    <n v="3405"/>
    <x v="1"/>
    <s v="US"/>
    <s v="USD"/>
    <n v="1407562632"/>
    <n v="1404970632"/>
    <b v="0"/>
    <n v="7"/>
    <b v="0"/>
    <x v="1"/>
    <s v="plays"/>
    <d v="2014-07-10T05:37:12"/>
    <d v="2014-08-09T05:37:12"/>
    <n v="30"/>
  </r>
  <r>
    <x v="254"/>
    <n v="5600"/>
    <x v="2"/>
    <s v="US"/>
    <s v="USD"/>
    <n v="1338591144"/>
    <n v="1335567144"/>
    <b v="1"/>
    <n v="89"/>
    <b v="1"/>
    <x v="1"/>
    <s v="plays"/>
    <d v="2012-04-27T22:52:24"/>
    <d v="2012-06-01T22:52:24"/>
    <n v="35"/>
  </r>
  <r>
    <x v="254"/>
    <n v="2550"/>
    <x v="1"/>
    <s v="US"/>
    <s v="USD"/>
    <n v="1429767607"/>
    <n v="1424587207"/>
    <b v="0"/>
    <n v="36"/>
    <b v="0"/>
    <x v="1"/>
    <s v="musical"/>
    <d v="2015-02-22T06:40:07"/>
    <d v="2015-04-23T05:40:07"/>
    <n v="60"/>
  </r>
  <r>
    <x v="254"/>
    <n v="5771"/>
    <x v="2"/>
    <s v="US"/>
    <s v="USD"/>
    <n v="1434822914"/>
    <n v="1432230914"/>
    <b v="1"/>
    <n v="88"/>
    <b v="1"/>
    <x v="1"/>
    <s v="plays"/>
    <d v="2015-05-21T17:55:14"/>
    <d v="2015-06-20T17:55:14"/>
    <n v="30"/>
  </r>
  <r>
    <x v="254"/>
    <n v="5504"/>
    <x v="2"/>
    <s v="GB"/>
    <s v="GBP"/>
    <n v="1438037940"/>
    <n v="1436380256"/>
    <b v="0"/>
    <n v="44"/>
    <b v="1"/>
    <x v="1"/>
    <s v="plays"/>
    <d v="2015-07-08T18:30:56"/>
    <d v="2015-07-27T22:59:00"/>
    <n v="19"/>
  </r>
  <r>
    <x v="254"/>
    <n v="5516"/>
    <x v="2"/>
    <s v="US"/>
    <s v="USD"/>
    <n v="1461988740"/>
    <n v="1459949080"/>
    <b v="0"/>
    <n v="79"/>
    <b v="1"/>
    <x v="1"/>
    <s v="plays"/>
    <d v="2016-04-06T13:24:40"/>
    <d v="2016-04-30T03:59:00"/>
    <n v="24"/>
  </r>
  <r>
    <x v="254"/>
    <n v="5623"/>
    <x v="2"/>
    <s v="US"/>
    <s v="USD"/>
    <n v="1410099822"/>
    <n v="1404915822"/>
    <b v="0"/>
    <n v="85"/>
    <b v="1"/>
    <x v="1"/>
    <s v="plays"/>
    <d v="2014-07-09T14:23:42"/>
    <d v="2014-09-07T14:23:42"/>
    <n v="60"/>
  </r>
  <r>
    <x v="254"/>
    <n v="5845"/>
    <x v="2"/>
    <s v="US"/>
    <s v="USD"/>
    <n v="1439337600"/>
    <n v="1436575280"/>
    <b v="0"/>
    <n v="104"/>
    <b v="1"/>
    <x v="1"/>
    <s v="plays"/>
    <d v="2015-07-11T00:41:20"/>
    <d v="2015-08-12T00:00:00"/>
    <n v="32"/>
  </r>
  <r>
    <x v="254"/>
    <n v="620"/>
    <x v="1"/>
    <s v="US"/>
    <s v="USD"/>
    <n v="1420860180"/>
    <n v="1418234646"/>
    <b v="0"/>
    <n v="12"/>
    <b v="0"/>
    <x v="1"/>
    <s v="plays"/>
    <d v="2014-12-10T18:04:06"/>
    <d v="2015-01-10T03:23:00"/>
    <n v="31"/>
  </r>
  <r>
    <x v="254"/>
    <n v="0"/>
    <x v="0"/>
    <s v="US"/>
    <s v="USD"/>
    <n v="1444322535"/>
    <n v="1441730535"/>
    <b v="0"/>
    <n v="0"/>
    <b v="0"/>
    <x v="1"/>
    <s v="musical"/>
    <d v="2015-09-08T16:42:15"/>
    <d v="2015-10-08T16:42:15"/>
    <n v="30"/>
  </r>
  <r>
    <x v="254"/>
    <n v="50"/>
    <x v="1"/>
    <s v="US"/>
    <s v="USD"/>
    <n v="1416877200"/>
    <n v="1414505137"/>
    <b v="0"/>
    <n v="2"/>
    <b v="0"/>
    <x v="1"/>
    <s v="plays"/>
    <d v="2014-10-28T14:05:37"/>
    <d v="2014-11-25T01:00:00"/>
    <n v="28"/>
  </r>
  <r>
    <x v="254"/>
    <n v="0"/>
    <x v="1"/>
    <s v="US"/>
    <s v="USD"/>
    <n v="1461543600"/>
    <n v="1459203727"/>
    <b v="0"/>
    <n v="0"/>
    <b v="0"/>
    <x v="1"/>
    <s v="plays"/>
    <d v="2016-03-28T22:22:07"/>
    <d v="2016-04-25T00:20:00"/>
    <n v="28"/>
  </r>
  <r>
    <x v="255"/>
    <n v="22645"/>
    <x v="2"/>
    <s v="AU"/>
    <s v="AUD"/>
    <n v="1477414800"/>
    <n v="1474380241"/>
    <b v="0"/>
    <n v="514"/>
    <b v="1"/>
    <x v="4"/>
    <s v="tabletop games"/>
    <d v="2016-09-20T14:04:01"/>
    <d v="2016-10-25T17:00:00"/>
    <n v="35"/>
  </r>
  <r>
    <x v="256"/>
    <n v="6646"/>
    <x v="2"/>
    <s v="US"/>
    <s v="USD"/>
    <n v="1482307140"/>
    <n v="1479886966"/>
    <b v="1"/>
    <n v="58"/>
    <b v="1"/>
    <x v="0"/>
    <s v="documentary"/>
    <d v="2016-11-23T07:42:46"/>
    <d v="2016-12-21T07:59:00"/>
    <n v="28"/>
  </r>
  <r>
    <x v="256"/>
    <n v="5858.84"/>
    <x v="2"/>
    <s v="US"/>
    <s v="USD"/>
    <n v="1466697625"/>
    <n v="1464105625"/>
    <b v="0"/>
    <n v="96"/>
    <b v="1"/>
    <x v="5"/>
    <s v="electronic music"/>
    <d v="2016-05-24T16:00:25"/>
    <d v="2016-06-23T16:00:25"/>
    <n v="30"/>
  </r>
  <r>
    <x v="257"/>
    <n v="5360"/>
    <x v="2"/>
    <s v="US"/>
    <s v="USD"/>
    <n v="1447001501"/>
    <n v="1444405901"/>
    <b v="0"/>
    <n v="64"/>
    <b v="1"/>
    <x v="0"/>
    <s v="television"/>
    <d v="2015-10-09T15:51:41"/>
    <d v="2015-11-08T16:51:41"/>
    <n v="30"/>
  </r>
  <r>
    <x v="257"/>
    <n v="5617"/>
    <x v="2"/>
    <s v="US"/>
    <s v="USD"/>
    <n v="1327433173"/>
    <n v="1325618773"/>
    <b v="0"/>
    <n v="80"/>
    <b v="1"/>
    <x v="5"/>
    <s v="indie rock"/>
    <d v="2012-01-03T19:26:13"/>
    <d v="2012-01-24T19:26:13"/>
    <n v="21"/>
  </r>
  <r>
    <x v="258"/>
    <n v="0"/>
    <x v="1"/>
    <s v="US"/>
    <s v="USD"/>
    <n v="1407604920"/>
    <n v="1405012920"/>
    <b v="0"/>
    <n v="0"/>
    <b v="0"/>
    <x v="7"/>
    <s v="food trucks"/>
    <d v="2014-07-10T17:22:00"/>
    <d v="2014-08-09T17:22:00"/>
    <n v="30"/>
  </r>
  <r>
    <x v="259"/>
    <n v="216"/>
    <x v="3"/>
    <s v="US"/>
    <s v="USD"/>
    <n v="1491943445"/>
    <n v="1489351445"/>
    <b v="0"/>
    <n v="4"/>
    <b v="0"/>
    <x v="5"/>
    <s v="faith"/>
    <d v="2017-03-12T20:44:05"/>
    <d v="2017-04-11T20:44:05"/>
    <n v="30"/>
  </r>
  <r>
    <x v="260"/>
    <n v="10"/>
    <x v="1"/>
    <s v="US"/>
    <s v="USD"/>
    <n v="1421337405"/>
    <n v="1418745405"/>
    <b v="0"/>
    <n v="2"/>
    <b v="0"/>
    <x v="5"/>
    <s v="faith"/>
    <d v="2014-12-16T15:56:45"/>
    <d v="2015-01-15T15:56:45"/>
    <n v="30"/>
  </r>
  <r>
    <x v="261"/>
    <n v="6025"/>
    <x v="2"/>
    <s v="US"/>
    <s v="USD"/>
    <n v="1471834800"/>
    <n v="1469126462"/>
    <b v="0"/>
    <n v="75"/>
    <b v="1"/>
    <x v="0"/>
    <s v="television"/>
    <d v="2016-07-21T18:41:02"/>
    <d v="2016-08-22T03:00:00"/>
    <n v="32"/>
  </r>
  <r>
    <x v="261"/>
    <n v="6000"/>
    <x v="2"/>
    <s v="US"/>
    <s v="USD"/>
    <n v="1461769107"/>
    <n v="1459177107"/>
    <b v="0"/>
    <n v="61"/>
    <b v="1"/>
    <x v="0"/>
    <s v="television"/>
    <d v="2016-03-28T14:58:27"/>
    <d v="2016-04-27T14:58:27"/>
    <n v="30"/>
  </r>
  <r>
    <x v="261"/>
    <n v="5380.55"/>
    <x v="2"/>
    <s v="US"/>
    <s v="USD"/>
    <n v="1419021607"/>
    <n v="1413834007"/>
    <b v="0"/>
    <n v="70"/>
    <b v="1"/>
    <x v="0"/>
    <s v="television"/>
    <d v="2014-10-20T19:40:07"/>
    <d v="2014-12-19T20:40:07"/>
    <n v="60"/>
  </r>
  <r>
    <x v="261"/>
    <n v="7415"/>
    <x v="2"/>
    <s v="US"/>
    <s v="USD"/>
    <n v="1370547157"/>
    <n v="1368646357"/>
    <b v="0"/>
    <n v="23"/>
    <b v="1"/>
    <x v="0"/>
    <s v="shorts"/>
    <d v="2013-05-15T19:32:37"/>
    <d v="2013-06-06T19:32:37"/>
    <n v="22"/>
  </r>
  <r>
    <x v="261"/>
    <n v="5260"/>
    <x v="2"/>
    <s v="CA"/>
    <s v="CAD"/>
    <n v="1485936000"/>
    <n v="1481949983"/>
    <b v="0"/>
    <n v="43"/>
    <b v="1"/>
    <x v="0"/>
    <s v="shorts"/>
    <d v="2016-12-17T04:46:23"/>
    <d v="2017-02-01T08:00:00"/>
    <n v="46"/>
  </r>
  <r>
    <x v="261"/>
    <n v="5000"/>
    <x v="2"/>
    <s v="US"/>
    <s v="USD"/>
    <n v="1352055886"/>
    <n v="1350324286"/>
    <b v="0"/>
    <n v="26"/>
    <b v="1"/>
    <x v="0"/>
    <s v="shorts"/>
    <d v="2012-10-15T18:04:46"/>
    <d v="2012-11-04T19:04:46"/>
    <n v="20"/>
  </r>
  <r>
    <x v="261"/>
    <n v="5025"/>
    <x v="2"/>
    <s v="US"/>
    <s v="USD"/>
    <n v="1333391901"/>
    <n v="1332182301"/>
    <b v="0"/>
    <n v="27"/>
    <b v="1"/>
    <x v="0"/>
    <s v="shorts"/>
    <d v="2012-03-19T18:38:21"/>
    <d v="2012-04-02T18:38:21"/>
    <n v="14"/>
  </r>
  <r>
    <x v="261"/>
    <n v="5200"/>
    <x v="2"/>
    <s v="US"/>
    <s v="USD"/>
    <n v="1397354400"/>
    <n v="1395277318"/>
    <b v="0"/>
    <n v="81"/>
    <b v="1"/>
    <x v="0"/>
    <s v="shorts"/>
    <d v="2014-03-20T01:01:58"/>
    <d v="2014-04-13T02:00:00"/>
    <n v="24"/>
  </r>
  <r>
    <x v="261"/>
    <n v="7050"/>
    <x v="2"/>
    <s v="US"/>
    <s v="USD"/>
    <n v="1312642800"/>
    <n v="1311963128"/>
    <b v="0"/>
    <n v="78"/>
    <b v="1"/>
    <x v="0"/>
    <s v="shorts"/>
    <d v="2011-07-29T18:12:08"/>
    <d v="2011-08-06T15:00:00"/>
    <n v="8"/>
  </r>
  <r>
    <x v="261"/>
    <n v="5651.58"/>
    <x v="2"/>
    <s v="US"/>
    <s v="USD"/>
    <n v="1311902236"/>
    <n v="1309310236"/>
    <b v="0"/>
    <n v="39"/>
    <b v="1"/>
    <x v="0"/>
    <s v="shorts"/>
    <d v="2011-06-29T01:17:16"/>
    <d v="2011-07-29T01:17:16"/>
    <n v="30"/>
  </r>
  <r>
    <x v="261"/>
    <n v="0"/>
    <x v="0"/>
    <s v="US"/>
    <s v="USD"/>
    <n v="1441386000"/>
    <n v="1438811418"/>
    <b v="0"/>
    <n v="0"/>
    <b v="0"/>
    <x v="0"/>
    <s v="science fiction"/>
    <d v="2015-08-05T21:50:18"/>
    <d v="2015-09-04T17:00:00"/>
    <n v="30"/>
  </r>
  <r>
    <x v="261"/>
    <n v="0"/>
    <x v="0"/>
    <s v="US"/>
    <s v="USD"/>
    <n v="1413942628"/>
    <n v="1411350628"/>
    <b v="0"/>
    <n v="0"/>
    <b v="0"/>
    <x v="0"/>
    <s v="science fiction"/>
    <d v="2014-09-22T01:50:28"/>
    <d v="2014-10-22T01:50:28"/>
    <n v="30"/>
  </r>
  <r>
    <x v="261"/>
    <n v="0"/>
    <x v="1"/>
    <s v="US"/>
    <s v="USD"/>
    <n v="1439675691"/>
    <n v="1434491691"/>
    <b v="0"/>
    <n v="0"/>
    <b v="0"/>
    <x v="0"/>
    <s v="drama"/>
    <d v="2015-06-16T21:54:51"/>
    <d v="2015-08-15T21:54:51"/>
    <n v="60"/>
  </r>
  <r>
    <x v="261"/>
    <n v="3000"/>
    <x v="1"/>
    <s v="US"/>
    <s v="USD"/>
    <n v="1484531362"/>
    <n v="1481939362"/>
    <b v="0"/>
    <n v="1"/>
    <b v="0"/>
    <x v="0"/>
    <s v="drama"/>
    <d v="2016-12-17T01:49:22"/>
    <d v="2017-01-16T01:49:22"/>
    <n v="30"/>
  </r>
  <r>
    <x v="261"/>
    <n v="0"/>
    <x v="1"/>
    <s v="US"/>
    <s v="USD"/>
    <n v="1488571200"/>
    <n v="1485977434"/>
    <b v="0"/>
    <n v="0"/>
    <b v="0"/>
    <x v="0"/>
    <s v="drama"/>
    <d v="2017-02-01T19:30:34"/>
    <d v="2017-03-03T20:00:00"/>
    <n v="30"/>
  </r>
  <r>
    <x v="261"/>
    <n v="800"/>
    <x v="1"/>
    <s v="US"/>
    <s v="USD"/>
    <n v="1437461940"/>
    <n v="1435383457"/>
    <b v="0"/>
    <n v="5"/>
    <b v="0"/>
    <x v="0"/>
    <s v="drama"/>
    <d v="2015-06-27T05:37:37"/>
    <d v="2015-07-21T06:59:00"/>
    <n v="24"/>
  </r>
  <r>
    <x v="261"/>
    <n v="250"/>
    <x v="1"/>
    <s v="AU"/>
    <s v="AUD"/>
    <n v="1443782138"/>
    <n v="1440326138"/>
    <b v="0"/>
    <n v="3"/>
    <b v="0"/>
    <x v="0"/>
    <s v="drama"/>
    <d v="2015-08-23T10:35:38"/>
    <d v="2015-10-02T10:35:38"/>
    <n v="40"/>
  </r>
  <r>
    <x v="261"/>
    <n v="2230"/>
    <x v="1"/>
    <s v="US"/>
    <s v="USD"/>
    <n v="1442634617"/>
    <n v="1440042617"/>
    <b v="0"/>
    <n v="12"/>
    <b v="0"/>
    <x v="0"/>
    <s v="drama"/>
    <d v="2015-08-20T03:50:17"/>
    <d v="2015-09-19T03:50:17"/>
    <n v="30"/>
  </r>
  <r>
    <x v="261"/>
    <n v="100"/>
    <x v="1"/>
    <s v="US"/>
    <s v="USD"/>
    <n v="1431702289"/>
    <n v="1426518289"/>
    <b v="0"/>
    <n v="1"/>
    <b v="0"/>
    <x v="0"/>
    <s v="drama"/>
    <d v="2015-03-16T15:04:49"/>
    <d v="2015-05-15T15:04:49"/>
    <n v="60"/>
  </r>
  <r>
    <x v="261"/>
    <n v="5186"/>
    <x v="2"/>
    <s v="US"/>
    <s v="USD"/>
    <n v="1345079785"/>
    <n v="1342487785"/>
    <b v="1"/>
    <n v="96"/>
    <b v="1"/>
    <x v="0"/>
    <s v="documentary"/>
    <d v="2012-07-17T01:16:25"/>
    <d v="2012-08-16T01:16:25"/>
    <n v="30"/>
  </r>
  <r>
    <x v="261"/>
    <n v="15273"/>
    <x v="2"/>
    <s v="US"/>
    <s v="USD"/>
    <n v="1292665405"/>
    <n v="1288341805"/>
    <b v="1"/>
    <n v="223"/>
    <b v="1"/>
    <x v="0"/>
    <s v="documentary"/>
    <d v="2010-10-29T08:43:25"/>
    <d v="2010-12-18T09:43:25"/>
    <n v="50"/>
  </r>
  <r>
    <x v="261"/>
    <n v="6705"/>
    <x v="2"/>
    <s v="US"/>
    <s v="USD"/>
    <n v="1287200340"/>
    <n v="1284042614"/>
    <b v="1"/>
    <n v="62"/>
    <b v="1"/>
    <x v="0"/>
    <s v="documentary"/>
    <d v="2010-09-09T14:30:14"/>
    <d v="2010-10-16T03:39:00"/>
    <n v="37"/>
  </r>
  <r>
    <x v="261"/>
    <n v="9228"/>
    <x v="2"/>
    <s v="US"/>
    <s v="USD"/>
    <n v="1275364740"/>
    <n v="1269878058"/>
    <b v="1"/>
    <n v="108"/>
    <b v="1"/>
    <x v="0"/>
    <s v="documentary"/>
    <d v="2010-03-29T15:54:18"/>
    <d v="2010-06-01T03:59:00"/>
    <n v="64"/>
  </r>
  <r>
    <x v="261"/>
    <n v="5910"/>
    <x v="2"/>
    <s v="US"/>
    <s v="USD"/>
    <n v="1336747995"/>
    <n v="1334155995"/>
    <b v="1"/>
    <n v="91"/>
    <b v="1"/>
    <x v="0"/>
    <s v="documentary"/>
    <d v="2012-04-11T14:53:15"/>
    <d v="2012-05-11T14:53:15"/>
    <n v="30"/>
  </r>
  <r>
    <x v="261"/>
    <n v="5555"/>
    <x v="2"/>
    <s v="US"/>
    <s v="USD"/>
    <n v="1273522560"/>
    <n v="1269928430"/>
    <b v="1"/>
    <n v="58"/>
    <b v="1"/>
    <x v="0"/>
    <s v="documentary"/>
    <d v="2010-03-30T05:53:50"/>
    <d v="2010-05-10T20:16:00"/>
    <n v="41"/>
  </r>
  <r>
    <x v="261"/>
    <n v="5570"/>
    <x v="2"/>
    <s v="US"/>
    <s v="USD"/>
    <n v="1320640778"/>
    <n v="1316749178"/>
    <b v="1"/>
    <n v="111"/>
    <b v="1"/>
    <x v="0"/>
    <s v="documentary"/>
    <d v="2011-09-23T03:39:38"/>
    <d v="2011-11-07T04:39:38"/>
    <n v="45"/>
  </r>
  <r>
    <x v="261"/>
    <n v="5388.79"/>
    <x v="2"/>
    <s v="US"/>
    <s v="USD"/>
    <n v="1309694266"/>
    <n v="1307102266"/>
    <b v="1"/>
    <n v="118"/>
    <b v="1"/>
    <x v="0"/>
    <s v="documentary"/>
    <d v="2011-06-03T11:57:46"/>
    <d v="2011-07-03T11:57:46"/>
    <n v="30"/>
  </r>
  <r>
    <x v="261"/>
    <n v="6001"/>
    <x v="2"/>
    <s v="US"/>
    <s v="USD"/>
    <n v="1367366460"/>
    <n v="1365791246"/>
    <b v="1"/>
    <n v="128"/>
    <b v="1"/>
    <x v="0"/>
    <s v="documentary"/>
    <d v="2013-04-12T18:27:26"/>
    <d v="2013-05-01T00:01:00"/>
    <n v="19"/>
  </r>
  <r>
    <x v="261"/>
    <n v="5000"/>
    <x v="2"/>
    <s v="US"/>
    <s v="USD"/>
    <n v="1279555200"/>
    <n v="1276480894"/>
    <b v="1"/>
    <n v="50"/>
    <b v="1"/>
    <x v="0"/>
    <s v="documentary"/>
    <d v="2010-06-14T02:01:34"/>
    <d v="2010-07-19T16:00:00"/>
    <n v="35"/>
  </r>
  <r>
    <x v="261"/>
    <n v="14166"/>
    <x v="2"/>
    <s v="US"/>
    <s v="USD"/>
    <n v="1364342151"/>
    <n v="1361753751"/>
    <b v="1"/>
    <n v="284"/>
    <b v="1"/>
    <x v="0"/>
    <s v="documentary"/>
    <d v="2013-02-25T00:55:51"/>
    <d v="2013-03-26T23:55:51"/>
    <n v="29"/>
  </r>
  <r>
    <x v="261"/>
    <n v="5634"/>
    <x v="2"/>
    <s v="US"/>
    <s v="USD"/>
    <n v="1265097540"/>
    <n v="1257538029"/>
    <b v="1"/>
    <n v="51"/>
    <b v="1"/>
    <x v="0"/>
    <s v="documentary"/>
    <d v="2009-11-06T20:07:09"/>
    <d v="2010-02-02T07:59:00"/>
    <n v="88"/>
  </r>
  <r>
    <x v="261"/>
    <n v="6308"/>
    <x v="2"/>
    <s v="US"/>
    <s v="USD"/>
    <n v="1469670580"/>
    <n v="1467078580"/>
    <b v="0"/>
    <n v="71"/>
    <b v="1"/>
    <x v="0"/>
    <s v="documentary"/>
    <d v="2016-06-28T01:49:40"/>
    <d v="2016-07-28T01:49:40"/>
    <n v="30"/>
  </r>
  <r>
    <x v="261"/>
    <n v="5263"/>
    <x v="2"/>
    <s v="US"/>
    <s v="USD"/>
    <n v="1312960080"/>
    <n v="1308900441"/>
    <b v="0"/>
    <n v="70"/>
    <b v="1"/>
    <x v="0"/>
    <s v="documentary"/>
    <d v="2011-06-24T07:27:21"/>
    <d v="2011-08-10T07:08:00"/>
    <n v="47"/>
  </r>
  <r>
    <x v="261"/>
    <n v="0"/>
    <x v="1"/>
    <s v="US"/>
    <s v="USD"/>
    <n v="1259297940"/>
    <n v="1252964282"/>
    <b v="0"/>
    <n v="0"/>
    <b v="0"/>
    <x v="0"/>
    <s v="animation"/>
    <d v="2009-09-14T21:38:02"/>
    <d v="2009-11-27T04:59:00"/>
    <n v="74"/>
  </r>
  <r>
    <x v="261"/>
    <n v="5"/>
    <x v="1"/>
    <s v="US"/>
    <s v="USD"/>
    <n v="1458859153"/>
    <n v="1456270753"/>
    <b v="0"/>
    <n v="1"/>
    <b v="0"/>
    <x v="0"/>
    <s v="animation"/>
    <d v="2016-02-23T23:39:13"/>
    <d v="2016-03-24T22:39:13"/>
    <n v="30"/>
  </r>
  <r>
    <x v="261"/>
    <n v="51"/>
    <x v="1"/>
    <s v="US"/>
    <s v="USD"/>
    <n v="1389844800"/>
    <n v="1385524889"/>
    <b v="0"/>
    <n v="2"/>
    <b v="0"/>
    <x v="0"/>
    <s v="animation"/>
    <d v="2013-11-27T04:01:29"/>
    <d v="2014-01-16T04:00:00"/>
    <n v="50"/>
  </r>
  <r>
    <x v="261"/>
    <n v="10"/>
    <x v="1"/>
    <s v="GB"/>
    <s v="GBP"/>
    <n v="1435504170"/>
    <n v="1432912170"/>
    <b v="0"/>
    <n v="1"/>
    <b v="0"/>
    <x v="0"/>
    <s v="animation"/>
    <d v="2015-05-29T15:09:30"/>
    <d v="2015-06-28T15:09:30"/>
    <n v="30"/>
  </r>
  <r>
    <x v="261"/>
    <n v="150"/>
    <x v="1"/>
    <s v="US"/>
    <s v="USD"/>
    <n v="1365228982"/>
    <n v="1362640582"/>
    <b v="0"/>
    <n v="5"/>
    <b v="0"/>
    <x v="0"/>
    <s v="animation"/>
    <d v="2013-03-07T07:16:22"/>
    <d v="2013-04-06T06:16:22"/>
    <n v="30"/>
  </r>
  <r>
    <x v="261"/>
    <n v="0"/>
    <x v="1"/>
    <s v="GB"/>
    <s v="GBP"/>
    <n v="1432752080"/>
    <n v="1427568080"/>
    <b v="0"/>
    <n v="0"/>
    <b v="0"/>
    <x v="0"/>
    <s v="animation"/>
    <d v="2015-03-28T18:41:20"/>
    <d v="2015-05-27T18:41:20"/>
    <n v="60"/>
  </r>
  <r>
    <x v="261"/>
    <n v="5105"/>
    <x v="2"/>
    <s v="GB"/>
    <s v="GBP"/>
    <n v="1449766261"/>
    <n v="1447174261"/>
    <b v="0"/>
    <n v="34"/>
    <b v="1"/>
    <x v="1"/>
    <s v="plays"/>
    <d v="2015-11-10T16:51:01"/>
    <d v="2015-12-10T16:51:01"/>
    <n v="30"/>
  </r>
  <r>
    <x v="261"/>
    <n v="5232"/>
    <x v="2"/>
    <s v="US"/>
    <s v="USD"/>
    <n v="1477976340"/>
    <n v="1475460819"/>
    <b v="0"/>
    <n v="56"/>
    <b v="1"/>
    <x v="1"/>
    <s v="plays"/>
    <d v="2016-10-03T02:13:39"/>
    <d v="2016-11-01T04:59:00"/>
    <n v="29"/>
  </r>
  <r>
    <x v="261"/>
    <n v="6030"/>
    <x v="2"/>
    <s v="US"/>
    <s v="USD"/>
    <n v="1442805076"/>
    <n v="1440213076"/>
    <b v="0"/>
    <n v="84"/>
    <b v="1"/>
    <x v="1"/>
    <s v="plays"/>
    <d v="2015-08-22T03:11:16"/>
    <d v="2015-09-21T03:11:16"/>
    <n v="30"/>
  </r>
  <r>
    <x v="261"/>
    <n v="15121"/>
    <x v="2"/>
    <s v="US"/>
    <s v="USD"/>
    <n v="1463166263"/>
    <n v="1460574263"/>
    <b v="0"/>
    <n v="60"/>
    <b v="1"/>
    <x v="1"/>
    <s v="plays"/>
    <d v="2016-04-13T19:04:23"/>
    <d v="2016-05-13T19:04:23"/>
    <n v="30"/>
  </r>
  <r>
    <x v="261"/>
    <n v="35"/>
    <x v="1"/>
    <s v="CA"/>
    <s v="CAD"/>
    <n v="1485838800"/>
    <n v="1484756245"/>
    <b v="0"/>
    <n v="4"/>
    <b v="0"/>
    <x v="3"/>
    <s v="web"/>
    <d v="2017-01-18T16:17:25"/>
    <d v="2017-01-31T05:00:00"/>
    <n v="13"/>
  </r>
  <r>
    <x v="261"/>
    <n v="1"/>
    <x v="1"/>
    <s v="US"/>
    <s v="USD"/>
    <n v="1468513533"/>
    <n v="1465921533"/>
    <b v="0"/>
    <n v="1"/>
    <b v="0"/>
    <x v="3"/>
    <s v="web"/>
    <d v="2016-06-14T16:25:33"/>
    <d v="2016-07-14T16:25:33"/>
    <n v="30"/>
  </r>
  <r>
    <x v="261"/>
    <n v="10"/>
    <x v="1"/>
    <s v="US"/>
    <s v="USD"/>
    <n v="1463753302"/>
    <n v="1458569302"/>
    <b v="0"/>
    <n v="1"/>
    <b v="0"/>
    <x v="3"/>
    <s v="web"/>
    <d v="2016-03-21T14:08:22"/>
    <d v="2016-05-20T14:08:22"/>
    <n v="60"/>
  </r>
  <r>
    <x v="261"/>
    <n v="223"/>
    <x v="1"/>
    <s v="GB"/>
    <s v="GBP"/>
    <n v="1454936460"/>
    <n v="1452259131"/>
    <b v="0"/>
    <n v="9"/>
    <b v="0"/>
    <x v="3"/>
    <s v="web"/>
    <d v="2016-01-08T13:18:51"/>
    <d v="2016-02-08T13:01:00"/>
    <n v="31"/>
  </r>
  <r>
    <x v="261"/>
    <n v="100"/>
    <x v="0"/>
    <s v="US"/>
    <s v="USD"/>
    <n v="1431198562"/>
    <n v="1426014562"/>
    <b v="0"/>
    <n v="1"/>
    <b v="0"/>
    <x v="3"/>
    <s v="web"/>
    <d v="2015-03-10T19:09:22"/>
    <d v="2015-05-09T19:09:22"/>
    <n v="60"/>
  </r>
  <r>
    <x v="261"/>
    <n v="131"/>
    <x v="0"/>
    <s v="US"/>
    <s v="USD"/>
    <n v="1440318908"/>
    <n v="1436430908"/>
    <b v="0"/>
    <n v="8"/>
    <b v="0"/>
    <x v="3"/>
    <s v="web"/>
    <d v="2015-07-09T08:35:08"/>
    <d v="2015-08-23T08:35:08"/>
    <n v="45"/>
  </r>
  <r>
    <x v="261"/>
    <n v="10"/>
    <x v="0"/>
    <s v="NL"/>
    <s v="EUR"/>
    <n v="1432479600"/>
    <n v="1428507409"/>
    <b v="0"/>
    <n v="1"/>
    <b v="0"/>
    <x v="3"/>
    <s v="web"/>
    <d v="2015-04-08T15:36:49"/>
    <d v="2015-05-24T15:00:00"/>
    <n v="46"/>
  </r>
  <r>
    <x v="261"/>
    <n v="0"/>
    <x v="0"/>
    <s v="FR"/>
    <s v="EUR"/>
    <n v="1488013307"/>
    <n v="1485421307"/>
    <b v="0"/>
    <n v="0"/>
    <b v="0"/>
    <x v="3"/>
    <s v="web"/>
    <d v="2017-01-26T09:01:47"/>
    <d v="2017-02-25T09:01:47"/>
    <n v="30"/>
  </r>
  <r>
    <x v="261"/>
    <n v="0"/>
    <x v="0"/>
    <s v="US"/>
    <s v="USD"/>
    <n v="1431647041"/>
    <n v="1429055041"/>
    <b v="0"/>
    <n v="0"/>
    <b v="0"/>
    <x v="3"/>
    <s v="web"/>
    <d v="2015-04-14T23:44:01"/>
    <d v="2015-05-14T23:44:01"/>
    <n v="30"/>
  </r>
  <r>
    <x v="261"/>
    <n v="0"/>
    <x v="0"/>
    <s v="US"/>
    <s v="USD"/>
    <n v="1405269457"/>
    <n v="1402677457"/>
    <b v="0"/>
    <n v="0"/>
    <b v="0"/>
    <x v="3"/>
    <s v="web"/>
    <d v="2014-06-13T16:37:37"/>
    <d v="2014-07-13T16:37:37"/>
    <n v="30"/>
  </r>
  <r>
    <x v="261"/>
    <n v="1"/>
    <x v="0"/>
    <s v="US"/>
    <s v="USD"/>
    <n v="1424989029"/>
    <n v="1422397029"/>
    <b v="0"/>
    <n v="1"/>
    <b v="0"/>
    <x v="3"/>
    <s v="web"/>
    <d v="2015-01-27T22:17:09"/>
    <d v="2015-02-26T22:17:09"/>
    <n v="30"/>
  </r>
  <r>
    <x v="261"/>
    <n v="10678"/>
    <x v="2"/>
    <s v="US"/>
    <s v="USD"/>
    <n v="1460917119"/>
    <n v="1455736719"/>
    <b v="0"/>
    <n v="87"/>
    <b v="1"/>
    <x v="3"/>
    <s v="wearables"/>
    <d v="2016-02-17T19:18:39"/>
    <d v="2016-04-17T18:18:39"/>
    <n v="60"/>
  </r>
  <r>
    <x v="261"/>
    <n v="2319"/>
    <x v="1"/>
    <s v="DE"/>
    <s v="EUR"/>
    <n v="1454502789"/>
    <n v="1453206789"/>
    <b v="0"/>
    <n v="114"/>
    <b v="0"/>
    <x v="3"/>
    <s v="wearables"/>
    <d v="2016-01-19T12:33:09"/>
    <d v="2016-02-03T12:33:09"/>
    <n v="15"/>
  </r>
  <r>
    <x v="261"/>
    <n v="5469"/>
    <x v="2"/>
    <s v="US"/>
    <s v="USD"/>
    <n v="1438228740"/>
    <n v="1435606549"/>
    <b v="0"/>
    <n v="100"/>
    <b v="1"/>
    <x v="2"/>
    <s v="nonfiction"/>
    <d v="2015-06-29T19:35:49"/>
    <d v="2015-07-30T03:59:00"/>
    <n v="31"/>
  </r>
  <r>
    <x v="261"/>
    <n v="6300"/>
    <x v="2"/>
    <s v="US"/>
    <s v="USD"/>
    <n v="1327212000"/>
    <n v="1322852747"/>
    <b v="0"/>
    <n v="71"/>
    <b v="1"/>
    <x v="2"/>
    <s v="nonfiction"/>
    <d v="2011-12-02T19:05:47"/>
    <d v="2012-01-22T06:00:00"/>
    <n v="51"/>
  </r>
  <r>
    <x v="261"/>
    <n v="6120"/>
    <x v="2"/>
    <s v="US"/>
    <s v="USD"/>
    <n v="1392408000"/>
    <n v="1390890987"/>
    <b v="0"/>
    <n v="108"/>
    <b v="1"/>
    <x v="2"/>
    <s v="nonfiction"/>
    <d v="2014-01-28T06:36:27"/>
    <d v="2014-02-14T20:00:00"/>
    <n v="17"/>
  </r>
  <r>
    <x v="261"/>
    <n v="5116"/>
    <x v="2"/>
    <s v="US"/>
    <s v="USD"/>
    <n v="1355439503"/>
    <n v="1352847503"/>
    <b v="0"/>
    <n v="62"/>
    <b v="1"/>
    <x v="2"/>
    <s v="nonfiction"/>
    <d v="2012-11-13T22:58:23"/>
    <d v="2012-12-13T22:58:23"/>
    <n v="30"/>
  </r>
  <r>
    <x v="261"/>
    <n v="5585"/>
    <x v="2"/>
    <s v="AU"/>
    <s v="AUD"/>
    <n v="1476615600"/>
    <n v="1474884417"/>
    <b v="0"/>
    <n v="105"/>
    <b v="1"/>
    <x v="2"/>
    <s v="nonfiction"/>
    <d v="2016-09-26T10:06:57"/>
    <d v="2016-10-16T11:00:00"/>
    <n v="20"/>
  </r>
  <r>
    <x v="261"/>
    <n v="5096"/>
    <x v="2"/>
    <s v="GB"/>
    <s v="GBP"/>
    <n v="1404892539"/>
    <n v="1401436539"/>
    <b v="0"/>
    <n v="99"/>
    <b v="1"/>
    <x v="2"/>
    <s v="nonfiction"/>
    <d v="2014-05-30T07:55:39"/>
    <d v="2014-07-09T07:55:39"/>
    <n v="40"/>
  </r>
  <r>
    <x v="261"/>
    <n v="235"/>
    <x v="1"/>
    <s v="US"/>
    <s v="USD"/>
    <n v="1391364126"/>
    <n v="1388772126"/>
    <b v="0"/>
    <n v="6"/>
    <b v="0"/>
    <x v="2"/>
    <s v="fiction"/>
    <d v="2014-01-03T18:02:06"/>
    <d v="2014-02-02T18:02:06"/>
    <n v="30"/>
  </r>
  <r>
    <x v="261"/>
    <n v="0"/>
    <x v="1"/>
    <s v="US"/>
    <s v="USD"/>
    <n v="1441858161"/>
    <n v="1439266161"/>
    <b v="0"/>
    <n v="0"/>
    <b v="0"/>
    <x v="2"/>
    <s v="fiction"/>
    <d v="2015-08-11T04:09:21"/>
    <d v="2015-09-10T04:09:21"/>
    <n v="30"/>
  </r>
  <r>
    <x v="261"/>
    <n v="177"/>
    <x v="1"/>
    <s v="US"/>
    <s v="USD"/>
    <n v="1432178810"/>
    <n v="1429586810"/>
    <b v="0"/>
    <n v="3"/>
    <b v="0"/>
    <x v="2"/>
    <s v="fiction"/>
    <d v="2015-04-21T03:26:50"/>
    <d v="2015-05-21T03:26:50"/>
    <n v="30"/>
  </r>
  <r>
    <x v="261"/>
    <n v="7140"/>
    <x v="2"/>
    <s v="US"/>
    <s v="USD"/>
    <n v="1336751220"/>
    <n v="1331774434"/>
    <b v="0"/>
    <n v="44"/>
    <b v="1"/>
    <x v="5"/>
    <s v="rock"/>
    <d v="2012-03-15T01:20:34"/>
    <d v="2012-05-11T15:47:00"/>
    <n v="57"/>
  </r>
  <r>
    <x v="261"/>
    <n v="5001"/>
    <x v="2"/>
    <s v="US"/>
    <s v="USD"/>
    <n v="1335542446"/>
    <n v="1332950446"/>
    <b v="0"/>
    <n v="28"/>
    <b v="1"/>
    <x v="5"/>
    <s v="rock"/>
    <d v="2012-03-28T16:00:46"/>
    <d v="2012-04-27T16:00:46"/>
    <n v="30"/>
  </r>
  <r>
    <x v="261"/>
    <n v="5046.5200000000004"/>
    <x v="2"/>
    <s v="US"/>
    <s v="USD"/>
    <n v="1381108918"/>
    <n v="1378516918"/>
    <b v="0"/>
    <n v="46"/>
    <b v="1"/>
    <x v="5"/>
    <s v="rock"/>
    <d v="2013-09-07T01:21:58"/>
    <d v="2013-10-07T01:21:58"/>
    <n v="30"/>
  </r>
  <r>
    <x v="261"/>
    <n v="5830.83"/>
    <x v="2"/>
    <s v="US"/>
    <s v="USD"/>
    <n v="1348337956"/>
    <n v="1345745956"/>
    <b v="0"/>
    <n v="96"/>
    <b v="1"/>
    <x v="5"/>
    <s v="rock"/>
    <d v="2012-08-23T18:19:16"/>
    <d v="2012-09-22T18:19:16"/>
    <n v="30"/>
  </r>
  <r>
    <x v="261"/>
    <n v="5066"/>
    <x v="2"/>
    <s v="US"/>
    <s v="USD"/>
    <n v="1415653663"/>
    <n v="1413058063"/>
    <b v="1"/>
    <n v="94"/>
    <b v="1"/>
    <x v="5"/>
    <s v="metal"/>
    <d v="2014-10-11T20:07:43"/>
    <d v="2014-11-10T21:07:43"/>
    <n v="30"/>
  </r>
  <r>
    <x v="261"/>
    <n v="6019.01"/>
    <x v="2"/>
    <s v="US"/>
    <s v="USD"/>
    <n v="1473047940"/>
    <n v="1469595396"/>
    <b v="0"/>
    <n v="177"/>
    <b v="1"/>
    <x v="5"/>
    <s v="metal"/>
    <d v="2016-07-27T04:56:36"/>
    <d v="2016-09-05T03:59:00"/>
    <n v="40"/>
  </r>
  <r>
    <x v="261"/>
    <n v="1201"/>
    <x v="1"/>
    <s v="US"/>
    <s v="USD"/>
    <n v="1259643540"/>
    <n v="1254450706"/>
    <b v="0"/>
    <n v="11"/>
    <b v="0"/>
    <x v="5"/>
    <s v="jazz"/>
    <d v="2009-10-02T02:31:46"/>
    <d v="2009-12-01T04:59:00"/>
    <n v="60"/>
  </r>
  <r>
    <x v="261"/>
    <n v="0"/>
    <x v="1"/>
    <s v="US"/>
    <s v="USD"/>
    <n v="1442856131"/>
    <n v="1441128131"/>
    <b v="0"/>
    <n v="0"/>
    <b v="0"/>
    <x v="5"/>
    <s v="jazz"/>
    <d v="2015-09-01T17:22:11"/>
    <d v="2015-09-21T17:22:11"/>
    <n v="20"/>
  </r>
  <r>
    <x v="261"/>
    <n v="65"/>
    <x v="1"/>
    <s v="US"/>
    <s v="USD"/>
    <n v="1293082524"/>
    <n v="1290490524"/>
    <b v="0"/>
    <n v="2"/>
    <b v="0"/>
    <x v="5"/>
    <s v="jazz"/>
    <d v="2010-11-23T05:35:24"/>
    <d v="2010-12-23T05:35:24"/>
    <n v="30"/>
  </r>
  <r>
    <x v="261"/>
    <n v="2001"/>
    <x v="1"/>
    <s v="US"/>
    <s v="USD"/>
    <n v="1456957635"/>
    <n v="1451773635"/>
    <b v="0"/>
    <n v="24"/>
    <b v="0"/>
    <x v="5"/>
    <s v="indie rock"/>
    <d v="2016-01-02T22:27:15"/>
    <d v="2016-03-02T22:27:15"/>
    <n v="60"/>
  </r>
  <r>
    <x v="261"/>
    <n v="21"/>
    <x v="1"/>
    <s v="US"/>
    <s v="USD"/>
    <n v="1459365802"/>
    <n v="1456777402"/>
    <b v="0"/>
    <n v="2"/>
    <b v="0"/>
    <x v="5"/>
    <s v="jazz"/>
    <d v="2016-02-29T20:23:22"/>
    <d v="2016-03-30T19:23:22"/>
    <n v="30"/>
  </r>
  <r>
    <x v="261"/>
    <n v="160"/>
    <x v="1"/>
    <s v="US"/>
    <s v="USD"/>
    <n v="1348367100"/>
    <n v="1346180780"/>
    <b v="0"/>
    <n v="4"/>
    <b v="0"/>
    <x v="5"/>
    <s v="jazz"/>
    <d v="2012-08-28T19:06:20"/>
    <d v="2012-09-23T02:25:00"/>
    <n v="26"/>
  </r>
  <r>
    <x v="261"/>
    <n v="30"/>
    <x v="1"/>
    <s v="US"/>
    <s v="USD"/>
    <n v="1405305000"/>
    <n v="1402612730"/>
    <b v="0"/>
    <n v="1"/>
    <b v="0"/>
    <x v="5"/>
    <s v="jazz"/>
    <d v="2014-06-12T22:38:50"/>
    <d v="2014-07-14T02:30:00"/>
    <n v="32"/>
  </r>
  <r>
    <x v="261"/>
    <n v="1520"/>
    <x v="1"/>
    <s v="CA"/>
    <s v="CAD"/>
    <n v="1399183200"/>
    <n v="1396633284"/>
    <b v="0"/>
    <n v="30"/>
    <b v="0"/>
    <x v="5"/>
    <s v="jazz"/>
    <d v="2014-04-04T17:41:24"/>
    <d v="2014-05-04T06:00:00"/>
    <n v="30"/>
  </r>
  <r>
    <x v="261"/>
    <n v="1402"/>
    <x v="1"/>
    <s v="CA"/>
    <s v="CAD"/>
    <n v="1453053661"/>
    <n v="1450461661"/>
    <b v="0"/>
    <n v="24"/>
    <b v="0"/>
    <x v="3"/>
    <s v="wearables"/>
    <d v="2015-12-18T18:01:01"/>
    <d v="2016-01-17T18:01:01"/>
    <n v="30"/>
  </r>
  <r>
    <x v="261"/>
    <n v="2296"/>
    <x v="1"/>
    <s v="CA"/>
    <s v="CAD"/>
    <n v="1485147540"/>
    <n v="1481951853"/>
    <b v="0"/>
    <n v="14"/>
    <b v="0"/>
    <x v="3"/>
    <s v="wearables"/>
    <d v="2016-12-17T05:17:33"/>
    <d v="2017-01-23T04:59:00"/>
    <n v="37"/>
  </r>
  <r>
    <x v="261"/>
    <n v="0"/>
    <x v="1"/>
    <s v="IT"/>
    <s v="EUR"/>
    <n v="1475310825"/>
    <n v="1472718825"/>
    <b v="0"/>
    <n v="0"/>
    <b v="0"/>
    <x v="3"/>
    <s v="wearables"/>
    <d v="2016-09-01T08:33:45"/>
    <d v="2016-10-01T08:33:45"/>
    <n v="30"/>
  </r>
  <r>
    <x v="261"/>
    <n v="212"/>
    <x v="1"/>
    <s v="GB"/>
    <s v="GBP"/>
    <n v="1468349460"/>
    <n v="1466186988"/>
    <b v="0"/>
    <n v="7"/>
    <b v="0"/>
    <x v="3"/>
    <s v="wearables"/>
    <d v="2016-06-17T18:09:48"/>
    <d v="2016-07-12T18:51:00"/>
    <n v="25"/>
  </r>
  <r>
    <x v="261"/>
    <n v="65"/>
    <x v="1"/>
    <s v="US"/>
    <s v="USD"/>
    <n v="1417145297"/>
    <n v="1414549697"/>
    <b v="0"/>
    <n v="8"/>
    <b v="0"/>
    <x v="3"/>
    <s v="wearables"/>
    <d v="2014-10-29T02:28:17"/>
    <d v="2014-11-28T03:28:17"/>
    <n v="30"/>
  </r>
  <r>
    <x v="261"/>
    <n v="5200"/>
    <x v="0"/>
    <s v="GB"/>
    <s v="GBP"/>
    <n v="1485796613"/>
    <n v="1481908613"/>
    <b v="0"/>
    <n v="4"/>
    <b v="0"/>
    <x v="3"/>
    <s v="wearables"/>
    <d v="2016-12-16T17:16:53"/>
    <d v="2017-01-30T17:16:53"/>
    <n v="45"/>
  </r>
  <r>
    <x v="261"/>
    <n v="1076751.05"/>
    <x v="0"/>
    <s v="US"/>
    <s v="USD"/>
    <n v="1485254052"/>
    <n v="1481366052"/>
    <b v="0"/>
    <n v="775"/>
    <b v="0"/>
    <x v="3"/>
    <s v="wearables"/>
    <d v="2016-12-10T10:34:12"/>
    <d v="2017-01-24T10:34:12"/>
    <n v="45"/>
  </r>
  <r>
    <x v="261"/>
    <n v="6500.09"/>
    <x v="2"/>
    <s v="US"/>
    <s v="USD"/>
    <n v="1470369540"/>
    <n v="1467604804"/>
    <b v="0"/>
    <n v="166"/>
    <b v="1"/>
    <x v="5"/>
    <s v="electronic music"/>
    <d v="2016-07-04T04:00:04"/>
    <d v="2016-08-05T03:59:00"/>
    <n v="32"/>
  </r>
  <r>
    <x v="261"/>
    <n v="50"/>
    <x v="0"/>
    <s v="US"/>
    <s v="USD"/>
    <n v="1429134893"/>
    <n v="1426542893"/>
    <b v="0"/>
    <n v="1"/>
    <b v="0"/>
    <x v="8"/>
    <s v="audio"/>
    <d v="2015-03-16T21:54:53"/>
    <d v="2015-04-15T21:54:53"/>
    <n v="30"/>
  </r>
  <r>
    <x v="261"/>
    <n v="25"/>
    <x v="1"/>
    <s v="GB"/>
    <s v="GBP"/>
    <n v="1431547468"/>
    <n v="1428955468"/>
    <b v="0"/>
    <n v="1"/>
    <b v="0"/>
    <x v="4"/>
    <s v="video games"/>
    <d v="2015-04-13T20:04:28"/>
    <d v="2015-05-13T20:04:28"/>
    <n v="30"/>
  </r>
  <r>
    <x v="261"/>
    <n v="11"/>
    <x v="1"/>
    <s v="US"/>
    <s v="USD"/>
    <n v="1397910848"/>
    <n v="1395318848"/>
    <b v="0"/>
    <n v="3"/>
    <b v="0"/>
    <x v="4"/>
    <s v="video games"/>
    <d v="2014-03-20T12:34:08"/>
    <d v="2014-04-19T12:34:08"/>
    <n v="30"/>
  </r>
  <r>
    <x v="261"/>
    <n v="11"/>
    <x v="1"/>
    <s v="US"/>
    <s v="USD"/>
    <n v="1416963300"/>
    <n v="1411775700"/>
    <b v="0"/>
    <n v="3"/>
    <b v="0"/>
    <x v="4"/>
    <s v="mobile games"/>
    <d v="2014-09-26T23:55:00"/>
    <d v="2014-11-26T00:55:00"/>
    <n v="61"/>
  </r>
  <r>
    <x v="261"/>
    <n v="0"/>
    <x v="1"/>
    <s v="GB"/>
    <s v="GBP"/>
    <n v="1438859121"/>
    <n v="1436267121"/>
    <b v="0"/>
    <n v="0"/>
    <b v="0"/>
    <x v="4"/>
    <s v="mobile games"/>
    <d v="2015-07-07T11:05:21"/>
    <d v="2015-08-06T11:05:21"/>
    <n v="30"/>
  </r>
  <r>
    <x v="261"/>
    <n v="325"/>
    <x v="1"/>
    <s v="US"/>
    <s v="USD"/>
    <n v="1441507006"/>
    <n v="1438915006"/>
    <b v="0"/>
    <n v="3"/>
    <b v="0"/>
    <x v="7"/>
    <s v="food trucks"/>
    <d v="2015-08-07T02:36:46"/>
    <d v="2015-09-06T02:36:46"/>
    <n v="30"/>
  </r>
  <r>
    <x v="261"/>
    <n v="39304.01"/>
    <x v="2"/>
    <s v="US"/>
    <s v="USD"/>
    <n v="1401487756"/>
    <n v="1398895756"/>
    <b v="0"/>
    <n v="549"/>
    <b v="1"/>
    <x v="6"/>
    <s v="photobooks"/>
    <d v="2014-04-30T22:09:16"/>
    <d v="2014-05-30T22:09:16"/>
    <n v="30"/>
  </r>
  <r>
    <x v="261"/>
    <n v="1465"/>
    <x v="0"/>
    <s v="US"/>
    <s v="USD"/>
    <n v="1317231008"/>
    <n v="1312047008"/>
    <b v="0"/>
    <n v="24"/>
    <b v="0"/>
    <x v="5"/>
    <s v="world music"/>
    <d v="2011-07-30T17:30:08"/>
    <d v="2011-09-28T17:30:08"/>
    <n v="60"/>
  </r>
  <r>
    <x v="261"/>
    <n v="0"/>
    <x v="0"/>
    <s v="US"/>
    <s v="USD"/>
    <n v="1440723600"/>
    <n v="1436394968"/>
    <b v="0"/>
    <n v="0"/>
    <b v="0"/>
    <x v="5"/>
    <s v="world music"/>
    <d v="2015-07-08T22:36:08"/>
    <d v="2015-08-28T01:00:00"/>
    <n v="51"/>
  </r>
  <r>
    <x v="261"/>
    <n v="40"/>
    <x v="0"/>
    <s v="US"/>
    <s v="USD"/>
    <n v="1381090870"/>
    <n v="1377030070"/>
    <b v="0"/>
    <n v="1"/>
    <b v="0"/>
    <x v="5"/>
    <s v="world music"/>
    <d v="2013-08-20T20:21:10"/>
    <d v="2013-10-06T20:21:10"/>
    <n v="47"/>
  </r>
  <r>
    <x v="261"/>
    <n v="2537"/>
    <x v="0"/>
    <s v="US"/>
    <s v="USD"/>
    <n v="1414994340"/>
    <n v="1413057980"/>
    <b v="0"/>
    <n v="34"/>
    <b v="0"/>
    <x v="5"/>
    <s v="world music"/>
    <d v="2014-10-11T20:06:20"/>
    <d v="2014-11-03T05:59:00"/>
    <n v="23"/>
  </r>
  <r>
    <x v="261"/>
    <n v="5222"/>
    <x v="2"/>
    <s v="US"/>
    <s v="USD"/>
    <n v="1341683211"/>
    <n v="1339091211"/>
    <b v="1"/>
    <n v="81"/>
    <b v="1"/>
    <x v="5"/>
    <s v="rock"/>
    <d v="2012-06-07T17:46:51"/>
    <d v="2012-07-07T17:46:51"/>
    <n v="30"/>
  </r>
  <r>
    <x v="261"/>
    <n v="5300"/>
    <x v="2"/>
    <s v="US"/>
    <s v="USD"/>
    <n v="1276574400"/>
    <n v="1270576379"/>
    <b v="1"/>
    <n v="28"/>
    <b v="1"/>
    <x v="5"/>
    <s v="rock"/>
    <d v="2010-04-06T17:52:59"/>
    <d v="2010-06-15T04:00:00"/>
    <n v="70"/>
  </r>
  <r>
    <x v="261"/>
    <n v="10210"/>
    <x v="2"/>
    <s v="CA"/>
    <s v="CAD"/>
    <n v="1450249140"/>
    <n v="1447055935"/>
    <b v="0"/>
    <n v="172"/>
    <b v="1"/>
    <x v="2"/>
    <s v="nonfiction"/>
    <d v="2015-11-09T07:58:55"/>
    <d v="2015-12-16T06:59:00"/>
    <n v="37"/>
  </r>
  <r>
    <x v="261"/>
    <n v="5202.5"/>
    <x v="2"/>
    <s v="US"/>
    <s v="USD"/>
    <n v="1451089134"/>
    <n v="1448497134"/>
    <b v="0"/>
    <n v="78"/>
    <b v="1"/>
    <x v="2"/>
    <s v="nonfiction"/>
    <d v="2015-11-26T00:18:54"/>
    <d v="2015-12-26T00:18:54"/>
    <n v="30"/>
  </r>
  <r>
    <x v="261"/>
    <n v="5713"/>
    <x v="2"/>
    <s v="US"/>
    <s v="USD"/>
    <n v="1447463050"/>
    <n v="1444867450"/>
    <b v="0"/>
    <n v="90"/>
    <b v="1"/>
    <x v="5"/>
    <s v="rock"/>
    <d v="2015-10-15T00:04:10"/>
    <d v="2015-11-14T01:04:10"/>
    <n v="30"/>
  </r>
  <r>
    <x v="261"/>
    <n v="5535"/>
    <x v="2"/>
    <s v="US"/>
    <s v="USD"/>
    <n v="1434342894"/>
    <n v="1432269294"/>
    <b v="0"/>
    <n v="87"/>
    <b v="1"/>
    <x v="5"/>
    <s v="rock"/>
    <d v="2015-05-22T04:34:54"/>
    <d v="2015-06-15T04:34:54"/>
    <n v="24"/>
  </r>
  <r>
    <x v="261"/>
    <n v="5355"/>
    <x v="2"/>
    <s v="US"/>
    <s v="USD"/>
    <n v="1482988125"/>
    <n v="1480396125"/>
    <b v="0"/>
    <n v="73"/>
    <b v="1"/>
    <x v="5"/>
    <s v="rock"/>
    <d v="2016-11-29T05:08:45"/>
    <d v="2016-12-29T05:08:45"/>
    <n v="30"/>
  </r>
  <r>
    <x v="261"/>
    <n v="6740.37"/>
    <x v="2"/>
    <s v="US"/>
    <s v="USD"/>
    <n v="1476720840"/>
    <n v="1474469117"/>
    <b v="0"/>
    <n v="112"/>
    <b v="1"/>
    <x v="5"/>
    <s v="rock"/>
    <d v="2016-09-21T14:45:17"/>
    <d v="2016-10-17T16:14:00"/>
    <n v="26"/>
  </r>
  <r>
    <x v="261"/>
    <n v="419"/>
    <x v="1"/>
    <s v="DE"/>
    <s v="EUR"/>
    <n v="1474230385"/>
    <n v="1471638385"/>
    <b v="0"/>
    <n v="4"/>
    <b v="0"/>
    <x v="2"/>
    <s v="translations"/>
    <d v="2016-08-19T20:26:25"/>
    <d v="2016-09-18T20:26:25"/>
    <n v="30"/>
  </r>
  <r>
    <x v="261"/>
    <n v="403"/>
    <x v="1"/>
    <s v="US"/>
    <s v="USD"/>
    <n v="1419017488"/>
    <n v="1416339088"/>
    <b v="0"/>
    <n v="5"/>
    <b v="0"/>
    <x v="2"/>
    <s v="translations"/>
    <d v="2014-11-18T19:31:28"/>
    <d v="2014-12-19T19:31:28"/>
    <n v="31"/>
  </r>
  <r>
    <x v="261"/>
    <n v="145"/>
    <x v="0"/>
    <s v="IT"/>
    <s v="EUR"/>
    <n v="1483459365"/>
    <n v="1480867365"/>
    <b v="0"/>
    <n v="3"/>
    <b v="0"/>
    <x v="2"/>
    <s v="translations"/>
    <d v="2016-12-04T16:02:45"/>
    <d v="2017-01-03T16:02:45"/>
    <n v="30"/>
  </r>
  <r>
    <x v="261"/>
    <n v="0"/>
    <x v="0"/>
    <s v="US"/>
    <s v="USD"/>
    <n v="1407729600"/>
    <n v="1405097760"/>
    <b v="0"/>
    <n v="0"/>
    <b v="0"/>
    <x v="2"/>
    <s v="translations"/>
    <d v="2014-07-11T16:56:00"/>
    <d v="2014-08-11T04:00:00"/>
    <n v="31"/>
  </r>
  <r>
    <x v="261"/>
    <n v="8160"/>
    <x v="2"/>
    <s v="US"/>
    <s v="USD"/>
    <n v="1361029958"/>
    <n v="1358437958"/>
    <b v="1"/>
    <n v="234"/>
    <b v="1"/>
    <x v="2"/>
    <s v="radio &amp; podcasts"/>
    <d v="2013-01-17T15:52:38"/>
    <d v="2013-02-16T15:52:38"/>
    <n v="30"/>
  </r>
  <r>
    <x v="261"/>
    <n v="105"/>
    <x v="1"/>
    <s v="CA"/>
    <s v="CAD"/>
    <n v="1383430145"/>
    <n v="1380838145"/>
    <b v="0"/>
    <n v="6"/>
    <b v="0"/>
    <x v="2"/>
    <s v="fiction"/>
    <d v="2013-10-03T22:09:05"/>
    <d v="2013-11-02T22:09:05"/>
    <n v="30"/>
  </r>
  <r>
    <x v="261"/>
    <n v="5"/>
    <x v="1"/>
    <s v="US"/>
    <s v="USD"/>
    <n v="1347004260"/>
    <n v="1345062936"/>
    <b v="0"/>
    <n v="1"/>
    <b v="0"/>
    <x v="2"/>
    <s v="fiction"/>
    <d v="2012-08-15T20:35:36"/>
    <d v="2012-09-07T07:51:00"/>
    <n v="23"/>
  </r>
  <r>
    <x v="261"/>
    <n v="0"/>
    <x v="1"/>
    <s v="US"/>
    <s v="USD"/>
    <n v="1352994052"/>
    <n v="1350398452"/>
    <b v="0"/>
    <n v="0"/>
    <b v="0"/>
    <x v="2"/>
    <s v="fiction"/>
    <d v="2012-10-16T14:40:52"/>
    <d v="2012-11-15T15:40:52"/>
    <n v="30"/>
  </r>
  <r>
    <x v="261"/>
    <n v="445"/>
    <x v="1"/>
    <s v="US"/>
    <s v="USD"/>
    <n v="1428075480"/>
    <n v="1425489613"/>
    <b v="0"/>
    <n v="11"/>
    <b v="0"/>
    <x v="2"/>
    <s v="fiction"/>
    <d v="2015-03-04T17:20:13"/>
    <d v="2015-04-03T15:38:00"/>
    <n v="30"/>
  </r>
  <r>
    <x v="261"/>
    <n v="24201"/>
    <x v="2"/>
    <s v="AU"/>
    <s v="AUD"/>
    <n v="1455548400"/>
    <n v="1453461865"/>
    <b v="1"/>
    <n v="294"/>
    <b v="1"/>
    <x v="6"/>
    <s v="photobooks"/>
    <d v="2016-01-22T11:24:25"/>
    <d v="2016-02-15T15:00:00"/>
    <n v="24"/>
  </r>
  <r>
    <x v="261"/>
    <n v="650"/>
    <x v="0"/>
    <s v="US"/>
    <s v="USD"/>
    <n v="1435698368"/>
    <n v="1431810368"/>
    <b v="0"/>
    <n v="10"/>
    <b v="0"/>
    <x v="2"/>
    <s v="art books"/>
    <d v="2015-05-16T21:06:08"/>
    <d v="2015-06-30T21:06:08"/>
    <n v="45"/>
  </r>
  <r>
    <x v="261"/>
    <n v="367"/>
    <x v="1"/>
    <s v="US"/>
    <s v="USD"/>
    <n v="1405401060"/>
    <n v="1401585752"/>
    <b v="0"/>
    <n v="9"/>
    <b v="0"/>
    <x v="6"/>
    <s v="places"/>
    <d v="2014-06-01T01:22:32"/>
    <d v="2014-07-15T05:11:00"/>
    <n v="44"/>
  </r>
  <r>
    <x v="261"/>
    <n v="5135"/>
    <x v="2"/>
    <s v="US"/>
    <s v="USD"/>
    <n v="1407085200"/>
    <n v="1401924769"/>
    <b v="0"/>
    <n v="77"/>
    <b v="1"/>
    <x v="5"/>
    <s v="rock"/>
    <d v="2014-06-04T23:32:49"/>
    <d v="2014-08-03T17:00:00"/>
    <n v="60"/>
  </r>
  <r>
    <x v="261"/>
    <n v="6060"/>
    <x v="2"/>
    <s v="US"/>
    <s v="USD"/>
    <n v="1338177540"/>
    <n v="1333550015"/>
    <b v="0"/>
    <n v="37"/>
    <b v="1"/>
    <x v="5"/>
    <s v="rock"/>
    <d v="2012-04-04T14:33:35"/>
    <d v="2012-05-28T03:59:00"/>
    <n v="54"/>
  </r>
  <r>
    <x v="261"/>
    <n v="6235"/>
    <x v="2"/>
    <s v="US"/>
    <s v="USD"/>
    <n v="1348516012"/>
    <n v="1345924012"/>
    <b v="0"/>
    <n v="37"/>
    <b v="1"/>
    <x v="5"/>
    <s v="pop"/>
    <d v="2012-08-25T19:46:52"/>
    <d v="2012-09-24T19:46:52"/>
    <n v="30"/>
  </r>
  <r>
    <x v="261"/>
    <n v="5540"/>
    <x v="2"/>
    <s v="US"/>
    <s v="USD"/>
    <n v="1379515740"/>
    <n v="1378306140"/>
    <b v="0"/>
    <n v="10"/>
    <b v="1"/>
    <x v="5"/>
    <s v="pop"/>
    <d v="2013-09-04T14:49:00"/>
    <d v="2013-09-18T14:49:00"/>
    <n v="14"/>
  </r>
  <r>
    <x v="261"/>
    <n v="5236"/>
    <x v="2"/>
    <s v="US"/>
    <s v="USD"/>
    <n v="1339235377"/>
    <n v="1336643377"/>
    <b v="0"/>
    <n v="46"/>
    <b v="1"/>
    <x v="5"/>
    <s v="pop"/>
    <d v="2012-05-10T09:49:37"/>
    <d v="2012-06-09T09:49:37"/>
    <n v="30"/>
  </r>
  <r>
    <x v="261"/>
    <n v="8711.52"/>
    <x v="2"/>
    <s v="US"/>
    <s v="USD"/>
    <n v="1303675296"/>
    <n v="1300996896"/>
    <b v="0"/>
    <n v="168"/>
    <b v="1"/>
    <x v="5"/>
    <s v="pop"/>
    <d v="2011-03-24T20:01:36"/>
    <d v="2011-04-24T20:01:36"/>
    <n v="31"/>
  </r>
  <r>
    <x v="261"/>
    <n v="10085"/>
    <x v="2"/>
    <s v="US"/>
    <s v="USD"/>
    <n v="1471503540"/>
    <n v="1468852306"/>
    <b v="0"/>
    <n v="113"/>
    <b v="1"/>
    <x v="5"/>
    <s v="pop"/>
    <d v="2016-07-18T14:31:46"/>
    <d v="2016-08-18T06:59:00"/>
    <n v="31"/>
  </r>
  <r>
    <x v="261"/>
    <n v="18"/>
    <x v="3"/>
    <s v="CA"/>
    <s v="CAD"/>
    <n v="1493320519"/>
    <n v="1488140119"/>
    <b v="0"/>
    <n v="1"/>
    <b v="0"/>
    <x v="5"/>
    <s v="faith"/>
    <d v="2017-02-26T20:15:19"/>
    <d v="2017-04-27T19:15:19"/>
    <n v="60"/>
  </r>
  <r>
    <x v="261"/>
    <n v="2390"/>
    <x v="3"/>
    <s v="US"/>
    <s v="USD"/>
    <n v="1490572740"/>
    <n v="1487734667"/>
    <b v="0"/>
    <n v="15"/>
    <b v="0"/>
    <x v="5"/>
    <s v="faith"/>
    <d v="2017-02-22T03:37:47"/>
    <d v="2017-03-26T23:59:00"/>
    <n v="32"/>
  </r>
  <r>
    <x v="261"/>
    <n v="51"/>
    <x v="1"/>
    <s v="US"/>
    <s v="USD"/>
    <n v="1441003537"/>
    <n v="1435819537"/>
    <b v="0"/>
    <n v="2"/>
    <b v="0"/>
    <x v="5"/>
    <s v="faith"/>
    <d v="2015-07-02T06:45:37"/>
    <d v="2015-08-31T06:45:37"/>
    <n v="60"/>
  </r>
  <r>
    <x v="261"/>
    <n v="487"/>
    <x v="1"/>
    <s v="US"/>
    <s v="USD"/>
    <n v="1459181895"/>
    <n v="1456593495"/>
    <b v="0"/>
    <n v="9"/>
    <b v="0"/>
    <x v="5"/>
    <s v="faith"/>
    <d v="2016-02-27T17:18:15"/>
    <d v="2016-03-28T16:18:15"/>
    <n v="30"/>
  </r>
  <r>
    <x v="261"/>
    <n v="34"/>
    <x v="1"/>
    <s v="DE"/>
    <s v="EUR"/>
    <n v="1453122000"/>
    <n v="1449151888"/>
    <b v="0"/>
    <n v="1"/>
    <b v="0"/>
    <x v="5"/>
    <s v="faith"/>
    <d v="2015-12-03T14:11:28"/>
    <d v="2016-01-18T13:00:00"/>
    <n v="46"/>
  </r>
  <r>
    <x v="261"/>
    <n v="0"/>
    <x v="1"/>
    <s v="US"/>
    <s v="USD"/>
    <n v="1435701353"/>
    <n v="1430517353"/>
    <b v="0"/>
    <n v="0"/>
    <b v="0"/>
    <x v="5"/>
    <s v="faith"/>
    <d v="2015-05-01T21:55:53"/>
    <d v="2015-06-30T21:55:53"/>
    <n v="60"/>
  </r>
  <r>
    <x v="261"/>
    <n v="11"/>
    <x v="1"/>
    <s v="US"/>
    <s v="USD"/>
    <n v="1427772120"/>
    <n v="1425186785"/>
    <b v="0"/>
    <n v="2"/>
    <b v="0"/>
    <x v="5"/>
    <s v="faith"/>
    <d v="2015-03-01T05:13:05"/>
    <d v="2015-03-31T03:22:00"/>
    <n v="30"/>
  </r>
  <r>
    <x v="261"/>
    <n v="0"/>
    <x v="1"/>
    <s v="US"/>
    <s v="USD"/>
    <n v="1449831863"/>
    <n v="1447239863"/>
    <b v="0"/>
    <n v="0"/>
    <b v="0"/>
    <x v="5"/>
    <s v="faith"/>
    <d v="2015-11-11T11:04:23"/>
    <d v="2015-12-11T11:04:23"/>
    <n v="30"/>
  </r>
  <r>
    <x v="261"/>
    <n v="20"/>
    <x v="1"/>
    <s v="US"/>
    <s v="USD"/>
    <n v="1412283542"/>
    <n v="1409691542"/>
    <b v="0"/>
    <n v="1"/>
    <b v="0"/>
    <x v="5"/>
    <s v="faith"/>
    <d v="2014-09-02T20:59:02"/>
    <d v="2014-10-02T20:59:02"/>
    <n v="30"/>
  </r>
  <r>
    <x v="261"/>
    <n v="10081"/>
    <x v="2"/>
    <s v="US"/>
    <s v="USD"/>
    <n v="1461096304"/>
    <n v="1458936304"/>
    <b v="0"/>
    <n v="125"/>
    <b v="1"/>
    <x v="6"/>
    <s v="photobooks"/>
    <d v="2016-03-25T20:05:04"/>
    <d v="2016-04-19T20:05:04"/>
    <n v="25"/>
  </r>
  <r>
    <x v="261"/>
    <n v="5800"/>
    <x v="2"/>
    <s v="US"/>
    <s v="USD"/>
    <n v="1485631740"/>
    <n v="1483041083"/>
    <b v="0"/>
    <n v="14"/>
    <b v="1"/>
    <x v="6"/>
    <s v="photobooks"/>
    <d v="2016-12-29T19:51:23"/>
    <d v="2017-01-28T19:29:00"/>
    <n v="30"/>
  </r>
  <r>
    <x v="261"/>
    <n v="5330"/>
    <x v="2"/>
    <s v="US"/>
    <s v="USD"/>
    <n v="1427309629"/>
    <n v="1425585229"/>
    <b v="0"/>
    <n v="49"/>
    <b v="1"/>
    <x v="6"/>
    <s v="photobooks"/>
    <d v="2015-03-05T19:53:49"/>
    <d v="2015-03-25T18:53:49"/>
    <n v="20"/>
  </r>
  <r>
    <x v="261"/>
    <n v="8272"/>
    <x v="2"/>
    <s v="US"/>
    <s v="USD"/>
    <n v="1456416513"/>
    <n v="1454688513"/>
    <b v="0"/>
    <n v="102"/>
    <b v="1"/>
    <x v="6"/>
    <s v="photobooks"/>
    <d v="2016-02-05T16:08:33"/>
    <d v="2016-02-25T16:08:33"/>
    <n v="20"/>
  </r>
  <r>
    <x v="261"/>
    <n v="2286"/>
    <x v="1"/>
    <s v="US"/>
    <s v="USD"/>
    <n v="1407080884"/>
    <n v="1404488884"/>
    <b v="1"/>
    <n v="39"/>
    <b v="0"/>
    <x v="6"/>
    <s v="photobooks"/>
    <d v="2014-07-04T15:48:04"/>
    <d v="2014-08-03T15:48:04"/>
    <n v="30"/>
  </r>
  <r>
    <x v="261"/>
    <n v="187"/>
    <x v="1"/>
    <s v="US"/>
    <s v="USD"/>
    <n v="1411824444"/>
    <n v="1406640444"/>
    <b v="1"/>
    <n v="15"/>
    <b v="0"/>
    <x v="6"/>
    <s v="photobooks"/>
    <d v="2014-07-29T13:27:24"/>
    <d v="2014-09-27T13:27:24"/>
    <n v="60"/>
  </r>
  <r>
    <x v="261"/>
    <n v="335"/>
    <x v="1"/>
    <s v="GB"/>
    <s v="GBP"/>
    <n v="1414623471"/>
    <n v="1411513071"/>
    <b v="1"/>
    <n v="4"/>
    <b v="0"/>
    <x v="6"/>
    <s v="photobooks"/>
    <d v="2014-09-23T22:57:51"/>
    <d v="2014-10-29T22:57:51"/>
    <n v="36"/>
  </r>
  <r>
    <x v="261"/>
    <n v="1988"/>
    <x v="1"/>
    <s v="US"/>
    <s v="USD"/>
    <n v="1422674700"/>
    <n v="1419954240"/>
    <b v="1"/>
    <n v="33"/>
    <b v="0"/>
    <x v="6"/>
    <s v="photobooks"/>
    <d v="2014-12-30T15:44:00"/>
    <d v="2015-01-31T03:25:00"/>
    <n v="32"/>
  </r>
  <r>
    <x v="261"/>
    <n v="553"/>
    <x v="1"/>
    <s v="US"/>
    <s v="USD"/>
    <n v="1411868313"/>
    <n v="1409276313"/>
    <b v="1"/>
    <n v="8"/>
    <b v="0"/>
    <x v="6"/>
    <s v="photobooks"/>
    <d v="2014-08-29T01:38:33"/>
    <d v="2014-09-28T01:38:33"/>
    <n v="30"/>
  </r>
  <r>
    <x v="261"/>
    <n v="10017"/>
    <x v="2"/>
    <s v="US"/>
    <s v="USD"/>
    <n v="1361129129"/>
    <n v="1359660329"/>
    <b v="0"/>
    <n v="55"/>
    <b v="1"/>
    <x v="5"/>
    <s v="rock"/>
    <d v="2013-01-31T19:25:29"/>
    <d v="2013-02-17T19:25:29"/>
    <n v="17"/>
  </r>
  <r>
    <x v="261"/>
    <n v="6"/>
    <x v="1"/>
    <s v="ES"/>
    <s v="EUR"/>
    <n v="1457966129"/>
    <n v="1455377729"/>
    <b v="0"/>
    <n v="2"/>
    <b v="0"/>
    <x v="4"/>
    <s v="mobile games"/>
    <d v="2016-02-13T15:35:29"/>
    <d v="2016-03-14T14:35:29"/>
    <n v="30"/>
  </r>
  <r>
    <x v="261"/>
    <n v="1004"/>
    <x v="1"/>
    <s v="GB"/>
    <s v="GBP"/>
    <n v="1459341380"/>
    <n v="1456839380"/>
    <b v="0"/>
    <n v="24"/>
    <b v="0"/>
    <x v="4"/>
    <s v="mobile games"/>
    <d v="2016-03-01T13:36:20"/>
    <d v="2016-03-30T12:36:20"/>
    <n v="29"/>
  </r>
  <r>
    <x v="261"/>
    <n v="2965"/>
    <x v="1"/>
    <s v="US"/>
    <s v="USD"/>
    <n v="1433395560"/>
    <n v="1430803560"/>
    <b v="0"/>
    <n v="42"/>
    <b v="0"/>
    <x v="3"/>
    <s v="gadgets"/>
    <d v="2015-05-05T05:26:00"/>
    <d v="2015-06-04T05:26:00"/>
    <n v="30"/>
  </r>
  <r>
    <x v="261"/>
    <n v="6181"/>
    <x v="2"/>
    <s v="US"/>
    <s v="USD"/>
    <n v="1324789200"/>
    <n v="1321649321"/>
    <b v="0"/>
    <n v="77"/>
    <b v="1"/>
    <x v="5"/>
    <s v="indie rock"/>
    <d v="2011-11-18T20:48:41"/>
    <d v="2011-12-25T05:00:00"/>
    <n v="37"/>
  </r>
  <r>
    <x v="261"/>
    <n v="13114"/>
    <x v="2"/>
    <s v="US"/>
    <s v="USD"/>
    <n v="1326330000"/>
    <n v="1324433310"/>
    <b v="1"/>
    <n v="103"/>
    <b v="1"/>
    <x v="3"/>
    <s v="hardware"/>
    <d v="2011-12-21T02:08:30"/>
    <d v="2012-01-12T01:00:00"/>
    <n v="22"/>
  </r>
  <r>
    <x v="261"/>
    <n v="56590"/>
    <x v="2"/>
    <s v="US"/>
    <s v="USD"/>
    <n v="1366429101"/>
    <n v="1361248701"/>
    <b v="1"/>
    <n v="701"/>
    <b v="1"/>
    <x v="3"/>
    <s v="hardware"/>
    <d v="2013-02-19T04:38:21"/>
    <d v="2013-04-20T03:38:21"/>
    <n v="60"/>
  </r>
  <r>
    <x v="261"/>
    <n v="50"/>
    <x v="1"/>
    <s v="US"/>
    <s v="USD"/>
    <n v="1481473208"/>
    <n v="1478881208"/>
    <b v="0"/>
    <n v="1"/>
    <b v="0"/>
    <x v="6"/>
    <s v="people"/>
    <d v="2016-11-11T16:20:08"/>
    <d v="2016-12-11T16:20:08"/>
    <n v="30"/>
  </r>
  <r>
    <x v="261"/>
    <n v="625"/>
    <x v="1"/>
    <s v="CA"/>
    <s v="CAD"/>
    <n v="1452120613"/>
    <n v="1449528613"/>
    <b v="0"/>
    <n v="25"/>
    <b v="0"/>
    <x v="6"/>
    <s v="people"/>
    <d v="2015-12-07T22:50:13"/>
    <d v="2016-01-06T22:50:13"/>
    <n v="30"/>
  </r>
  <r>
    <x v="261"/>
    <n v="11745"/>
    <x v="2"/>
    <s v="US"/>
    <s v="USD"/>
    <n v="1423165441"/>
    <n v="1420573441"/>
    <b v="1"/>
    <n v="183"/>
    <b v="1"/>
    <x v="3"/>
    <s v="hardware"/>
    <d v="2015-01-06T19:44:01"/>
    <d v="2015-02-05T19:44:01"/>
    <n v="30"/>
  </r>
  <r>
    <x v="261"/>
    <n v="14055"/>
    <x v="2"/>
    <s v="US"/>
    <s v="USD"/>
    <n v="1411522897"/>
    <n v="1407634897"/>
    <b v="1"/>
    <n v="95"/>
    <b v="1"/>
    <x v="3"/>
    <s v="hardware"/>
    <d v="2014-08-10T01:41:37"/>
    <d v="2014-09-24T01:41:37"/>
    <n v="45"/>
  </r>
  <r>
    <x v="261"/>
    <n v="5051"/>
    <x v="2"/>
    <s v="US"/>
    <s v="USD"/>
    <n v="1448466551"/>
    <n v="1445870951"/>
    <b v="0"/>
    <n v="121"/>
    <b v="1"/>
    <x v="3"/>
    <s v="hardware"/>
    <d v="2015-10-26T14:49:11"/>
    <d v="2015-11-25T15:49:11"/>
    <n v="30"/>
  </r>
  <r>
    <x v="261"/>
    <n v="5396"/>
    <x v="2"/>
    <s v="US"/>
    <s v="USD"/>
    <n v="1483208454"/>
    <n v="1480616454"/>
    <b v="0"/>
    <n v="35"/>
    <b v="1"/>
    <x v="3"/>
    <s v="hardware"/>
    <d v="2016-12-01T18:20:54"/>
    <d v="2016-12-31T18:20:54"/>
    <n v="30"/>
  </r>
  <r>
    <x v="261"/>
    <n v="5235"/>
    <x v="2"/>
    <s v="US"/>
    <s v="USD"/>
    <n v="1291870740"/>
    <n v="1286480070"/>
    <b v="0"/>
    <n v="147"/>
    <b v="1"/>
    <x v="5"/>
    <s v="indie rock"/>
    <d v="2010-10-07T19:34:30"/>
    <d v="2010-12-09T04:59:00"/>
    <n v="63"/>
  </r>
  <r>
    <x v="261"/>
    <n v="478"/>
    <x v="1"/>
    <s v="US"/>
    <s v="USD"/>
    <n v="1349392033"/>
    <n v="1346800033"/>
    <b v="0"/>
    <n v="22"/>
    <b v="0"/>
    <x v="4"/>
    <s v="video games"/>
    <d v="2012-09-04T23:07:13"/>
    <d v="2012-10-04T23:07:13"/>
    <n v="30"/>
  </r>
  <r>
    <x v="261"/>
    <n v="1"/>
    <x v="1"/>
    <s v="US"/>
    <s v="USD"/>
    <n v="1455207510"/>
    <n v="1453997910"/>
    <b v="0"/>
    <n v="1"/>
    <b v="0"/>
    <x v="4"/>
    <s v="video games"/>
    <d v="2016-01-28T16:18:30"/>
    <d v="2016-02-11T16:18:30"/>
    <n v="14"/>
  </r>
  <r>
    <x v="261"/>
    <n v="115"/>
    <x v="1"/>
    <s v="GB"/>
    <s v="GBP"/>
    <n v="1459443385"/>
    <n v="1456854985"/>
    <b v="0"/>
    <n v="5"/>
    <b v="0"/>
    <x v="4"/>
    <s v="video games"/>
    <d v="2016-03-01T17:56:25"/>
    <d v="2016-03-31T16:56:25"/>
    <n v="30"/>
  </r>
  <r>
    <x v="261"/>
    <n v="6301"/>
    <x v="2"/>
    <s v="US"/>
    <s v="USD"/>
    <n v="1430579509"/>
    <n v="1427987509"/>
    <b v="0"/>
    <n v="71"/>
    <b v="1"/>
    <x v="5"/>
    <s v="rock"/>
    <d v="2015-04-02T15:11:49"/>
    <d v="2015-05-02T15:11:49"/>
    <n v="30"/>
  </r>
  <r>
    <x v="261"/>
    <n v="5359.21"/>
    <x v="2"/>
    <s v="US"/>
    <s v="USD"/>
    <n v="1447434268"/>
    <n v="1443801868"/>
    <b v="0"/>
    <n v="78"/>
    <b v="1"/>
    <x v="5"/>
    <s v="rock"/>
    <d v="2015-10-02T16:04:28"/>
    <d v="2015-11-13T17:04:28"/>
    <n v="42"/>
  </r>
  <r>
    <x v="261"/>
    <n v="92848.5"/>
    <x v="2"/>
    <s v="GB"/>
    <s v="GBP"/>
    <n v="1364286239"/>
    <n v="1360830239"/>
    <b v="0"/>
    <n v="623"/>
    <b v="1"/>
    <x v="4"/>
    <s v="tabletop games"/>
    <d v="2013-02-14T08:23:59"/>
    <d v="2013-03-26T08:23:59"/>
    <n v="40"/>
  </r>
  <r>
    <x v="261"/>
    <n v="24790"/>
    <x v="2"/>
    <s v="US"/>
    <s v="USD"/>
    <n v="1405738800"/>
    <n v="1402945408"/>
    <b v="0"/>
    <n v="988"/>
    <b v="1"/>
    <x v="4"/>
    <s v="tabletop games"/>
    <d v="2014-06-16T19:03:28"/>
    <d v="2014-07-19T03:00:00"/>
    <n v="33"/>
  </r>
  <r>
    <x v="261"/>
    <n v="13534"/>
    <x v="2"/>
    <s v="US"/>
    <s v="USD"/>
    <n v="1461354544"/>
    <n v="1458762544"/>
    <b v="0"/>
    <n v="96"/>
    <b v="1"/>
    <x v="4"/>
    <s v="tabletop games"/>
    <d v="2016-03-23T19:49:04"/>
    <d v="2016-04-22T19:49:04"/>
    <n v="30"/>
  </r>
  <r>
    <x v="261"/>
    <n v="18851"/>
    <x v="2"/>
    <s v="US"/>
    <s v="USD"/>
    <n v="1476649800"/>
    <n v="1475609946"/>
    <b v="0"/>
    <n v="290"/>
    <b v="1"/>
    <x v="4"/>
    <s v="tabletop games"/>
    <d v="2016-10-04T19:39:06"/>
    <d v="2016-10-16T20:30:00"/>
    <n v="12"/>
  </r>
  <r>
    <x v="261"/>
    <n v="7304.04"/>
    <x v="2"/>
    <s v="US"/>
    <s v="USD"/>
    <n v="1358702480"/>
    <n v="1356110480"/>
    <b v="0"/>
    <n v="112"/>
    <b v="1"/>
    <x v="5"/>
    <s v="rock"/>
    <d v="2012-12-21T17:21:20"/>
    <d v="2013-01-20T17:21:20"/>
    <n v="30"/>
  </r>
  <r>
    <x v="261"/>
    <n v="6680.22"/>
    <x v="2"/>
    <s v="US"/>
    <s v="USD"/>
    <n v="1371785496"/>
    <n v="1369193496"/>
    <b v="1"/>
    <n v="211"/>
    <b v="1"/>
    <x v="5"/>
    <s v="indie rock"/>
    <d v="2013-05-22T03:31:36"/>
    <d v="2013-06-21T03:31:36"/>
    <n v="30"/>
  </r>
  <r>
    <x v="261"/>
    <n v="8792.02"/>
    <x v="2"/>
    <s v="US"/>
    <s v="USD"/>
    <n v="1336086026"/>
    <n v="1333494026"/>
    <b v="1"/>
    <n v="157"/>
    <b v="1"/>
    <x v="5"/>
    <s v="indie rock"/>
    <d v="2012-04-03T23:00:26"/>
    <d v="2012-05-03T23:00:26"/>
    <n v="30"/>
  </r>
  <r>
    <x v="261"/>
    <n v="6053"/>
    <x v="2"/>
    <s v="US"/>
    <s v="USD"/>
    <n v="1253937540"/>
    <n v="1251214014"/>
    <b v="1"/>
    <n v="163"/>
    <b v="1"/>
    <x v="5"/>
    <s v="indie rock"/>
    <d v="2009-08-25T15:26:54"/>
    <d v="2009-09-26T03:59:00"/>
    <n v="32"/>
  </r>
  <r>
    <x v="261"/>
    <n v="5433"/>
    <x v="2"/>
    <s v="US"/>
    <s v="USD"/>
    <n v="1396463800"/>
    <n v="1393443400"/>
    <b v="1"/>
    <n v="89"/>
    <b v="1"/>
    <x v="5"/>
    <s v="indie rock"/>
    <d v="2014-02-26T19:36:40"/>
    <d v="2014-04-02T18:36:40"/>
    <n v="35"/>
  </r>
  <r>
    <x v="261"/>
    <n v="0"/>
    <x v="0"/>
    <s v="US"/>
    <s v="USD"/>
    <n v="1436729504"/>
    <n v="1434137504"/>
    <b v="0"/>
    <n v="0"/>
    <b v="0"/>
    <x v="3"/>
    <s v="web"/>
    <d v="2015-06-12T19:31:44"/>
    <d v="2015-07-12T19:31:44"/>
    <n v="30"/>
  </r>
  <r>
    <x v="261"/>
    <n v="2"/>
    <x v="0"/>
    <s v="CA"/>
    <s v="CAD"/>
    <n v="1454864280"/>
    <n v="1452272280"/>
    <b v="0"/>
    <n v="1"/>
    <b v="0"/>
    <x v="3"/>
    <s v="web"/>
    <d v="2016-01-08T16:58:00"/>
    <d v="2016-02-07T16:58:00"/>
    <n v="30"/>
  </r>
  <r>
    <x v="261"/>
    <n v="3"/>
    <x v="0"/>
    <s v="IE"/>
    <s v="EUR"/>
    <n v="1424940093"/>
    <n v="1422348093"/>
    <b v="0"/>
    <n v="2"/>
    <b v="0"/>
    <x v="3"/>
    <s v="web"/>
    <d v="2015-01-27T08:41:33"/>
    <d v="2015-02-26T08:41:33"/>
    <n v="30"/>
  </r>
  <r>
    <x v="261"/>
    <n v="10"/>
    <x v="0"/>
    <s v="CH"/>
    <s v="CHF"/>
    <n v="1444940558"/>
    <n v="1442348558"/>
    <b v="0"/>
    <n v="1"/>
    <b v="0"/>
    <x v="3"/>
    <s v="web"/>
    <d v="2015-09-15T20:22:38"/>
    <d v="2015-10-15T20:22:38"/>
    <n v="30"/>
  </r>
  <r>
    <x v="261"/>
    <n v="1126"/>
    <x v="1"/>
    <s v="US"/>
    <s v="USD"/>
    <n v="1472911375"/>
    <n v="1471096975"/>
    <b v="0"/>
    <n v="20"/>
    <b v="0"/>
    <x v="7"/>
    <s v="food trucks"/>
    <d v="2016-08-13T14:02:55"/>
    <d v="2016-09-03T14:02:55"/>
    <n v="21"/>
  </r>
  <r>
    <x v="261"/>
    <n v="10"/>
    <x v="1"/>
    <s v="BE"/>
    <s v="EUR"/>
    <n v="1455399313"/>
    <n v="1452807313"/>
    <b v="0"/>
    <n v="2"/>
    <b v="0"/>
    <x v="7"/>
    <s v="food trucks"/>
    <d v="2016-01-14T21:35:13"/>
    <d v="2016-02-13T21:35:13"/>
    <n v="30"/>
  </r>
  <r>
    <x v="261"/>
    <n v="8640"/>
    <x v="2"/>
    <s v="US"/>
    <s v="USD"/>
    <n v="1443242021"/>
    <n v="1440650021"/>
    <b v="0"/>
    <n v="115"/>
    <b v="1"/>
    <x v="7"/>
    <s v="small batch"/>
    <d v="2015-08-27T04:33:41"/>
    <d v="2015-09-26T04:33:41"/>
    <n v="30"/>
  </r>
  <r>
    <x v="261"/>
    <n v="8399"/>
    <x v="2"/>
    <s v="US"/>
    <s v="USD"/>
    <n v="1480174071"/>
    <n v="1477578471"/>
    <b v="0"/>
    <n v="111"/>
    <b v="1"/>
    <x v="7"/>
    <s v="small batch"/>
    <d v="2016-10-27T14:27:51"/>
    <d v="2016-11-26T15:27:51"/>
    <n v="30"/>
  </r>
  <r>
    <x v="261"/>
    <n v="5509"/>
    <x v="2"/>
    <s v="US"/>
    <s v="USD"/>
    <n v="1465498800"/>
    <n v="1462481718"/>
    <b v="0"/>
    <n v="80"/>
    <b v="1"/>
    <x v="7"/>
    <s v="small batch"/>
    <d v="2016-05-05T20:55:18"/>
    <d v="2016-06-09T19:00:00"/>
    <n v="35"/>
  </r>
  <r>
    <x v="261"/>
    <n v="5000.18"/>
    <x v="2"/>
    <s v="US"/>
    <s v="USD"/>
    <n v="1286756176"/>
    <n v="1282868176"/>
    <b v="0"/>
    <n v="38"/>
    <b v="1"/>
    <x v="5"/>
    <s v="indie rock"/>
    <d v="2010-08-27T00:16:16"/>
    <d v="2010-10-11T00:16:16"/>
    <n v="45"/>
  </r>
  <r>
    <x v="261"/>
    <n v="30"/>
    <x v="1"/>
    <s v="GB"/>
    <s v="GBP"/>
    <n v="1443906000"/>
    <n v="1441955269"/>
    <b v="0"/>
    <n v="2"/>
    <b v="0"/>
    <x v="7"/>
    <s v="restaurants"/>
    <d v="2015-09-11T07:07:49"/>
    <d v="2015-10-03T21:00:00"/>
    <n v="22"/>
  </r>
  <r>
    <x v="261"/>
    <n v="930"/>
    <x v="1"/>
    <s v="US"/>
    <s v="USD"/>
    <n v="1424635753"/>
    <n v="1422043753"/>
    <b v="0"/>
    <n v="12"/>
    <b v="0"/>
    <x v="7"/>
    <s v="restaurants"/>
    <d v="2015-01-23T20:09:13"/>
    <d v="2015-02-22T20:09:13"/>
    <n v="30"/>
  </r>
  <r>
    <x v="261"/>
    <n v="0"/>
    <x v="1"/>
    <s v="US"/>
    <s v="USD"/>
    <n v="1415899228"/>
    <n v="1413303628"/>
    <b v="0"/>
    <n v="0"/>
    <b v="0"/>
    <x v="7"/>
    <s v="restaurants"/>
    <d v="2014-10-14T16:20:28"/>
    <d v="2014-11-13T17:20:28"/>
    <n v="30"/>
  </r>
  <r>
    <x v="261"/>
    <n v="5000"/>
    <x v="2"/>
    <s v="US"/>
    <s v="USD"/>
    <n v="1461336720"/>
    <n v="1459431960"/>
    <b v="0"/>
    <n v="27"/>
    <b v="1"/>
    <x v="5"/>
    <s v="classical music"/>
    <d v="2016-03-31T13:46:00"/>
    <d v="2016-04-22T14:52:00"/>
    <n v="22"/>
  </r>
  <r>
    <x v="261"/>
    <n v="5041"/>
    <x v="2"/>
    <s v="US"/>
    <s v="USD"/>
    <n v="1341750569"/>
    <n v="1339158569"/>
    <b v="0"/>
    <n v="57"/>
    <b v="1"/>
    <x v="5"/>
    <s v="classical music"/>
    <d v="2012-06-08T12:29:29"/>
    <d v="2012-07-08T12:29:29"/>
    <n v="30"/>
  </r>
  <r>
    <x v="261"/>
    <n v="530"/>
    <x v="1"/>
    <s v="US"/>
    <s v="USD"/>
    <n v="1447689898"/>
    <n v="1445094298"/>
    <b v="0"/>
    <n v="11"/>
    <b v="0"/>
    <x v="7"/>
    <s v="food trucks"/>
    <d v="2015-10-17T15:04:58"/>
    <d v="2015-11-16T16:04:58"/>
    <n v="30"/>
  </r>
  <r>
    <x v="261"/>
    <n v="6387"/>
    <x v="2"/>
    <s v="GB"/>
    <s v="GBP"/>
    <n v="1431608122"/>
    <n v="1429016122"/>
    <b v="0"/>
    <n v="100"/>
    <b v="1"/>
    <x v="3"/>
    <s v="space exploration"/>
    <d v="2015-04-14T12:55:22"/>
    <d v="2015-05-14T12:55:22"/>
    <n v="30"/>
  </r>
  <r>
    <x v="261"/>
    <n v="17731"/>
    <x v="2"/>
    <s v="US"/>
    <s v="USD"/>
    <n v="1393542000"/>
    <n v="1390938332"/>
    <b v="0"/>
    <n v="199"/>
    <b v="1"/>
    <x v="3"/>
    <s v="space exploration"/>
    <d v="2014-01-28T19:45:32"/>
    <d v="2014-02-27T23:00:00"/>
    <n v="30"/>
  </r>
  <r>
    <x v="261"/>
    <n v="5145"/>
    <x v="2"/>
    <s v="US"/>
    <s v="USD"/>
    <n v="1382742010"/>
    <n v="1380150010"/>
    <b v="0"/>
    <n v="60"/>
    <b v="1"/>
    <x v="3"/>
    <s v="makerspaces"/>
    <d v="2013-09-25T23:00:10"/>
    <d v="2013-10-25T23:00:10"/>
    <n v="30"/>
  </r>
  <r>
    <x v="261"/>
    <n v="40"/>
    <x v="1"/>
    <s v="US"/>
    <s v="USD"/>
    <n v="1407899966"/>
    <n v="1405307966"/>
    <b v="0"/>
    <n v="3"/>
    <b v="0"/>
    <x v="7"/>
    <s v="food trucks"/>
    <d v="2014-07-14T03:19:26"/>
    <d v="2014-08-13T03:19:26"/>
    <n v="30"/>
  </r>
  <r>
    <x v="261"/>
    <n v="12627"/>
    <x v="2"/>
    <s v="US"/>
    <s v="USD"/>
    <n v="1485722053"/>
    <n v="1480538053"/>
    <b v="0"/>
    <n v="185"/>
    <b v="1"/>
    <x v="3"/>
    <s v="hardware"/>
    <d v="2016-11-30T20:34:13"/>
    <d v="2017-01-29T20:34:13"/>
    <n v="60"/>
  </r>
  <r>
    <x v="261"/>
    <n v="7397"/>
    <x v="2"/>
    <s v="US"/>
    <s v="USD"/>
    <n v="1478402804"/>
    <n v="1473218804"/>
    <b v="0"/>
    <n v="15"/>
    <b v="1"/>
    <x v="3"/>
    <s v="hardware"/>
    <d v="2016-09-07T03:26:44"/>
    <d v="2016-11-06T03:26:44"/>
    <n v="60"/>
  </r>
  <r>
    <x v="261"/>
    <n v="53"/>
    <x v="1"/>
    <s v="US"/>
    <s v="USD"/>
    <n v="1472835802"/>
    <n v="1470243802"/>
    <b v="0"/>
    <n v="4"/>
    <b v="0"/>
    <x v="2"/>
    <s v="children's books"/>
    <d v="2016-08-03T17:03:22"/>
    <d v="2016-09-02T17:03:22"/>
    <n v="30"/>
  </r>
  <r>
    <x v="261"/>
    <n v="0"/>
    <x v="1"/>
    <s v="GB"/>
    <s v="GBP"/>
    <n v="1371726258"/>
    <n v="1369134258"/>
    <b v="0"/>
    <n v="0"/>
    <b v="0"/>
    <x v="2"/>
    <s v="children's books"/>
    <d v="2013-05-21T11:04:18"/>
    <d v="2013-06-20T11:04:18"/>
    <n v="30"/>
  </r>
  <r>
    <x v="261"/>
    <n v="36"/>
    <x v="1"/>
    <s v="US"/>
    <s v="USD"/>
    <n v="1357176693"/>
    <n v="1354584693"/>
    <b v="0"/>
    <n v="4"/>
    <b v="0"/>
    <x v="2"/>
    <s v="children's books"/>
    <d v="2012-12-04T01:31:33"/>
    <d v="2013-01-03T01:31:33"/>
    <n v="30"/>
  </r>
  <r>
    <x v="261"/>
    <n v="100"/>
    <x v="1"/>
    <s v="US"/>
    <s v="USD"/>
    <n v="1313078518"/>
    <n v="1310486518"/>
    <b v="0"/>
    <n v="4"/>
    <b v="0"/>
    <x v="2"/>
    <s v="children's books"/>
    <d v="2011-07-12T16:01:58"/>
    <d v="2011-08-11T16:01:58"/>
    <n v="30"/>
  </r>
  <r>
    <x v="261"/>
    <n v="150"/>
    <x v="1"/>
    <s v="US"/>
    <s v="USD"/>
    <n v="1323994754"/>
    <n v="1321402754"/>
    <b v="0"/>
    <n v="2"/>
    <b v="0"/>
    <x v="2"/>
    <s v="children's books"/>
    <d v="2011-11-16T00:19:14"/>
    <d v="2011-12-16T00:19:14"/>
    <n v="30"/>
  </r>
  <r>
    <x v="261"/>
    <n v="5234"/>
    <x v="2"/>
    <s v="US"/>
    <s v="USD"/>
    <n v="1470430800"/>
    <n v="1467865967"/>
    <b v="0"/>
    <n v="142"/>
    <b v="1"/>
    <x v="1"/>
    <s v="plays"/>
    <d v="2016-07-07T04:32:47"/>
    <d v="2016-08-05T21:00:00"/>
    <n v="29"/>
  </r>
  <r>
    <x v="261"/>
    <n v="5070"/>
    <x v="2"/>
    <s v="GB"/>
    <s v="GBP"/>
    <n v="1438358400"/>
    <n v="1437063121"/>
    <b v="0"/>
    <n v="139"/>
    <b v="1"/>
    <x v="1"/>
    <s v="plays"/>
    <d v="2015-07-16T16:12:01"/>
    <d v="2015-07-31T16:00:00"/>
    <n v="15"/>
  </r>
  <r>
    <x v="261"/>
    <n v="5831.74"/>
    <x v="2"/>
    <s v="GB"/>
    <s v="GBP"/>
    <n v="1466179200"/>
    <n v="1463466070"/>
    <b v="0"/>
    <n v="130"/>
    <b v="1"/>
    <x v="1"/>
    <s v="plays"/>
    <d v="2016-05-17T06:21:10"/>
    <d v="2016-06-17T16:00:00"/>
    <n v="31"/>
  </r>
  <r>
    <x v="261"/>
    <n v="6300"/>
    <x v="2"/>
    <s v="US"/>
    <s v="USD"/>
    <n v="1435611438"/>
    <n v="1433019438"/>
    <b v="0"/>
    <n v="93"/>
    <b v="1"/>
    <x v="1"/>
    <s v="plays"/>
    <d v="2015-05-30T20:57:18"/>
    <d v="2015-06-29T20:57:18"/>
    <n v="30"/>
  </r>
  <r>
    <x v="261"/>
    <n v="5665"/>
    <x v="2"/>
    <s v="CA"/>
    <s v="CAD"/>
    <n v="1428292800"/>
    <n v="1424368298"/>
    <b v="0"/>
    <n v="83"/>
    <b v="1"/>
    <x v="1"/>
    <s v="plays"/>
    <d v="2015-02-19T17:51:38"/>
    <d v="2015-04-06T04:00:00"/>
    <n v="46"/>
  </r>
  <r>
    <x v="261"/>
    <n v="5240"/>
    <x v="2"/>
    <s v="GB"/>
    <s v="GBP"/>
    <n v="1434285409"/>
    <n v="1431693409"/>
    <b v="0"/>
    <n v="104"/>
    <b v="1"/>
    <x v="1"/>
    <s v="plays"/>
    <d v="2015-05-15T12:36:49"/>
    <d v="2015-06-14T12:36:49"/>
    <n v="30"/>
  </r>
  <r>
    <x v="261"/>
    <n v="95"/>
    <x v="1"/>
    <s v="US"/>
    <s v="USD"/>
    <n v="1403312703"/>
    <n v="1400720703"/>
    <b v="0"/>
    <n v="6"/>
    <b v="0"/>
    <x v="1"/>
    <s v="plays"/>
    <d v="2014-05-22T01:05:03"/>
    <d v="2014-06-21T01:05:03"/>
    <n v="30"/>
  </r>
  <r>
    <x v="261"/>
    <n v="45"/>
    <x v="1"/>
    <s v="US"/>
    <s v="USD"/>
    <n v="1476482400"/>
    <n v="1473893721"/>
    <b v="0"/>
    <n v="2"/>
    <b v="0"/>
    <x v="1"/>
    <s v="plays"/>
    <d v="2016-09-14T22:55:21"/>
    <d v="2016-10-14T22:00:00"/>
    <n v="30"/>
  </r>
  <r>
    <x v="261"/>
    <n v="750"/>
    <x v="1"/>
    <s v="US"/>
    <s v="USD"/>
    <n v="1400301165"/>
    <n v="1397709165"/>
    <b v="0"/>
    <n v="9"/>
    <b v="0"/>
    <x v="1"/>
    <s v="plays"/>
    <d v="2014-04-17T04:32:45"/>
    <d v="2014-05-17T04:32:45"/>
    <n v="30"/>
  </r>
  <r>
    <x v="261"/>
    <n v="271"/>
    <x v="1"/>
    <s v="US"/>
    <s v="USD"/>
    <n v="1484684186"/>
    <n v="1482092186"/>
    <b v="0"/>
    <n v="3"/>
    <b v="0"/>
    <x v="1"/>
    <s v="plays"/>
    <d v="2016-12-18T20:16:26"/>
    <d v="2017-01-17T20:16:26"/>
    <n v="30"/>
  </r>
  <r>
    <x v="261"/>
    <n v="25"/>
    <x v="1"/>
    <s v="US"/>
    <s v="USD"/>
    <n v="1420768800"/>
    <n v="1415644395"/>
    <b v="0"/>
    <n v="2"/>
    <b v="0"/>
    <x v="1"/>
    <s v="plays"/>
    <d v="2014-11-10T18:33:15"/>
    <d v="2015-01-09T02:00:00"/>
    <n v="60"/>
  </r>
  <r>
    <x v="261"/>
    <n v="39"/>
    <x v="1"/>
    <s v="US"/>
    <s v="USD"/>
    <n v="1441771218"/>
    <n v="1436587218"/>
    <b v="0"/>
    <n v="4"/>
    <b v="0"/>
    <x v="1"/>
    <s v="plays"/>
    <d v="2015-07-11T04:00:18"/>
    <d v="2015-09-09T04:00:18"/>
    <n v="60"/>
  </r>
  <r>
    <x v="261"/>
    <n v="1362"/>
    <x v="1"/>
    <s v="US"/>
    <s v="USD"/>
    <n v="1446131207"/>
    <n v="1443712007"/>
    <b v="0"/>
    <n v="20"/>
    <b v="0"/>
    <x v="1"/>
    <s v="plays"/>
    <d v="2015-10-01T15:06:47"/>
    <d v="2015-10-29T15:06:47"/>
    <n v="28"/>
  </r>
  <r>
    <x v="261"/>
    <n v="5481"/>
    <x v="2"/>
    <s v="US"/>
    <s v="USD"/>
    <n v="1427342400"/>
    <n v="1424927159"/>
    <b v="0"/>
    <n v="108"/>
    <b v="1"/>
    <x v="1"/>
    <s v="plays"/>
    <d v="2015-02-26T05:05:59"/>
    <d v="2015-03-26T04:00:00"/>
    <n v="28"/>
  </r>
  <r>
    <x v="261"/>
    <n v="5035.6899999999996"/>
    <x v="2"/>
    <s v="US"/>
    <s v="USD"/>
    <n v="1407360720"/>
    <n v="1404769819"/>
    <b v="0"/>
    <n v="196"/>
    <b v="1"/>
    <x v="1"/>
    <s v="plays"/>
    <d v="2014-07-07T21:50:19"/>
    <d v="2014-08-06T21:32:00"/>
    <n v="30"/>
  </r>
  <r>
    <x v="261"/>
    <n v="5696"/>
    <x v="2"/>
    <s v="US"/>
    <s v="USD"/>
    <n v="1425872692"/>
    <n v="1423284292"/>
    <b v="0"/>
    <n v="71"/>
    <b v="1"/>
    <x v="1"/>
    <s v="plays"/>
    <d v="2015-02-07T04:44:52"/>
    <d v="2015-03-09T03:44:52"/>
    <n v="30"/>
  </r>
  <r>
    <x v="261"/>
    <n v="8740"/>
    <x v="2"/>
    <s v="US"/>
    <s v="USD"/>
    <n v="1451620800"/>
    <n v="1449171508"/>
    <b v="0"/>
    <n v="33"/>
    <b v="1"/>
    <x v="1"/>
    <s v="plays"/>
    <d v="2015-12-03T19:38:28"/>
    <d v="2016-01-01T04:00:00"/>
    <n v="29"/>
  </r>
  <r>
    <x v="261"/>
    <n v="5100"/>
    <x v="2"/>
    <s v="US"/>
    <s v="USD"/>
    <n v="1411695300"/>
    <n v="1409275671"/>
    <b v="0"/>
    <n v="87"/>
    <b v="1"/>
    <x v="1"/>
    <s v="plays"/>
    <d v="2014-08-29T01:27:51"/>
    <d v="2014-09-26T01:35:00"/>
    <n v="28"/>
  </r>
  <r>
    <x v="261"/>
    <n v="5070"/>
    <x v="2"/>
    <s v="US"/>
    <s v="USD"/>
    <n v="1420524000"/>
    <n v="1419104823"/>
    <b v="0"/>
    <n v="46"/>
    <b v="1"/>
    <x v="1"/>
    <s v="plays"/>
    <d v="2014-12-20T19:47:03"/>
    <d v="2015-01-06T06:00:00"/>
    <n v="17"/>
  </r>
  <r>
    <x v="261"/>
    <n v="5103"/>
    <x v="2"/>
    <s v="GB"/>
    <s v="GBP"/>
    <n v="1455208143"/>
    <n v="1452616143"/>
    <b v="1"/>
    <n v="59"/>
    <b v="1"/>
    <x v="1"/>
    <s v="spaces"/>
    <d v="2016-01-12T16:29:03"/>
    <d v="2016-02-11T16:29:03"/>
    <n v="30"/>
  </r>
  <r>
    <x v="261"/>
    <n v="12321"/>
    <x v="2"/>
    <s v="US"/>
    <s v="USD"/>
    <n v="1349567475"/>
    <n v="1346975475"/>
    <b v="0"/>
    <n v="182"/>
    <b v="1"/>
    <x v="1"/>
    <s v="spaces"/>
    <d v="2012-09-06T23:51:15"/>
    <d v="2012-10-06T23:51:15"/>
    <n v="30"/>
  </r>
  <r>
    <x v="261"/>
    <n v="8401"/>
    <x v="2"/>
    <s v="US"/>
    <s v="USD"/>
    <n v="1471242025"/>
    <n v="1468650025"/>
    <b v="0"/>
    <n v="99"/>
    <b v="1"/>
    <x v="1"/>
    <s v="spaces"/>
    <d v="2016-07-16T06:20:25"/>
    <d v="2016-08-15T06:20:25"/>
    <n v="30"/>
  </r>
  <r>
    <x v="261"/>
    <n v="8320"/>
    <x v="2"/>
    <s v="US"/>
    <s v="USD"/>
    <n v="1420060920"/>
    <n v="1417556262"/>
    <b v="0"/>
    <n v="47"/>
    <b v="1"/>
    <x v="1"/>
    <s v="spaces"/>
    <d v="2014-12-02T21:37:42"/>
    <d v="2014-12-31T21:22:00"/>
    <n v="29"/>
  </r>
  <r>
    <x v="261"/>
    <n v="796"/>
    <x v="1"/>
    <s v="US"/>
    <s v="USD"/>
    <n v="1471214743"/>
    <n v="1468622743"/>
    <b v="0"/>
    <n v="9"/>
    <b v="0"/>
    <x v="1"/>
    <s v="spaces"/>
    <d v="2016-07-15T22:45:43"/>
    <d v="2016-08-14T22:45:43"/>
    <n v="30"/>
  </r>
  <r>
    <x v="261"/>
    <n v="9425.23"/>
    <x v="2"/>
    <s v="GB"/>
    <s v="GBP"/>
    <n v="1356004725"/>
    <n v="1353412725"/>
    <b v="1"/>
    <n v="302"/>
    <b v="1"/>
    <x v="1"/>
    <s v="plays"/>
    <d v="2012-11-20T11:58:45"/>
    <d v="2012-12-20T11:58:45"/>
    <n v="30"/>
  </r>
  <r>
    <x v="261"/>
    <n v="5700"/>
    <x v="2"/>
    <s v="US"/>
    <s v="USD"/>
    <n v="1374523752"/>
    <n v="1371931752"/>
    <b v="1"/>
    <n v="69"/>
    <b v="1"/>
    <x v="1"/>
    <s v="plays"/>
    <d v="2013-06-22T20:09:12"/>
    <d v="2013-07-22T20:09:12"/>
    <n v="30"/>
  </r>
  <r>
    <x v="261"/>
    <n v="5478"/>
    <x v="2"/>
    <s v="US"/>
    <s v="USD"/>
    <n v="1297977427"/>
    <n v="1292793427"/>
    <b v="1"/>
    <n v="60"/>
    <b v="1"/>
    <x v="1"/>
    <s v="plays"/>
    <d v="2010-12-19T21:17:07"/>
    <d v="2011-02-17T21:17:07"/>
    <n v="60"/>
  </r>
  <r>
    <x v="261"/>
    <n v="587"/>
    <x v="1"/>
    <s v="GB"/>
    <s v="GBP"/>
    <n v="1424474056"/>
    <n v="1420586056"/>
    <b v="0"/>
    <n v="24"/>
    <b v="0"/>
    <x v="1"/>
    <s v="musical"/>
    <d v="2015-01-06T23:14:16"/>
    <d v="2015-02-20T23:14:16"/>
    <n v="45"/>
  </r>
  <r>
    <x v="261"/>
    <n v="2608"/>
    <x v="1"/>
    <s v="US"/>
    <s v="USD"/>
    <n v="1410037200"/>
    <n v="1407435418"/>
    <b v="0"/>
    <n v="53"/>
    <b v="0"/>
    <x v="1"/>
    <s v="musical"/>
    <d v="2014-08-07T18:16:58"/>
    <d v="2014-09-06T21:00:00"/>
    <n v="30"/>
  </r>
  <r>
    <x v="261"/>
    <n v="2726"/>
    <x v="1"/>
    <s v="US"/>
    <s v="USD"/>
    <n v="1450072740"/>
    <n v="1445027346"/>
    <b v="0"/>
    <n v="25"/>
    <b v="0"/>
    <x v="1"/>
    <s v="musical"/>
    <d v="2015-10-16T20:29:06"/>
    <d v="2015-12-14T05:59:00"/>
    <n v="59"/>
  </r>
  <r>
    <x v="261"/>
    <n v="0"/>
    <x v="1"/>
    <s v="US"/>
    <s v="USD"/>
    <n v="1442644651"/>
    <n v="1440052651"/>
    <b v="0"/>
    <n v="0"/>
    <b v="0"/>
    <x v="1"/>
    <s v="musical"/>
    <d v="2015-08-20T06:37:31"/>
    <d v="2015-09-19T06:37:31"/>
    <n v="30"/>
  </r>
  <r>
    <x v="261"/>
    <n v="5175"/>
    <x v="2"/>
    <s v="US"/>
    <s v="USD"/>
    <n v="1406557877"/>
    <n v="1404743477"/>
    <b v="1"/>
    <n v="82"/>
    <b v="1"/>
    <x v="1"/>
    <s v="plays"/>
    <d v="2014-07-07T14:31:17"/>
    <d v="2014-07-28T14:31:17"/>
    <n v="21"/>
  </r>
  <r>
    <x v="261"/>
    <n v="5940"/>
    <x v="2"/>
    <s v="US"/>
    <s v="USD"/>
    <n v="1488482355"/>
    <n v="1485890355"/>
    <b v="0"/>
    <n v="61"/>
    <b v="1"/>
    <x v="1"/>
    <s v="plays"/>
    <d v="2017-01-31T19:19:15"/>
    <d v="2017-03-02T19:19:15"/>
    <n v="30"/>
  </r>
  <r>
    <x v="261"/>
    <n v="5462"/>
    <x v="2"/>
    <s v="US"/>
    <s v="USD"/>
    <n v="1448903318"/>
    <n v="1445875718"/>
    <b v="1"/>
    <n v="73"/>
    <b v="1"/>
    <x v="1"/>
    <s v="plays"/>
    <d v="2015-10-26T16:08:38"/>
    <d v="2015-11-30T17:08:38"/>
    <n v="35"/>
  </r>
  <r>
    <x v="261"/>
    <n v="5430"/>
    <x v="2"/>
    <s v="GB"/>
    <s v="GBP"/>
    <n v="1416331406"/>
    <n v="1413735806"/>
    <b v="1"/>
    <n v="100"/>
    <b v="1"/>
    <x v="1"/>
    <s v="plays"/>
    <d v="2014-10-19T16:23:26"/>
    <d v="2014-11-18T17:23:26"/>
    <n v="30"/>
  </r>
  <r>
    <x v="261"/>
    <n v="6080"/>
    <x v="2"/>
    <s v="US"/>
    <s v="USD"/>
    <n v="1441153705"/>
    <n v="1438561705"/>
    <b v="0"/>
    <n v="47"/>
    <b v="1"/>
    <x v="1"/>
    <s v="plays"/>
    <d v="2015-08-03T00:28:25"/>
    <d v="2015-09-02T00:28:25"/>
    <n v="30"/>
  </r>
  <r>
    <x v="261"/>
    <n v="5226"/>
    <x v="2"/>
    <s v="US"/>
    <s v="USD"/>
    <n v="1444149886"/>
    <n v="1441125886"/>
    <b v="0"/>
    <n v="65"/>
    <b v="1"/>
    <x v="1"/>
    <s v="plays"/>
    <d v="2015-09-01T16:44:46"/>
    <d v="2015-10-06T16:44:46"/>
    <n v="35"/>
  </r>
  <r>
    <x v="261"/>
    <n v="5016"/>
    <x v="2"/>
    <s v="GB"/>
    <s v="GBP"/>
    <n v="1407106800"/>
    <n v="1404749446"/>
    <b v="0"/>
    <n v="63"/>
    <b v="1"/>
    <x v="1"/>
    <s v="plays"/>
    <d v="2014-07-07T16:10:46"/>
    <d v="2014-08-03T23:00:00"/>
    <n v="27"/>
  </r>
  <r>
    <x v="261"/>
    <n v="5055"/>
    <x v="2"/>
    <s v="GB"/>
    <s v="GBP"/>
    <n v="1406113200"/>
    <n v="1402910965"/>
    <b v="0"/>
    <n v="54"/>
    <b v="1"/>
    <x v="1"/>
    <s v="plays"/>
    <d v="2014-06-16T09:29:25"/>
    <d v="2014-07-23T11:00:00"/>
    <n v="37"/>
  </r>
  <r>
    <x v="261"/>
    <n v="5376"/>
    <x v="2"/>
    <s v="GB"/>
    <s v="GBP"/>
    <n v="1467414000"/>
    <n v="1462492178"/>
    <b v="0"/>
    <n v="70"/>
    <b v="1"/>
    <x v="1"/>
    <s v="plays"/>
    <d v="2016-05-05T23:49:38"/>
    <d v="2016-07-01T23:00:00"/>
    <n v="57"/>
  </r>
  <r>
    <x v="261"/>
    <n v="5673"/>
    <x v="2"/>
    <s v="US"/>
    <s v="USD"/>
    <n v="1409587140"/>
    <n v="1408062990"/>
    <b v="0"/>
    <n v="68"/>
    <b v="1"/>
    <x v="1"/>
    <s v="plays"/>
    <d v="2014-08-15T00:36:30"/>
    <d v="2014-09-01T15:59:00"/>
    <n v="17"/>
  </r>
  <r>
    <x v="261"/>
    <n v="5195"/>
    <x v="2"/>
    <s v="IE"/>
    <s v="EUR"/>
    <n v="1484441980"/>
    <n v="1479257980"/>
    <b v="0"/>
    <n v="54"/>
    <b v="1"/>
    <x v="1"/>
    <s v="plays"/>
    <d v="2016-11-16T00:59:40"/>
    <d v="2017-01-15T00:59:40"/>
    <n v="60"/>
  </r>
  <r>
    <x v="261"/>
    <n v="5295"/>
    <x v="2"/>
    <s v="US"/>
    <s v="USD"/>
    <n v="1408638480"/>
    <n v="1406811593"/>
    <b v="0"/>
    <n v="37"/>
    <b v="1"/>
    <x v="1"/>
    <s v="plays"/>
    <d v="2014-07-31T12:59:53"/>
    <d v="2014-08-21T16:28:00"/>
    <n v="21"/>
  </r>
  <r>
    <x v="261"/>
    <n v="5260.92"/>
    <x v="2"/>
    <s v="US"/>
    <s v="USD"/>
    <n v="1405095300"/>
    <n v="1403146628"/>
    <b v="0"/>
    <n v="82"/>
    <b v="1"/>
    <x v="1"/>
    <s v="plays"/>
    <d v="2014-06-19T02:57:08"/>
    <d v="2014-07-11T16:15:00"/>
    <n v="22"/>
  </r>
  <r>
    <x v="261"/>
    <n v="5116.18"/>
    <x v="2"/>
    <s v="US"/>
    <s v="USD"/>
    <n v="1471921637"/>
    <n v="1469329637"/>
    <b v="0"/>
    <n v="93"/>
    <b v="1"/>
    <x v="1"/>
    <s v="plays"/>
    <d v="2016-07-24T03:07:17"/>
    <d v="2016-08-23T03:07:17"/>
    <n v="30"/>
  </r>
  <r>
    <x v="261"/>
    <n v="5635"/>
    <x v="2"/>
    <s v="GB"/>
    <s v="GBP"/>
    <n v="1400965200"/>
    <n v="1398352531"/>
    <b v="0"/>
    <n v="72"/>
    <b v="1"/>
    <x v="1"/>
    <s v="plays"/>
    <d v="2014-04-24T15:15:31"/>
    <d v="2014-05-24T21:00:00"/>
    <n v="30"/>
  </r>
  <r>
    <x v="261"/>
    <n v="5343"/>
    <x v="2"/>
    <s v="CA"/>
    <s v="CAD"/>
    <n v="1414862280"/>
    <n v="1412360309"/>
    <b v="0"/>
    <n v="72"/>
    <b v="1"/>
    <x v="1"/>
    <s v="plays"/>
    <d v="2014-10-03T18:18:29"/>
    <d v="2014-11-01T17:18:00"/>
    <n v="29"/>
  </r>
  <r>
    <x v="261"/>
    <n v="7810"/>
    <x v="2"/>
    <s v="US"/>
    <s v="USD"/>
    <n v="1443711623"/>
    <n v="1440687623"/>
    <b v="0"/>
    <n v="204"/>
    <b v="1"/>
    <x v="1"/>
    <s v="plays"/>
    <d v="2015-08-27T15:00:23"/>
    <d v="2015-10-01T15:00:23"/>
    <n v="35"/>
  </r>
  <r>
    <x v="261"/>
    <n v="5671.11"/>
    <x v="2"/>
    <s v="US"/>
    <s v="USD"/>
    <n v="1423674000"/>
    <n v="1421025159"/>
    <b v="0"/>
    <n v="53"/>
    <b v="1"/>
    <x v="1"/>
    <s v="plays"/>
    <d v="2015-01-12T01:12:39"/>
    <d v="2015-02-11T17:00:00"/>
    <n v="30"/>
  </r>
  <r>
    <x v="261"/>
    <n v="5024"/>
    <x v="2"/>
    <s v="US"/>
    <s v="USD"/>
    <n v="1420734696"/>
    <n v="1418142696"/>
    <b v="0"/>
    <n v="41"/>
    <b v="1"/>
    <x v="1"/>
    <s v="plays"/>
    <d v="2014-12-09T16:31:36"/>
    <d v="2015-01-08T16:31:36"/>
    <n v="30"/>
  </r>
  <r>
    <x v="261"/>
    <n v="5003"/>
    <x v="2"/>
    <s v="GB"/>
    <s v="GBP"/>
    <n v="1413792034"/>
    <n v="1411200034"/>
    <b v="0"/>
    <n v="73"/>
    <b v="1"/>
    <x v="1"/>
    <s v="plays"/>
    <d v="2014-09-20T08:00:34"/>
    <d v="2014-10-20T08:00:34"/>
    <n v="30"/>
  </r>
  <r>
    <x v="261"/>
    <n v="7220"/>
    <x v="2"/>
    <s v="CA"/>
    <s v="CAD"/>
    <n v="1402334811"/>
    <n v="1401470811"/>
    <b v="0"/>
    <n v="57"/>
    <b v="1"/>
    <x v="1"/>
    <s v="plays"/>
    <d v="2014-05-30T17:26:51"/>
    <d v="2014-06-09T17:26:51"/>
    <n v="10"/>
  </r>
  <r>
    <x v="261"/>
    <n v="1762"/>
    <x v="1"/>
    <s v="US"/>
    <s v="USD"/>
    <n v="1479517200"/>
    <n v="1475765867"/>
    <b v="0"/>
    <n v="31"/>
    <b v="0"/>
    <x v="1"/>
    <s v="musical"/>
    <d v="2016-10-06T14:57:47"/>
    <d v="2016-11-19T01:00:00"/>
    <n v="44"/>
  </r>
  <r>
    <x v="261"/>
    <n v="821"/>
    <x v="1"/>
    <s v="US"/>
    <s v="USD"/>
    <n v="1457413140"/>
    <n v="1454996887"/>
    <b v="0"/>
    <n v="12"/>
    <b v="0"/>
    <x v="1"/>
    <s v="musical"/>
    <d v="2016-02-09T05:48:07"/>
    <d v="2016-03-08T04:59:00"/>
    <n v="28"/>
  </r>
  <r>
    <x v="261"/>
    <n v="5813"/>
    <x v="2"/>
    <s v="US"/>
    <s v="USD"/>
    <n v="1437202740"/>
    <n v="1434654998"/>
    <b v="0"/>
    <n v="79"/>
    <b v="1"/>
    <x v="1"/>
    <s v="plays"/>
    <d v="2015-06-18T19:16:38"/>
    <d v="2015-07-18T06:59:00"/>
    <n v="30"/>
  </r>
  <r>
    <x v="261"/>
    <n v="5291"/>
    <x v="2"/>
    <s v="CH"/>
    <s v="CHF"/>
    <n v="1485989940"/>
    <n v="1483393836"/>
    <b v="0"/>
    <n v="46"/>
    <b v="1"/>
    <x v="1"/>
    <s v="plays"/>
    <d v="2017-01-02T21:50:36"/>
    <d v="2017-02-01T22:59:00"/>
    <n v="30"/>
  </r>
  <r>
    <x v="261"/>
    <n v="5285"/>
    <x v="2"/>
    <s v="US"/>
    <s v="USD"/>
    <n v="1400533200"/>
    <n v="1398348859"/>
    <b v="0"/>
    <n v="126"/>
    <b v="1"/>
    <x v="1"/>
    <s v="plays"/>
    <d v="2014-04-24T14:14:19"/>
    <d v="2014-05-19T21:00:00"/>
    <n v="25"/>
  </r>
  <r>
    <x v="261"/>
    <n v="5012.25"/>
    <x v="2"/>
    <s v="US"/>
    <s v="USD"/>
    <n v="1403846055"/>
    <n v="1401254055"/>
    <b v="0"/>
    <n v="25"/>
    <b v="1"/>
    <x v="1"/>
    <s v="plays"/>
    <d v="2014-05-28T05:14:15"/>
    <d v="2014-06-27T05:14:15"/>
    <n v="30"/>
  </r>
  <r>
    <x v="261"/>
    <n v="5526"/>
    <x v="2"/>
    <s v="US"/>
    <s v="USD"/>
    <n v="1456946487"/>
    <n v="1454354487"/>
    <b v="0"/>
    <n v="136"/>
    <b v="1"/>
    <x v="1"/>
    <s v="plays"/>
    <d v="2016-02-01T19:21:27"/>
    <d v="2016-03-02T19:21:27"/>
    <n v="30"/>
  </r>
  <r>
    <x v="261"/>
    <n v="5040"/>
    <x v="2"/>
    <s v="US"/>
    <s v="USD"/>
    <n v="1415230084"/>
    <n v="1413412084"/>
    <b v="0"/>
    <n v="44"/>
    <b v="1"/>
    <x v="1"/>
    <s v="plays"/>
    <d v="2014-10-15T22:28:04"/>
    <d v="2014-11-05T23:28:04"/>
    <n v="21"/>
  </r>
  <r>
    <x v="261"/>
    <n v="362"/>
    <x v="1"/>
    <s v="US"/>
    <s v="USD"/>
    <n v="1427082912"/>
    <n v="1423198512"/>
    <b v="0"/>
    <n v="5"/>
    <b v="0"/>
    <x v="1"/>
    <s v="plays"/>
    <d v="2015-02-06T04:55:12"/>
    <d v="2015-03-23T03:55:12"/>
    <n v="45"/>
  </r>
  <r>
    <x v="261"/>
    <n v="100"/>
    <x v="1"/>
    <s v="US"/>
    <s v="USD"/>
    <n v="1409980144"/>
    <n v="1407388144"/>
    <b v="0"/>
    <n v="4"/>
    <b v="0"/>
    <x v="1"/>
    <s v="plays"/>
    <d v="2014-08-07T05:09:04"/>
    <d v="2014-09-06T05:09:04"/>
    <n v="30"/>
  </r>
  <r>
    <x v="261"/>
    <n v="5176"/>
    <x v="2"/>
    <s v="US"/>
    <s v="USD"/>
    <n v="1455602340"/>
    <n v="1453827436"/>
    <b v="0"/>
    <n v="52"/>
    <b v="1"/>
    <x v="1"/>
    <s v="musical"/>
    <d v="2016-01-26T16:57:16"/>
    <d v="2016-02-16T05:59:00"/>
    <n v="21"/>
  </r>
  <r>
    <x v="261"/>
    <n v="5167"/>
    <x v="2"/>
    <s v="US"/>
    <s v="USD"/>
    <n v="1433289600"/>
    <n v="1430768800"/>
    <b v="0"/>
    <n v="30"/>
    <b v="1"/>
    <x v="1"/>
    <s v="musical"/>
    <d v="2015-05-04T19:46:40"/>
    <d v="2015-06-03T00:00:00"/>
    <n v="30"/>
  </r>
  <r>
    <x v="261"/>
    <n v="5050.7700000000004"/>
    <x v="2"/>
    <s v="US"/>
    <s v="USD"/>
    <n v="1399293386"/>
    <n v="1397133386"/>
    <b v="0"/>
    <n v="91"/>
    <b v="1"/>
    <x v="1"/>
    <s v="musical"/>
    <d v="2014-04-10T12:36:26"/>
    <d v="2014-05-05T12:36:26"/>
    <n v="25"/>
  </r>
  <r>
    <x v="261"/>
    <n v="5000"/>
    <x v="2"/>
    <s v="US"/>
    <s v="USD"/>
    <n v="1427907626"/>
    <n v="1425319226"/>
    <b v="0"/>
    <n v="77"/>
    <b v="1"/>
    <x v="1"/>
    <s v="musical"/>
    <d v="2015-03-02T18:00:26"/>
    <d v="2015-04-01T17:00:26"/>
    <n v="30"/>
  </r>
  <r>
    <x v="261"/>
    <n v="5510"/>
    <x v="2"/>
    <s v="US"/>
    <s v="USD"/>
    <n v="1480399200"/>
    <n v="1478616506"/>
    <b v="0"/>
    <n v="33"/>
    <b v="1"/>
    <x v="1"/>
    <s v="musical"/>
    <d v="2016-11-08T14:48:26"/>
    <d v="2016-11-29T06:00:00"/>
    <n v="21"/>
  </r>
  <r>
    <x v="261"/>
    <n v="5410"/>
    <x v="2"/>
    <s v="US"/>
    <s v="USD"/>
    <n v="1479175680"/>
    <n v="1476317247"/>
    <b v="0"/>
    <n v="57"/>
    <b v="1"/>
    <x v="1"/>
    <s v="musical"/>
    <d v="2016-10-13T00:07:27"/>
    <d v="2016-11-15T02:08:00"/>
    <n v="33"/>
  </r>
  <r>
    <x v="261"/>
    <n v="50"/>
    <x v="1"/>
    <s v="GB"/>
    <s v="GBP"/>
    <n v="1433685354"/>
    <n v="1431093354"/>
    <b v="0"/>
    <n v="1"/>
    <b v="0"/>
    <x v="1"/>
    <s v="musical"/>
    <d v="2015-05-08T13:55:54"/>
    <d v="2015-06-07T13:55:54"/>
    <n v="30"/>
  </r>
  <r>
    <x v="261"/>
    <n v="426"/>
    <x v="1"/>
    <s v="US"/>
    <s v="USD"/>
    <n v="1420215216"/>
    <n v="1417536816"/>
    <b v="0"/>
    <n v="9"/>
    <b v="0"/>
    <x v="1"/>
    <s v="musical"/>
    <d v="2014-12-02T16:13:36"/>
    <d v="2015-01-02T16:13:36"/>
    <n v="31"/>
  </r>
  <r>
    <x v="261"/>
    <n v="5501"/>
    <x v="2"/>
    <s v="DE"/>
    <s v="EUR"/>
    <n v="1453244340"/>
    <n v="1448136417"/>
    <b v="0"/>
    <n v="76"/>
    <b v="1"/>
    <x v="1"/>
    <s v="plays"/>
    <d v="2015-11-21T20:06:57"/>
    <d v="2016-01-19T22:59:00"/>
    <n v="59"/>
  </r>
  <r>
    <x v="261"/>
    <n v="5271"/>
    <x v="2"/>
    <s v="US"/>
    <s v="USD"/>
    <n v="1434505214"/>
    <n v="1432690814"/>
    <b v="0"/>
    <n v="49"/>
    <b v="1"/>
    <x v="1"/>
    <s v="plays"/>
    <d v="2015-05-27T01:40:14"/>
    <d v="2015-06-17T01:40:14"/>
    <n v="21"/>
  </r>
  <r>
    <x v="261"/>
    <n v="5000"/>
    <x v="2"/>
    <s v="US"/>
    <s v="USD"/>
    <n v="1420033187"/>
    <n v="1414845587"/>
    <b v="0"/>
    <n v="28"/>
    <b v="1"/>
    <x v="1"/>
    <s v="plays"/>
    <d v="2014-11-01T12:39:47"/>
    <d v="2014-12-31T13:39:47"/>
    <n v="60"/>
  </r>
  <r>
    <x v="261"/>
    <n v="1097"/>
    <x v="1"/>
    <s v="GB"/>
    <s v="GBP"/>
    <n v="1399809052"/>
    <n v="1397217052"/>
    <b v="1"/>
    <n v="23"/>
    <b v="0"/>
    <x v="1"/>
    <s v="plays"/>
    <d v="2014-04-11T11:50:52"/>
    <d v="2014-05-11T11:50:52"/>
    <n v="30"/>
  </r>
  <r>
    <x v="261"/>
    <n v="1065"/>
    <x v="1"/>
    <s v="US"/>
    <s v="USD"/>
    <n v="1401587064"/>
    <n v="1399427064"/>
    <b v="1"/>
    <n v="19"/>
    <b v="0"/>
    <x v="1"/>
    <s v="plays"/>
    <d v="2014-05-07T01:44:24"/>
    <d v="2014-06-01T01:44:24"/>
    <n v="25"/>
  </r>
  <r>
    <x v="261"/>
    <n v="1"/>
    <x v="1"/>
    <s v="US"/>
    <s v="USD"/>
    <n v="1425833403"/>
    <n v="1423245003"/>
    <b v="0"/>
    <n v="1"/>
    <b v="0"/>
    <x v="1"/>
    <s v="plays"/>
    <d v="2015-02-06T17:50:03"/>
    <d v="2015-03-08T16:50:03"/>
    <n v="30"/>
  </r>
  <r>
    <x v="261"/>
    <n v="260"/>
    <x v="1"/>
    <s v="US"/>
    <s v="USD"/>
    <n v="1406913120"/>
    <n v="1404927690"/>
    <b v="0"/>
    <n v="4"/>
    <b v="0"/>
    <x v="1"/>
    <s v="plays"/>
    <d v="2014-07-09T17:41:30"/>
    <d v="2014-08-01T17:12:00"/>
    <n v="23"/>
  </r>
  <r>
    <x v="261"/>
    <n v="60"/>
    <x v="1"/>
    <s v="US"/>
    <s v="USD"/>
    <n v="1447799054"/>
    <n v="1445203454"/>
    <b v="0"/>
    <n v="3"/>
    <b v="0"/>
    <x v="1"/>
    <s v="plays"/>
    <d v="2015-10-18T21:24:14"/>
    <d v="2015-11-17T22:24:14"/>
    <n v="30"/>
  </r>
  <r>
    <x v="261"/>
    <n v="10"/>
    <x v="0"/>
    <s v="GB"/>
    <s v="GBP"/>
    <n v="1410191405"/>
    <n v="1408031405"/>
    <b v="0"/>
    <n v="1"/>
    <b v="0"/>
    <x v="1"/>
    <s v="musical"/>
    <d v="2014-08-14T15:50:05"/>
    <d v="2014-09-08T15:50:05"/>
    <n v="25"/>
  </r>
  <r>
    <x v="261"/>
    <n v="90"/>
    <x v="1"/>
    <s v="GB"/>
    <s v="GBP"/>
    <n v="1453075200"/>
    <n v="1450628773"/>
    <b v="0"/>
    <n v="3"/>
    <b v="0"/>
    <x v="1"/>
    <s v="plays"/>
    <d v="2015-12-20T16:26:13"/>
    <d v="2016-01-18T00:00:00"/>
    <n v="29"/>
  </r>
  <r>
    <x v="261"/>
    <n v="15"/>
    <x v="1"/>
    <s v="AU"/>
    <s v="AUD"/>
    <n v="1419645748"/>
    <n v="1417053748"/>
    <b v="0"/>
    <n v="1"/>
    <b v="0"/>
    <x v="1"/>
    <s v="plays"/>
    <d v="2014-11-27T02:02:28"/>
    <d v="2014-12-27T02:02:28"/>
    <n v="30"/>
  </r>
  <r>
    <x v="261"/>
    <n v="651"/>
    <x v="1"/>
    <s v="US"/>
    <s v="USD"/>
    <n v="1444971540"/>
    <n v="1442593427"/>
    <b v="0"/>
    <n v="7"/>
    <b v="0"/>
    <x v="1"/>
    <s v="plays"/>
    <d v="2015-09-18T16:23:47"/>
    <d v="2015-10-16T04:59:00"/>
    <n v="28"/>
  </r>
  <r>
    <x v="261"/>
    <n v="550"/>
    <x v="1"/>
    <s v="US"/>
    <s v="USD"/>
    <n v="1443704400"/>
    <n v="1439827639"/>
    <b v="0"/>
    <n v="12"/>
    <b v="0"/>
    <x v="1"/>
    <s v="plays"/>
    <d v="2015-08-17T16:07:19"/>
    <d v="2015-10-01T13:00:00"/>
    <n v="45"/>
  </r>
  <r>
    <x v="261"/>
    <n v="5"/>
    <x v="1"/>
    <s v="AU"/>
    <s v="AUD"/>
    <n v="1412656200"/>
    <n v="1412328979"/>
    <b v="0"/>
    <n v="1"/>
    <b v="0"/>
    <x v="1"/>
    <s v="plays"/>
    <d v="2014-10-03T09:36:19"/>
    <d v="2014-10-07T04:30:00"/>
    <n v="4"/>
  </r>
  <r>
    <x v="261"/>
    <n v="11"/>
    <x v="1"/>
    <s v="US"/>
    <s v="USD"/>
    <n v="1420199351"/>
    <n v="1416311351"/>
    <b v="0"/>
    <n v="2"/>
    <b v="0"/>
    <x v="1"/>
    <s v="plays"/>
    <d v="2014-11-18T11:49:11"/>
    <d v="2015-01-02T11:49:11"/>
    <n v="45"/>
  </r>
  <r>
    <x v="261"/>
    <n v="1782"/>
    <x v="1"/>
    <s v="US"/>
    <s v="USD"/>
    <n v="1446483000"/>
    <n v="1443811268"/>
    <b v="0"/>
    <n v="13"/>
    <b v="0"/>
    <x v="1"/>
    <s v="plays"/>
    <d v="2015-10-02T18:41:08"/>
    <d v="2015-11-02T16:50:00"/>
    <n v="31"/>
  </r>
  <r>
    <x v="261"/>
    <n v="0"/>
    <x v="1"/>
    <s v="US"/>
    <s v="USD"/>
    <n v="1440690875"/>
    <n v="1438098875"/>
    <b v="0"/>
    <n v="0"/>
    <b v="0"/>
    <x v="1"/>
    <s v="plays"/>
    <d v="2015-07-28T15:54:35"/>
    <d v="2015-08-27T15:54:35"/>
    <n v="30"/>
  </r>
  <r>
    <x v="261"/>
    <n v="21"/>
    <x v="1"/>
    <s v="GB"/>
    <s v="GBP"/>
    <n v="1399584210"/>
    <n v="1397683410"/>
    <b v="0"/>
    <n v="2"/>
    <b v="0"/>
    <x v="1"/>
    <s v="plays"/>
    <d v="2014-04-16T21:23:30"/>
    <d v="2014-05-08T21:23:30"/>
    <n v="22"/>
  </r>
  <r>
    <x v="261"/>
    <n v="527"/>
    <x v="1"/>
    <s v="US"/>
    <s v="USD"/>
    <n v="1463945673"/>
    <n v="1458761673"/>
    <b v="0"/>
    <n v="11"/>
    <b v="0"/>
    <x v="1"/>
    <s v="plays"/>
    <d v="2016-03-23T19:34:33"/>
    <d v="2016-05-22T19:34:33"/>
    <n v="60"/>
  </r>
  <r>
    <x v="261"/>
    <n v="3905"/>
    <x v="1"/>
    <s v="US"/>
    <s v="USD"/>
    <n v="1462766400"/>
    <n v="1460219110"/>
    <b v="0"/>
    <n v="37"/>
    <b v="0"/>
    <x v="1"/>
    <s v="plays"/>
    <d v="2016-04-09T16:25:10"/>
    <d v="2016-05-09T04:00:00"/>
    <n v="30"/>
  </r>
  <r>
    <x v="261"/>
    <n v="488"/>
    <x v="1"/>
    <s v="GB"/>
    <s v="GBP"/>
    <n v="1462539840"/>
    <n v="1460034594"/>
    <b v="0"/>
    <n v="13"/>
    <b v="0"/>
    <x v="1"/>
    <s v="plays"/>
    <d v="2016-04-07T13:09:54"/>
    <d v="2016-05-06T13:04:00"/>
    <n v="29"/>
  </r>
  <r>
    <x v="261"/>
    <n v="250"/>
    <x v="1"/>
    <s v="FR"/>
    <s v="EUR"/>
    <n v="1437889336"/>
    <n v="1432705336"/>
    <b v="0"/>
    <n v="4"/>
    <b v="0"/>
    <x v="1"/>
    <s v="plays"/>
    <d v="2015-05-27T05:42:16"/>
    <d v="2015-07-26T05:42:16"/>
    <n v="60"/>
  </r>
  <r>
    <x v="261"/>
    <n v="0"/>
    <x v="1"/>
    <s v="US"/>
    <s v="USD"/>
    <n v="1418914964"/>
    <n v="1414591364"/>
    <b v="0"/>
    <n v="0"/>
    <b v="0"/>
    <x v="1"/>
    <s v="plays"/>
    <d v="2014-10-29T14:02:44"/>
    <d v="2014-12-18T15:02:44"/>
    <n v="50"/>
  </r>
  <r>
    <x v="261"/>
    <n v="21"/>
    <x v="1"/>
    <s v="GB"/>
    <s v="GBP"/>
    <n v="1473160954"/>
    <n v="1467976954"/>
    <b v="0"/>
    <n v="2"/>
    <b v="0"/>
    <x v="1"/>
    <s v="plays"/>
    <d v="2016-07-08T11:22:34"/>
    <d v="2016-09-06T11:22:34"/>
    <n v="60"/>
  </r>
  <r>
    <x v="261"/>
    <n v="1"/>
    <x v="1"/>
    <s v="AU"/>
    <s v="AUD"/>
    <n v="1408596589"/>
    <n v="1406004589"/>
    <b v="0"/>
    <n v="1"/>
    <b v="0"/>
    <x v="1"/>
    <s v="plays"/>
    <d v="2014-07-22T04:49:49"/>
    <d v="2014-08-21T04:49:49"/>
    <n v="30"/>
  </r>
  <r>
    <x v="261"/>
    <n v="110"/>
    <x v="1"/>
    <s v="US"/>
    <s v="USD"/>
    <n v="1420938000"/>
    <n v="1418862743"/>
    <b v="0"/>
    <n v="4"/>
    <b v="0"/>
    <x v="1"/>
    <s v="plays"/>
    <d v="2014-12-18T00:32:23"/>
    <d v="2015-01-11T01:00:00"/>
    <n v="24"/>
  </r>
  <r>
    <x v="261"/>
    <n v="881"/>
    <x v="1"/>
    <s v="GB"/>
    <s v="GBP"/>
    <n v="1403192031"/>
    <n v="1400600031"/>
    <b v="0"/>
    <n v="21"/>
    <b v="0"/>
    <x v="1"/>
    <s v="plays"/>
    <d v="2014-05-20T15:33:51"/>
    <d v="2014-06-19T15:33:51"/>
    <n v="30"/>
  </r>
  <r>
    <x v="261"/>
    <n v="3045"/>
    <x v="1"/>
    <s v="US"/>
    <s v="USD"/>
    <n v="1443408550"/>
    <n v="1439952550"/>
    <b v="0"/>
    <n v="17"/>
    <b v="0"/>
    <x v="1"/>
    <s v="plays"/>
    <d v="2015-08-19T02:49:10"/>
    <d v="2015-09-28T02:49:10"/>
    <n v="40"/>
  </r>
  <r>
    <x v="261"/>
    <n v="240"/>
    <x v="1"/>
    <s v="US"/>
    <s v="USD"/>
    <n v="1433093700"/>
    <n v="1430242488"/>
    <b v="0"/>
    <n v="8"/>
    <b v="0"/>
    <x v="1"/>
    <s v="plays"/>
    <d v="2015-04-28T17:34:48"/>
    <d v="2015-05-31T17:35:00"/>
    <n v="33"/>
  </r>
  <r>
    <x v="261"/>
    <n v="3530"/>
    <x v="1"/>
    <s v="US"/>
    <s v="USD"/>
    <n v="1427936400"/>
    <n v="1424221866"/>
    <b v="0"/>
    <n v="33"/>
    <b v="0"/>
    <x v="1"/>
    <s v="plays"/>
    <d v="2015-02-18T01:11:06"/>
    <d v="2015-04-02T01:00:00"/>
    <n v="43"/>
  </r>
  <r>
    <x v="262"/>
    <n v="5604"/>
    <x v="2"/>
    <s v="US"/>
    <s v="USD"/>
    <n v="1488258000"/>
    <n v="1485556626"/>
    <b v="0"/>
    <n v="81"/>
    <b v="1"/>
    <x v="1"/>
    <s v="plays"/>
    <d v="2017-01-27T22:37:06"/>
    <d v="2017-02-28T05:00:00"/>
    <n v="32"/>
  </r>
  <r>
    <x v="263"/>
    <n v="0"/>
    <x v="1"/>
    <s v="DE"/>
    <s v="EUR"/>
    <n v="1442091462"/>
    <n v="1436907462"/>
    <b v="0"/>
    <n v="0"/>
    <b v="0"/>
    <x v="2"/>
    <s v="translations"/>
    <d v="2015-07-14T20:57:42"/>
    <d v="2015-09-12T20:57:42"/>
    <n v="60"/>
  </r>
  <r>
    <x v="264"/>
    <n v="7219"/>
    <x v="2"/>
    <s v="US"/>
    <s v="USD"/>
    <n v="1372297751"/>
    <n v="1369705751"/>
    <b v="0"/>
    <n v="149"/>
    <b v="1"/>
    <x v="2"/>
    <s v="nonfiction"/>
    <d v="2013-05-28T01:49:11"/>
    <d v="2013-06-27T01:49:11"/>
    <n v="30"/>
  </r>
  <r>
    <x v="264"/>
    <n v="40140.01"/>
    <x v="2"/>
    <s v="US"/>
    <s v="USD"/>
    <n v="1341799647"/>
    <n v="1339207647"/>
    <b v="0"/>
    <n v="263"/>
    <b v="1"/>
    <x v="3"/>
    <s v="hardware"/>
    <d v="2012-06-09T02:07:27"/>
    <d v="2012-07-09T02:07:27"/>
    <n v="30"/>
  </r>
  <r>
    <x v="264"/>
    <n v="4900"/>
    <x v="2"/>
    <s v="US"/>
    <s v="USD"/>
    <n v="1426883220"/>
    <n v="1425067296"/>
    <b v="0"/>
    <n v="33"/>
    <b v="1"/>
    <x v="1"/>
    <s v="plays"/>
    <d v="2015-02-27T20:01:36"/>
    <d v="2015-03-20T20:27:00"/>
    <n v="21"/>
  </r>
  <r>
    <x v="265"/>
    <n v="6029"/>
    <x v="2"/>
    <s v="US"/>
    <s v="USD"/>
    <n v="1429183656"/>
    <n v="1427369256"/>
    <b v="0"/>
    <n v="103"/>
    <b v="1"/>
    <x v="6"/>
    <s v="photobooks"/>
    <d v="2015-03-26T11:27:36"/>
    <d v="2015-04-16T11:27:36"/>
    <n v="21"/>
  </r>
  <r>
    <x v="265"/>
    <n v="651"/>
    <x v="1"/>
    <s v="NL"/>
    <s v="EUR"/>
    <n v="1424421253"/>
    <n v="1421829253"/>
    <b v="1"/>
    <n v="10"/>
    <b v="0"/>
    <x v="6"/>
    <s v="photobooks"/>
    <d v="2015-01-21T08:34:13"/>
    <d v="2015-02-20T08:34:13"/>
    <n v="30"/>
  </r>
  <r>
    <x v="265"/>
    <n v="550"/>
    <x v="1"/>
    <s v="US"/>
    <s v="USD"/>
    <n v="1324232504"/>
    <n v="1320776504"/>
    <b v="0"/>
    <n v="14"/>
    <b v="0"/>
    <x v="2"/>
    <s v="children's books"/>
    <d v="2011-11-08T18:21:44"/>
    <d v="2011-12-18T18:21:44"/>
    <n v="40"/>
  </r>
  <r>
    <x v="266"/>
    <n v="5259"/>
    <x v="2"/>
    <s v="ES"/>
    <s v="EUR"/>
    <n v="1460918282"/>
    <n v="1455737882"/>
    <b v="0"/>
    <n v="50"/>
    <b v="1"/>
    <x v="0"/>
    <s v="documentary"/>
    <d v="2016-02-17T19:38:02"/>
    <d v="2016-04-17T18:38:02"/>
    <n v="60"/>
  </r>
  <r>
    <x v="267"/>
    <n v="4952"/>
    <x v="2"/>
    <s v="US"/>
    <s v="USD"/>
    <n v="1423668220"/>
    <n v="1421076220"/>
    <b v="0"/>
    <n v="76"/>
    <b v="1"/>
    <x v="5"/>
    <s v="electronic music"/>
    <d v="2015-01-12T15:23:40"/>
    <d v="2015-02-11T15:23:40"/>
    <n v="30"/>
  </r>
  <r>
    <x v="267"/>
    <n v="28"/>
    <x v="0"/>
    <s v="US"/>
    <s v="USD"/>
    <n v="1429375922"/>
    <n v="1426783922"/>
    <b v="0"/>
    <n v="1"/>
    <b v="0"/>
    <x v="3"/>
    <s v="wearables"/>
    <d v="2015-03-19T16:52:02"/>
    <d v="2015-04-18T16:52:02"/>
    <n v="30"/>
  </r>
  <r>
    <x v="267"/>
    <n v="5535"/>
    <x v="2"/>
    <s v="US"/>
    <s v="USD"/>
    <n v="1439317900"/>
    <n v="1436725900"/>
    <b v="0"/>
    <n v="115"/>
    <b v="1"/>
    <x v="4"/>
    <s v="tabletop games"/>
    <d v="2015-07-12T18:31:40"/>
    <d v="2015-08-11T18:31:40"/>
    <n v="30"/>
  </r>
  <r>
    <x v="268"/>
    <n v="4856"/>
    <x v="2"/>
    <s v="US"/>
    <s v="USD"/>
    <n v="1388936289"/>
    <n v="1386344289"/>
    <b v="0"/>
    <n v="75"/>
    <b v="1"/>
    <x v="4"/>
    <s v="tabletop games"/>
    <d v="2013-12-06T15:38:09"/>
    <d v="2014-01-05T15:38:09"/>
    <n v="30"/>
  </r>
  <r>
    <x v="269"/>
    <n v="5322"/>
    <x v="2"/>
    <s v="US"/>
    <s v="USD"/>
    <n v="1344636000"/>
    <n v="1341800110"/>
    <b v="0"/>
    <n v="105"/>
    <b v="1"/>
    <x v="5"/>
    <s v="indie rock"/>
    <d v="2012-07-09T02:15:10"/>
    <d v="2012-08-10T22:00:00"/>
    <n v="32"/>
  </r>
  <r>
    <x v="270"/>
    <n v="4648.33"/>
    <x v="2"/>
    <s v="GB"/>
    <s v="GBP"/>
    <n v="1395532800"/>
    <n v="1393882717"/>
    <b v="0"/>
    <n v="108"/>
    <b v="1"/>
    <x v="0"/>
    <s v="shorts"/>
    <d v="2014-03-03T21:38:37"/>
    <d v="2014-03-23T00:00:00"/>
    <n v="20"/>
  </r>
  <r>
    <x v="270"/>
    <n v="4522.22"/>
    <x v="2"/>
    <s v="US"/>
    <s v="USD"/>
    <n v="1276110000"/>
    <n v="1268337744"/>
    <b v="0"/>
    <n v="27"/>
    <b v="1"/>
    <x v="0"/>
    <s v="shorts"/>
    <d v="2010-03-11T20:02:24"/>
    <d v="2010-06-09T19:00:00"/>
    <n v="90"/>
  </r>
  <r>
    <x v="270"/>
    <n v="338"/>
    <x v="0"/>
    <s v="US"/>
    <s v="USD"/>
    <n v="1439298052"/>
    <n v="1436965252"/>
    <b v="0"/>
    <n v="9"/>
    <b v="0"/>
    <x v="0"/>
    <s v="science fiction"/>
    <d v="2015-07-15T13:00:52"/>
    <d v="2015-08-11T13:00:52"/>
    <n v="27"/>
  </r>
  <r>
    <x v="270"/>
    <n v="4800.8"/>
    <x v="2"/>
    <s v="US"/>
    <s v="USD"/>
    <n v="1296633540"/>
    <n v="1292316697"/>
    <b v="1"/>
    <n v="168"/>
    <b v="1"/>
    <x v="0"/>
    <s v="documentary"/>
    <d v="2010-12-14T08:51:37"/>
    <d v="2011-02-02T07:59:00"/>
    <n v="50"/>
  </r>
  <r>
    <x v="270"/>
    <n v="25"/>
    <x v="1"/>
    <s v="US"/>
    <s v="USD"/>
    <n v="1446080834"/>
    <n v="1443488834"/>
    <b v="0"/>
    <n v="1"/>
    <b v="0"/>
    <x v="3"/>
    <s v="web"/>
    <d v="2015-09-29T01:07:14"/>
    <d v="2015-10-29T01:07:14"/>
    <n v="30"/>
  </r>
  <r>
    <x v="270"/>
    <n v="4500"/>
    <x v="2"/>
    <s v="CA"/>
    <s v="CAD"/>
    <n v="1419224340"/>
    <n v="1416363886"/>
    <b v="0"/>
    <n v="43"/>
    <b v="1"/>
    <x v="5"/>
    <s v="rock"/>
    <d v="2014-11-19T02:24:46"/>
    <d v="2014-12-22T04:59:00"/>
    <n v="33"/>
  </r>
  <r>
    <x v="270"/>
    <n v="101"/>
    <x v="1"/>
    <s v="US"/>
    <s v="USD"/>
    <n v="1474067404"/>
    <n v="1471475404"/>
    <b v="0"/>
    <n v="2"/>
    <b v="0"/>
    <x v="5"/>
    <s v="jazz"/>
    <d v="2016-08-17T23:10:04"/>
    <d v="2016-09-16T23:10:04"/>
    <n v="30"/>
  </r>
  <r>
    <x v="270"/>
    <n v="5056.22"/>
    <x v="2"/>
    <s v="US"/>
    <s v="USD"/>
    <n v="1357545600"/>
    <n v="1354790790"/>
    <b v="0"/>
    <n v="211"/>
    <b v="1"/>
    <x v="5"/>
    <s v="electronic music"/>
    <d v="2012-12-06T10:46:30"/>
    <d v="2013-01-07T08:00:00"/>
    <n v="32"/>
  </r>
  <r>
    <x v="270"/>
    <n v="109"/>
    <x v="1"/>
    <s v="AU"/>
    <s v="AUD"/>
    <n v="1396666779"/>
    <n v="1394078379"/>
    <b v="0"/>
    <n v="3"/>
    <b v="0"/>
    <x v="4"/>
    <s v="video games"/>
    <d v="2014-03-06T03:59:39"/>
    <d v="2014-04-05T02:59:39"/>
    <n v="30"/>
  </r>
  <r>
    <x v="270"/>
    <n v="55"/>
    <x v="1"/>
    <s v="US"/>
    <s v="USD"/>
    <n v="1442315460"/>
    <n v="1439696174"/>
    <b v="0"/>
    <n v="2"/>
    <b v="0"/>
    <x v="2"/>
    <s v="translations"/>
    <d v="2015-08-16T03:36:14"/>
    <d v="2015-09-15T11:11:00"/>
    <n v="30"/>
  </r>
  <r>
    <x v="270"/>
    <n v="4660"/>
    <x v="2"/>
    <s v="US"/>
    <s v="USD"/>
    <n v="1307851200"/>
    <n v="1304129088"/>
    <b v="0"/>
    <n v="87"/>
    <b v="1"/>
    <x v="5"/>
    <s v="rock"/>
    <d v="2011-04-30T02:04:48"/>
    <d v="2011-06-12T04:00:00"/>
    <n v="43"/>
  </r>
  <r>
    <x v="270"/>
    <n v="4530"/>
    <x v="2"/>
    <s v="US"/>
    <s v="USD"/>
    <n v="1385297393"/>
    <n v="1382701793"/>
    <b v="0"/>
    <n v="70"/>
    <b v="1"/>
    <x v="5"/>
    <s v="pop"/>
    <d v="2013-10-25T11:49:53"/>
    <d v="2013-11-24T12:49:53"/>
    <n v="30"/>
  </r>
  <r>
    <x v="270"/>
    <n v="1"/>
    <x v="1"/>
    <s v="US"/>
    <s v="USD"/>
    <n v="1431046356"/>
    <n v="1428454356"/>
    <b v="0"/>
    <n v="1"/>
    <b v="0"/>
    <x v="5"/>
    <s v="faith"/>
    <d v="2015-04-08T00:52:36"/>
    <d v="2015-05-08T00:52:36"/>
    <n v="30"/>
  </r>
  <r>
    <x v="270"/>
    <n v="5052"/>
    <x v="2"/>
    <s v="US"/>
    <s v="USD"/>
    <n v="1406226191"/>
    <n v="1403547791"/>
    <b v="0"/>
    <n v="58"/>
    <b v="1"/>
    <x v="5"/>
    <s v="rock"/>
    <d v="2014-06-23T18:23:11"/>
    <d v="2014-07-24T18:23:11"/>
    <n v="31"/>
  </r>
  <r>
    <x v="270"/>
    <n v="5398.99"/>
    <x v="2"/>
    <s v="US"/>
    <s v="USD"/>
    <n v="1403539260"/>
    <n v="1401724860"/>
    <b v="0"/>
    <n v="106"/>
    <b v="1"/>
    <x v="5"/>
    <s v="rock"/>
    <d v="2014-06-02T16:01:00"/>
    <d v="2014-06-23T16:01:00"/>
    <n v="21"/>
  </r>
  <r>
    <x v="270"/>
    <n v="4518"/>
    <x v="2"/>
    <s v="US"/>
    <s v="USD"/>
    <n v="1439611140"/>
    <n v="1437668354"/>
    <b v="0"/>
    <n v="61"/>
    <b v="1"/>
    <x v="5"/>
    <s v="classical music"/>
    <d v="2015-07-23T16:19:14"/>
    <d v="2015-08-15T03:59:00"/>
    <n v="23"/>
  </r>
  <r>
    <x v="270"/>
    <n v="4511"/>
    <x v="2"/>
    <s v="US"/>
    <s v="USD"/>
    <n v="1440274735"/>
    <n v="1437682735"/>
    <b v="0"/>
    <n v="69"/>
    <b v="1"/>
    <x v="1"/>
    <s v="plays"/>
    <d v="2015-07-23T20:18:55"/>
    <d v="2015-08-22T20:18:55"/>
    <n v="30"/>
  </r>
  <r>
    <x v="270"/>
    <n v="0"/>
    <x v="1"/>
    <s v="IE"/>
    <s v="EUR"/>
    <n v="1454109420"/>
    <n v="1453334629"/>
    <b v="0"/>
    <n v="0"/>
    <b v="0"/>
    <x v="1"/>
    <s v="plays"/>
    <d v="2016-01-21T00:03:49"/>
    <d v="2016-01-29T23:17:00"/>
    <n v="8"/>
  </r>
  <r>
    <x v="270"/>
    <n v="5221"/>
    <x v="2"/>
    <s v="US"/>
    <s v="USD"/>
    <n v="1479794340"/>
    <n v="1476715869"/>
    <b v="0"/>
    <n v="103"/>
    <b v="1"/>
    <x v="1"/>
    <s v="spaces"/>
    <d v="2016-10-17T14:51:09"/>
    <d v="2016-11-22T05:59:00"/>
    <n v="36"/>
  </r>
  <r>
    <x v="270"/>
    <n v="4569"/>
    <x v="2"/>
    <s v="US"/>
    <s v="USD"/>
    <n v="1407905940"/>
    <n v="1405923687"/>
    <b v="1"/>
    <n v="57"/>
    <b v="1"/>
    <x v="1"/>
    <s v="plays"/>
    <d v="2014-07-21T06:21:27"/>
    <d v="2014-08-13T04:59:00"/>
    <n v="23"/>
  </r>
  <r>
    <x v="270"/>
    <n v="5221"/>
    <x v="2"/>
    <s v="US"/>
    <s v="USD"/>
    <n v="1478264784"/>
    <n v="1475672784"/>
    <b v="1"/>
    <n v="104"/>
    <b v="1"/>
    <x v="1"/>
    <s v="plays"/>
    <d v="2016-10-05T13:06:24"/>
    <d v="2016-11-04T13:06:24"/>
    <n v="30"/>
  </r>
  <r>
    <x v="270"/>
    <n v="5258"/>
    <x v="2"/>
    <s v="CA"/>
    <s v="CAD"/>
    <n v="1459483140"/>
    <n v="1456526879"/>
    <b v="1"/>
    <n v="100"/>
    <b v="1"/>
    <x v="1"/>
    <s v="plays"/>
    <d v="2016-02-26T22:47:59"/>
    <d v="2016-04-01T03:59:00"/>
    <n v="35"/>
  </r>
  <r>
    <x v="270"/>
    <n v="7670"/>
    <x v="2"/>
    <s v="NZ"/>
    <s v="NZD"/>
    <n v="1488622352"/>
    <n v="1486030352"/>
    <b v="0"/>
    <n v="91"/>
    <b v="1"/>
    <x v="1"/>
    <s v="plays"/>
    <d v="2017-02-02T10:12:32"/>
    <d v="2017-03-04T10:12:32"/>
    <n v="30"/>
  </r>
  <r>
    <x v="270"/>
    <n v="4565"/>
    <x v="2"/>
    <s v="US"/>
    <s v="USD"/>
    <n v="1409374093"/>
    <n v="1406782093"/>
    <b v="0"/>
    <n v="40"/>
    <b v="1"/>
    <x v="1"/>
    <s v="plays"/>
    <d v="2014-07-31T04:48:13"/>
    <d v="2014-08-30T04:48:13"/>
    <n v="30"/>
  </r>
  <r>
    <x v="270"/>
    <n v="4500"/>
    <x v="2"/>
    <s v="DE"/>
    <s v="EUR"/>
    <n v="1472936229"/>
    <n v="1467752229"/>
    <b v="0"/>
    <n v="31"/>
    <b v="1"/>
    <x v="1"/>
    <s v="plays"/>
    <d v="2016-07-05T20:57:09"/>
    <d v="2016-09-03T20:57:09"/>
    <n v="60"/>
  </r>
  <r>
    <x v="270"/>
    <n v="4592"/>
    <x v="2"/>
    <s v="GB"/>
    <s v="GBP"/>
    <n v="1417374262"/>
    <n v="1414778662"/>
    <b v="0"/>
    <n v="63"/>
    <b v="1"/>
    <x v="1"/>
    <s v="plays"/>
    <d v="2014-10-31T18:04:22"/>
    <d v="2014-11-30T19:04:22"/>
    <n v="30"/>
  </r>
  <r>
    <x v="270"/>
    <n v="4550"/>
    <x v="2"/>
    <s v="US"/>
    <s v="USD"/>
    <n v="1402515198"/>
    <n v="1399923198"/>
    <b v="0"/>
    <n v="17"/>
    <b v="1"/>
    <x v="1"/>
    <s v="musical"/>
    <d v="2014-05-12T19:33:18"/>
    <d v="2014-06-11T19:33:18"/>
    <n v="30"/>
  </r>
  <r>
    <x v="270"/>
    <n v="4935"/>
    <x v="2"/>
    <s v="US"/>
    <s v="USD"/>
    <n v="1410210685"/>
    <n v="1408050685"/>
    <b v="0"/>
    <n v="52"/>
    <b v="1"/>
    <x v="1"/>
    <s v="musical"/>
    <d v="2014-08-14T21:11:25"/>
    <d v="2014-09-08T21:11:25"/>
    <n v="25"/>
  </r>
  <r>
    <x v="270"/>
    <n v="50"/>
    <x v="1"/>
    <s v="US"/>
    <s v="USD"/>
    <n v="1472847873"/>
    <n v="1468959873"/>
    <b v="0"/>
    <n v="1"/>
    <b v="0"/>
    <x v="1"/>
    <s v="plays"/>
    <d v="2016-07-19T20:24:33"/>
    <d v="2016-09-02T20:24:33"/>
    <n v="45"/>
  </r>
  <r>
    <x v="271"/>
    <n v="30"/>
    <x v="1"/>
    <s v="US"/>
    <s v="USD"/>
    <n v="1419483600"/>
    <n v="1414889665"/>
    <b v="0"/>
    <n v="3"/>
    <b v="0"/>
    <x v="0"/>
    <s v="animation"/>
    <d v="2014-11-02T00:54:25"/>
    <d v="2014-12-25T05:00:00"/>
    <n v="53"/>
  </r>
  <r>
    <x v="272"/>
    <n v="4559"/>
    <x v="2"/>
    <s v="US"/>
    <s v="USD"/>
    <n v="1361739872"/>
    <n v="1359147872"/>
    <b v="0"/>
    <n v="59"/>
    <b v="1"/>
    <x v="2"/>
    <s v="nonfiction"/>
    <d v="2013-01-25T21:04:32"/>
    <d v="2013-02-24T21:04:32"/>
    <n v="30"/>
  </r>
  <r>
    <x v="273"/>
    <n v="10"/>
    <x v="1"/>
    <s v="GB"/>
    <s v="GBP"/>
    <n v="1455753540"/>
    <n v="1452058282"/>
    <b v="0"/>
    <n v="1"/>
    <b v="0"/>
    <x v="0"/>
    <s v="drama"/>
    <d v="2016-01-06T05:31:22"/>
    <d v="2016-02-17T23:59:00"/>
    <n v="42"/>
  </r>
  <r>
    <x v="273"/>
    <n v="4826"/>
    <x v="2"/>
    <s v="US"/>
    <s v="USD"/>
    <n v="1467752334"/>
    <n v="1465160334"/>
    <b v="0"/>
    <n v="65"/>
    <b v="1"/>
    <x v="5"/>
    <s v="rock"/>
    <d v="2016-06-05T20:58:54"/>
    <d v="2016-07-05T20:58:54"/>
    <n v="30"/>
  </r>
  <r>
    <x v="273"/>
    <n v="800"/>
    <x v="1"/>
    <s v="US"/>
    <s v="USD"/>
    <n v="1439741591"/>
    <n v="1436285591"/>
    <b v="0"/>
    <n v="9"/>
    <b v="0"/>
    <x v="2"/>
    <s v="translations"/>
    <d v="2015-07-07T16:13:11"/>
    <d v="2015-08-16T16:13:11"/>
    <n v="40"/>
  </r>
  <r>
    <x v="274"/>
    <n v="0"/>
    <x v="0"/>
    <s v="US"/>
    <s v="USD"/>
    <n v="1465243740"/>
    <n v="1461438495"/>
    <b v="0"/>
    <n v="0"/>
    <b v="0"/>
    <x v="8"/>
    <s v="audio"/>
    <d v="2016-04-23T19:08:15"/>
    <d v="2016-06-06T20:09:00"/>
    <n v="44"/>
  </r>
  <r>
    <x v="275"/>
    <n v="2115"/>
    <x v="1"/>
    <s v="US"/>
    <s v="USD"/>
    <n v="1412135940"/>
    <n v="1410366708"/>
    <b v="0"/>
    <n v="16"/>
    <b v="0"/>
    <x v="6"/>
    <s v="nature"/>
    <d v="2014-09-10T16:31:48"/>
    <d v="2014-10-01T03:59:00"/>
    <n v="21"/>
  </r>
  <r>
    <x v="275"/>
    <n v="4610"/>
    <x v="2"/>
    <s v="US"/>
    <s v="USD"/>
    <n v="1404258631"/>
    <n v="1401666631"/>
    <b v="1"/>
    <n v="46"/>
    <b v="1"/>
    <x v="1"/>
    <s v="plays"/>
    <d v="2014-06-01T23:50:31"/>
    <d v="2014-07-01T23:50:31"/>
    <n v="30"/>
  </r>
  <r>
    <x v="275"/>
    <n v="4409.55"/>
    <x v="2"/>
    <s v="GB"/>
    <s v="GBP"/>
    <n v="1462402800"/>
    <n v="1459856860"/>
    <b v="0"/>
    <n v="89"/>
    <b v="1"/>
    <x v="1"/>
    <s v="plays"/>
    <d v="2016-04-05T11:47:40"/>
    <d v="2016-05-04T23:00:00"/>
    <n v="29"/>
  </r>
  <r>
    <x v="276"/>
    <n v="5"/>
    <x v="1"/>
    <s v="GB"/>
    <s v="GBP"/>
    <n v="1376563408"/>
    <n v="1373971408"/>
    <b v="0"/>
    <n v="1"/>
    <b v="0"/>
    <x v="2"/>
    <s v="fiction"/>
    <d v="2013-07-16T10:43:28"/>
    <d v="2013-08-15T10:43:28"/>
    <n v="30"/>
  </r>
  <r>
    <x v="277"/>
    <n v="895"/>
    <x v="1"/>
    <s v="GB"/>
    <s v="GBP"/>
    <n v="1414107040"/>
    <n v="1411515040"/>
    <b v="1"/>
    <n v="25"/>
    <b v="0"/>
    <x v="6"/>
    <s v="photobooks"/>
    <d v="2014-09-23T23:30:40"/>
    <d v="2014-10-23T23:30:40"/>
    <n v="30"/>
  </r>
  <r>
    <x v="277"/>
    <n v="5331"/>
    <x v="2"/>
    <s v="US"/>
    <s v="USD"/>
    <n v="1378785540"/>
    <n v="1376066243"/>
    <b v="0"/>
    <n v="90"/>
    <b v="1"/>
    <x v="5"/>
    <s v="rock"/>
    <d v="2013-08-09T16:37:23"/>
    <d v="2013-09-10T03:59:00"/>
    <n v="32"/>
  </r>
  <r>
    <x v="277"/>
    <n v="0"/>
    <x v="0"/>
    <s v="US"/>
    <s v="USD"/>
    <n v="1446087223"/>
    <n v="1443495223"/>
    <b v="0"/>
    <n v="0"/>
    <b v="0"/>
    <x v="3"/>
    <s v="web"/>
    <d v="2015-09-29T02:53:43"/>
    <d v="2015-10-29T02:53:43"/>
    <n v="30"/>
  </r>
  <r>
    <x v="277"/>
    <n v="4230"/>
    <x v="2"/>
    <s v="FR"/>
    <s v="EUR"/>
    <n v="1437429600"/>
    <n v="1433747376"/>
    <b v="0"/>
    <n v="41"/>
    <b v="1"/>
    <x v="1"/>
    <s v="spaces"/>
    <d v="2015-06-08T07:09:36"/>
    <d v="2015-07-20T22:00:00"/>
    <n v="42"/>
  </r>
  <r>
    <x v="277"/>
    <n v="4794.82"/>
    <x v="2"/>
    <s v="US"/>
    <s v="USD"/>
    <n v="1367859071"/>
    <n v="1365699071"/>
    <b v="1"/>
    <n v="62"/>
    <b v="1"/>
    <x v="1"/>
    <s v="plays"/>
    <d v="2013-04-11T16:51:11"/>
    <d v="2013-05-06T16:51:11"/>
    <n v="25"/>
  </r>
  <r>
    <x v="278"/>
    <n v="270"/>
    <x v="1"/>
    <s v="FR"/>
    <s v="EUR"/>
    <n v="1450541229"/>
    <n v="1447949229"/>
    <b v="0"/>
    <n v="6"/>
    <b v="0"/>
    <x v="4"/>
    <s v="mobile games"/>
    <d v="2015-11-19T16:07:09"/>
    <d v="2015-12-19T16:07:09"/>
    <n v="30"/>
  </r>
  <r>
    <x v="279"/>
    <n v="11"/>
    <x v="1"/>
    <s v="US"/>
    <s v="USD"/>
    <n v="1434080706"/>
    <n v="1428896706"/>
    <b v="0"/>
    <n v="2"/>
    <b v="0"/>
    <x v="1"/>
    <s v="spaces"/>
    <d v="2015-04-13T03:45:06"/>
    <d v="2015-06-12T03:45:06"/>
    <n v="60"/>
  </r>
  <r>
    <x v="279"/>
    <n v="645"/>
    <x v="3"/>
    <s v="US"/>
    <s v="USD"/>
    <n v="1491656045"/>
    <n v="1489067645"/>
    <b v="0"/>
    <n v="12"/>
    <b v="0"/>
    <x v="1"/>
    <s v="plays"/>
    <d v="2017-03-09T13:54:05"/>
    <d v="2017-04-08T12:54:05"/>
    <n v="30"/>
  </r>
  <r>
    <x v="280"/>
    <n v="470"/>
    <x v="1"/>
    <s v="US"/>
    <s v="USD"/>
    <n v="1430851680"/>
    <n v="1428340931"/>
    <b v="0"/>
    <n v="6"/>
    <b v="0"/>
    <x v="1"/>
    <s v="spaces"/>
    <d v="2015-04-06T17:22:11"/>
    <d v="2015-05-05T18:48:00"/>
    <n v="29"/>
  </r>
  <r>
    <x v="281"/>
    <n v="4051.99"/>
    <x v="2"/>
    <s v="US"/>
    <s v="USD"/>
    <n v="1408604515"/>
    <n v="1406012515"/>
    <b v="0"/>
    <n v="53"/>
    <b v="1"/>
    <x v="0"/>
    <s v="television"/>
    <d v="2014-07-22T07:01:55"/>
    <d v="2014-08-21T07:01:55"/>
    <n v="30"/>
  </r>
  <r>
    <x v="281"/>
    <n v="4000.5"/>
    <x v="2"/>
    <s v="US"/>
    <s v="USD"/>
    <n v="1318189261"/>
    <n v="1315597261"/>
    <b v="0"/>
    <n v="100"/>
    <b v="1"/>
    <x v="0"/>
    <s v="shorts"/>
    <d v="2011-09-09T19:41:01"/>
    <d v="2011-10-09T19:41:01"/>
    <n v="30"/>
  </r>
  <r>
    <x v="281"/>
    <n v="0"/>
    <x v="0"/>
    <s v="US"/>
    <s v="USD"/>
    <n v="1431728242"/>
    <n v="1429568242"/>
    <b v="0"/>
    <n v="0"/>
    <b v="0"/>
    <x v="0"/>
    <s v="science fiction"/>
    <d v="2015-04-20T22:17:22"/>
    <d v="2015-05-15T22:17:22"/>
    <n v="25"/>
  </r>
  <r>
    <x v="281"/>
    <n v="110"/>
    <x v="1"/>
    <s v="GB"/>
    <s v="GBP"/>
    <n v="1425066546"/>
    <n v="1422474546"/>
    <b v="0"/>
    <n v="7"/>
    <b v="0"/>
    <x v="0"/>
    <s v="drama"/>
    <d v="2015-01-28T19:49:06"/>
    <d v="2015-02-27T19:49:06"/>
    <n v="30"/>
  </r>
  <r>
    <x v="281"/>
    <n v="6240"/>
    <x v="2"/>
    <s v="US"/>
    <s v="USD"/>
    <n v="1333609140"/>
    <n v="1330638829"/>
    <b v="1"/>
    <n v="113"/>
    <b v="1"/>
    <x v="0"/>
    <s v="documentary"/>
    <d v="2012-03-01T21:53:49"/>
    <d v="2012-04-05T06:59:00"/>
    <n v="35"/>
  </r>
  <r>
    <x v="281"/>
    <n v="5904"/>
    <x v="2"/>
    <s v="US"/>
    <s v="USD"/>
    <n v="1335574674"/>
    <n v="1330394274"/>
    <b v="1"/>
    <n v="62"/>
    <b v="1"/>
    <x v="0"/>
    <s v="documentary"/>
    <d v="2012-02-28T01:57:54"/>
    <d v="2012-04-28T00:57:54"/>
    <n v="60"/>
  </r>
  <r>
    <x v="281"/>
    <n v="5456"/>
    <x v="2"/>
    <s v="US"/>
    <s v="USD"/>
    <n v="1427011200"/>
    <n v="1424669929"/>
    <b v="1"/>
    <n v="34"/>
    <b v="1"/>
    <x v="0"/>
    <s v="documentary"/>
    <d v="2015-02-23T05:38:49"/>
    <d v="2015-03-22T08:00:00"/>
    <n v="27"/>
  </r>
  <r>
    <x v="281"/>
    <n v="5660"/>
    <x v="2"/>
    <s v="US"/>
    <s v="USD"/>
    <n v="1453569392"/>
    <n v="1451409392"/>
    <b v="0"/>
    <n v="49"/>
    <b v="1"/>
    <x v="0"/>
    <s v="documentary"/>
    <d v="2015-12-29T17:16:32"/>
    <d v="2016-01-23T17:16:32"/>
    <n v="25"/>
  </r>
  <r>
    <x v="281"/>
    <n v="4000"/>
    <x v="2"/>
    <s v="US"/>
    <s v="USD"/>
    <n v="1481957940"/>
    <n v="1478050429"/>
    <b v="0"/>
    <n v="31"/>
    <b v="1"/>
    <x v="1"/>
    <s v="plays"/>
    <d v="2016-11-02T01:33:49"/>
    <d v="2016-12-17T06:59:00"/>
    <n v="45"/>
  </r>
  <r>
    <x v="281"/>
    <n v="5226"/>
    <x v="2"/>
    <s v="US"/>
    <s v="USD"/>
    <n v="1348028861"/>
    <n v="1342844861"/>
    <b v="0"/>
    <n v="120"/>
    <b v="1"/>
    <x v="2"/>
    <s v="nonfiction"/>
    <d v="2012-07-21T04:27:41"/>
    <d v="2012-09-19T04:27:41"/>
    <n v="60"/>
  </r>
  <r>
    <x v="281"/>
    <n v="0"/>
    <x v="1"/>
    <s v="CA"/>
    <s v="CAD"/>
    <n v="1424112483"/>
    <n v="1421520483"/>
    <b v="0"/>
    <n v="0"/>
    <b v="0"/>
    <x v="2"/>
    <s v="fiction"/>
    <d v="2015-01-17T18:48:03"/>
    <d v="2015-02-16T18:48:03"/>
    <n v="30"/>
  </r>
  <r>
    <x v="281"/>
    <n v="1656"/>
    <x v="1"/>
    <s v="US"/>
    <s v="USD"/>
    <n v="1388102094"/>
    <n v="1385510094"/>
    <b v="0"/>
    <n v="52"/>
    <b v="0"/>
    <x v="2"/>
    <s v="fiction"/>
    <d v="2013-11-26T23:54:54"/>
    <d v="2013-12-26T23:54:54"/>
    <n v="30"/>
  </r>
  <r>
    <x v="281"/>
    <n v="4205"/>
    <x v="2"/>
    <s v="US"/>
    <s v="USD"/>
    <n v="1488333600"/>
    <n v="1485270311"/>
    <b v="0"/>
    <n v="57"/>
    <b v="1"/>
    <x v="5"/>
    <s v="rock"/>
    <d v="2017-01-24T15:05:11"/>
    <d v="2017-03-01T02:00:00"/>
    <n v="36"/>
  </r>
  <r>
    <x v="281"/>
    <n v="4151"/>
    <x v="2"/>
    <s v="US"/>
    <s v="USD"/>
    <n v="1390161630"/>
    <n v="1387569630"/>
    <b v="0"/>
    <n v="52"/>
    <b v="1"/>
    <x v="5"/>
    <s v="rock"/>
    <d v="2013-12-20T20:00:30"/>
    <d v="2014-01-19T20:00:30"/>
    <n v="30"/>
  </r>
  <r>
    <x v="281"/>
    <n v="4280"/>
    <x v="2"/>
    <s v="US"/>
    <s v="USD"/>
    <n v="1414879303"/>
    <n v="1412287303"/>
    <b v="0"/>
    <n v="43"/>
    <b v="1"/>
    <x v="5"/>
    <s v="rock"/>
    <d v="2014-10-02T22:01:43"/>
    <d v="2014-11-01T22:01:43"/>
    <n v="30"/>
  </r>
  <r>
    <x v="281"/>
    <n v="4796"/>
    <x v="2"/>
    <s v="US"/>
    <s v="USD"/>
    <n v="1426473264"/>
    <n v="1424057664"/>
    <b v="0"/>
    <n v="115"/>
    <b v="1"/>
    <x v="5"/>
    <s v="metal"/>
    <d v="2015-02-16T03:34:24"/>
    <d v="2015-03-16T02:34:24"/>
    <n v="28"/>
  </r>
  <r>
    <x v="281"/>
    <n v="6207"/>
    <x v="2"/>
    <s v="US"/>
    <s v="USD"/>
    <n v="1461560340"/>
    <n v="1458762717"/>
    <b v="0"/>
    <n v="133"/>
    <b v="1"/>
    <x v="5"/>
    <s v="metal"/>
    <d v="2016-03-23T19:51:57"/>
    <d v="2016-04-25T04:59:00"/>
    <n v="33"/>
  </r>
  <r>
    <x v="281"/>
    <n v="4187"/>
    <x v="2"/>
    <s v="US"/>
    <s v="USD"/>
    <n v="1433376000"/>
    <n v="1430768468"/>
    <b v="0"/>
    <n v="98"/>
    <b v="1"/>
    <x v="5"/>
    <s v="metal"/>
    <d v="2015-05-04T19:41:08"/>
    <d v="2015-06-04T00:00:00"/>
    <n v="31"/>
  </r>
  <r>
    <x v="281"/>
    <n v="480"/>
    <x v="1"/>
    <s v="NL"/>
    <s v="EUR"/>
    <n v="1457812364"/>
    <n v="1455220364"/>
    <b v="0"/>
    <n v="8"/>
    <b v="0"/>
    <x v="3"/>
    <s v="wearables"/>
    <d v="2016-02-11T19:52:44"/>
    <d v="2016-03-12T19:52:44"/>
    <n v="30"/>
  </r>
  <r>
    <x v="281"/>
    <n v="65"/>
    <x v="1"/>
    <s v="US"/>
    <s v="USD"/>
    <n v="1406474820"/>
    <n v="1403902060"/>
    <b v="0"/>
    <n v="5"/>
    <b v="0"/>
    <x v="3"/>
    <s v="wearables"/>
    <d v="2014-06-27T20:47:40"/>
    <d v="2014-07-27T15:27:00"/>
    <n v="30"/>
  </r>
  <r>
    <x v="281"/>
    <n v="234"/>
    <x v="0"/>
    <s v="US"/>
    <s v="USD"/>
    <n v="1418368260"/>
    <n v="1417654672"/>
    <b v="0"/>
    <n v="8"/>
    <b v="0"/>
    <x v="3"/>
    <s v="wearables"/>
    <d v="2014-12-04T00:57:52"/>
    <d v="2014-12-12T07:11:00"/>
    <n v="8"/>
  </r>
  <r>
    <x v="281"/>
    <n v="0"/>
    <x v="0"/>
    <s v="US"/>
    <s v="USD"/>
    <n v="1462150800"/>
    <n v="1456987108"/>
    <b v="0"/>
    <n v="0"/>
    <b v="0"/>
    <x v="8"/>
    <s v="audio"/>
    <d v="2016-03-03T06:38:28"/>
    <d v="2016-05-02T01:00:00"/>
    <n v="60"/>
  </r>
  <r>
    <x v="281"/>
    <n v="100"/>
    <x v="1"/>
    <s v="DE"/>
    <s v="EUR"/>
    <n v="1455417571"/>
    <n v="1452825571"/>
    <b v="0"/>
    <n v="10"/>
    <b v="0"/>
    <x v="4"/>
    <s v="video games"/>
    <d v="2016-01-15T02:39:31"/>
    <d v="2016-02-14T02:39:31"/>
    <n v="30"/>
  </r>
  <r>
    <x v="281"/>
    <n v="0"/>
    <x v="1"/>
    <s v="US"/>
    <s v="USD"/>
    <n v="1424131727"/>
    <n v="1421539727"/>
    <b v="0"/>
    <n v="0"/>
    <b v="0"/>
    <x v="4"/>
    <s v="mobile games"/>
    <d v="2015-01-18T00:08:47"/>
    <d v="2015-02-17T00:08:47"/>
    <n v="30"/>
  </r>
  <r>
    <x v="281"/>
    <n v="11215"/>
    <x v="2"/>
    <s v="CA"/>
    <s v="CAD"/>
    <n v="1459483200"/>
    <n v="1456852647"/>
    <b v="0"/>
    <n v="138"/>
    <b v="1"/>
    <x v="6"/>
    <s v="photobooks"/>
    <d v="2016-03-01T17:17:27"/>
    <d v="2016-04-01T04:00:00"/>
    <n v="31"/>
  </r>
  <r>
    <x v="281"/>
    <n v="4140"/>
    <x v="2"/>
    <s v="CA"/>
    <s v="CAD"/>
    <n v="1409506291"/>
    <n v="1406914291"/>
    <b v="1"/>
    <n v="54"/>
    <b v="1"/>
    <x v="5"/>
    <s v="rock"/>
    <d v="2014-08-01T17:31:31"/>
    <d v="2014-08-31T17:31:31"/>
    <n v="30"/>
  </r>
  <r>
    <x v="281"/>
    <n v="4018"/>
    <x v="2"/>
    <s v="US"/>
    <s v="USD"/>
    <n v="1470801600"/>
    <n v="1468122163"/>
    <b v="0"/>
    <n v="61"/>
    <b v="1"/>
    <x v="1"/>
    <s v="plays"/>
    <d v="2016-07-10T03:42:43"/>
    <d v="2016-08-10T04:00:00"/>
    <n v="31"/>
  </r>
  <r>
    <x v="281"/>
    <n v="6853"/>
    <x v="2"/>
    <s v="FR"/>
    <s v="EUR"/>
    <n v="1484444119"/>
    <n v="1481852119"/>
    <b v="0"/>
    <n v="109"/>
    <b v="1"/>
    <x v="5"/>
    <s v="rock"/>
    <d v="2016-12-16T01:35:19"/>
    <d v="2017-01-15T01:35:19"/>
    <n v="30"/>
  </r>
  <r>
    <x v="281"/>
    <n v="5465"/>
    <x v="2"/>
    <s v="US"/>
    <s v="USD"/>
    <n v="1433305800"/>
    <n v="1430604395"/>
    <b v="0"/>
    <n v="78"/>
    <b v="1"/>
    <x v="5"/>
    <s v="rock"/>
    <d v="2015-05-02T22:06:35"/>
    <d v="2015-06-03T04:30:00"/>
    <n v="32"/>
  </r>
  <r>
    <x v="281"/>
    <n v="4103"/>
    <x v="2"/>
    <s v="US"/>
    <s v="USD"/>
    <n v="1374802235"/>
    <n v="1372210235"/>
    <b v="0"/>
    <n v="66"/>
    <b v="1"/>
    <x v="5"/>
    <s v="rock"/>
    <d v="2013-06-26T01:30:35"/>
    <d v="2013-07-26T01:30:35"/>
    <n v="30"/>
  </r>
  <r>
    <x v="281"/>
    <n v="0"/>
    <x v="1"/>
    <s v="US"/>
    <s v="USD"/>
    <n v="1420085535"/>
    <n v="1414897935"/>
    <b v="0"/>
    <n v="0"/>
    <b v="0"/>
    <x v="2"/>
    <s v="translations"/>
    <d v="2014-11-02T03:12:15"/>
    <d v="2015-01-01T04:12:15"/>
    <n v="60"/>
  </r>
  <r>
    <x v="281"/>
    <n v="4340.7"/>
    <x v="2"/>
    <s v="US"/>
    <s v="USD"/>
    <n v="1365609271"/>
    <n v="1363017271"/>
    <b v="1"/>
    <n v="150"/>
    <b v="1"/>
    <x v="2"/>
    <s v="radio &amp; podcasts"/>
    <d v="2013-03-11T15:54:31"/>
    <d v="2013-04-10T15:54:31"/>
    <n v="30"/>
  </r>
  <r>
    <x v="281"/>
    <n v="30"/>
    <x v="1"/>
    <s v="US"/>
    <s v="USD"/>
    <n v="1308431646"/>
    <n v="1305839646"/>
    <b v="0"/>
    <n v="2"/>
    <b v="0"/>
    <x v="2"/>
    <s v="fiction"/>
    <d v="2011-05-19T21:14:06"/>
    <d v="2011-06-18T21:14:06"/>
    <n v="30"/>
  </r>
  <r>
    <x v="281"/>
    <n v="5297"/>
    <x v="2"/>
    <s v="US"/>
    <s v="USD"/>
    <n v="1464040800"/>
    <n v="1461527631"/>
    <b v="1"/>
    <n v="110"/>
    <b v="1"/>
    <x v="6"/>
    <s v="photobooks"/>
    <d v="2016-04-24T19:53:51"/>
    <d v="2016-05-23T22:00:00"/>
    <n v="29"/>
  </r>
  <r>
    <x v="281"/>
    <n v="0"/>
    <x v="0"/>
    <s v="US"/>
    <s v="USD"/>
    <n v="1259715000"/>
    <n v="1253712916"/>
    <b v="0"/>
    <n v="0"/>
    <b v="0"/>
    <x v="2"/>
    <s v="art books"/>
    <d v="2009-09-23T13:35:16"/>
    <d v="2009-12-02T00:50:00"/>
    <n v="70"/>
  </r>
  <r>
    <x v="281"/>
    <n v="100"/>
    <x v="0"/>
    <s v="US"/>
    <s v="USD"/>
    <n v="1307554261"/>
    <n v="1304962261"/>
    <b v="0"/>
    <n v="1"/>
    <b v="0"/>
    <x v="2"/>
    <s v="art books"/>
    <d v="2011-05-09T17:31:01"/>
    <d v="2011-06-08T17:31:01"/>
    <n v="30"/>
  </r>
  <r>
    <x v="281"/>
    <n v="4037"/>
    <x v="2"/>
    <s v="US"/>
    <s v="USD"/>
    <n v="1403026882"/>
    <n v="1400175682"/>
    <b v="0"/>
    <n v="88"/>
    <b v="1"/>
    <x v="5"/>
    <s v="rock"/>
    <d v="2014-05-15T17:41:22"/>
    <d v="2014-06-17T17:41:22"/>
    <n v="33"/>
  </r>
  <r>
    <x v="281"/>
    <n v="10610"/>
    <x v="2"/>
    <s v="US"/>
    <s v="USD"/>
    <n v="1330671540"/>
    <n v="1328040375"/>
    <b v="0"/>
    <n v="126"/>
    <b v="1"/>
    <x v="5"/>
    <s v="rock"/>
    <d v="2012-01-31T20:06:15"/>
    <d v="2012-03-02T06:59:00"/>
    <n v="31"/>
  </r>
  <r>
    <x v="281"/>
    <n v="4065"/>
    <x v="2"/>
    <s v="US"/>
    <s v="USD"/>
    <n v="1316851854"/>
    <n v="1311667854"/>
    <b v="0"/>
    <n v="47"/>
    <b v="1"/>
    <x v="5"/>
    <s v="rock"/>
    <d v="2011-07-26T08:10:54"/>
    <d v="2011-09-24T08:10:54"/>
    <n v="60"/>
  </r>
  <r>
    <x v="281"/>
    <n v="1772"/>
    <x v="3"/>
    <s v="US"/>
    <s v="USD"/>
    <n v="1491738594"/>
    <n v="1489150194"/>
    <b v="0"/>
    <n v="7"/>
    <b v="0"/>
    <x v="5"/>
    <s v="faith"/>
    <d v="2017-03-10T12:49:54"/>
    <d v="2017-04-09T11:49:54"/>
    <n v="30"/>
  </r>
  <r>
    <x v="281"/>
    <n v="35"/>
    <x v="1"/>
    <s v="US"/>
    <s v="USD"/>
    <n v="1410958191"/>
    <n v="1408366191"/>
    <b v="0"/>
    <n v="3"/>
    <b v="0"/>
    <x v="5"/>
    <s v="faith"/>
    <d v="2014-08-18T12:49:51"/>
    <d v="2014-09-17T12:49:51"/>
    <n v="30"/>
  </r>
  <r>
    <x v="281"/>
    <n v="225"/>
    <x v="1"/>
    <s v="US"/>
    <s v="USD"/>
    <n v="1415562471"/>
    <n v="1412966871"/>
    <b v="0"/>
    <n v="8"/>
    <b v="0"/>
    <x v="5"/>
    <s v="faith"/>
    <d v="2014-10-10T18:47:51"/>
    <d v="2014-11-09T19:47:51"/>
    <n v="30"/>
  </r>
  <r>
    <x v="281"/>
    <n v="0"/>
    <x v="1"/>
    <s v="US"/>
    <s v="USD"/>
    <n v="1452920400"/>
    <n v="1447777481"/>
    <b v="0"/>
    <n v="0"/>
    <b v="0"/>
    <x v="5"/>
    <s v="faith"/>
    <d v="2015-11-17T16:24:41"/>
    <d v="2016-01-16T05:00:00"/>
    <n v="60"/>
  </r>
  <r>
    <x v="281"/>
    <n v="850"/>
    <x v="1"/>
    <s v="US"/>
    <s v="USD"/>
    <n v="1437432392"/>
    <n v="1434840392"/>
    <b v="0"/>
    <n v="15"/>
    <b v="0"/>
    <x v="5"/>
    <s v="faith"/>
    <d v="2015-06-20T22:46:32"/>
    <d v="2015-07-20T22:46:32"/>
    <n v="30"/>
  </r>
  <r>
    <x v="281"/>
    <n v="69.83"/>
    <x v="1"/>
    <s v="GB"/>
    <s v="GBP"/>
    <n v="1415740408"/>
    <n v="1414008808"/>
    <b v="1"/>
    <n v="6"/>
    <b v="0"/>
    <x v="6"/>
    <s v="photobooks"/>
    <d v="2014-10-22T20:13:28"/>
    <d v="2014-11-11T21:13:28"/>
    <n v="20"/>
  </r>
  <r>
    <x v="281"/>
    <n v="13864"/>
    <x v="2"/>
    <s v="GB"/>
    <s v="GBP"/>
    <n v="1373751325"/>
    <n v="1371159325"/>
    <b v="1"/>
    <n v="473"/>
    <b v="1"/>
    <x v="3"/>
    <s v="hardware"/>
    <d v="2013-06-13T21:35:25"/>
    <d v="2013-07-13T21:35:25"/>
    <n v="30"/>
  </r>
  <r>
    <x v="281"/>
    <n v="23414"/>
    <x v="2"/>
    <s v="US"/>
    <s v="USD"/>
    <n v="1344826800"/>
    <n v="1341875544"/>
    <b v="1"/>
    <n v="105"/>
    <b v="1"/>
    <x v="3"/>
    <s v="hardware"/>
    <d v="2012-07-09T23:12:24"/>
    <d v="2012-08-13T03:00:00"/>
    <n v="35"/>
  </r>
  <r>
    <x v="281"/>
    <n v="5922"/>
    <x v="2"/>
    <s v="DE"/>
    <s v="EUR"/>
    <n v="1463333701"/>
    <n v="1460482501"/>
    <b v="0"/>
    <n v="49"/>
    <b v="1"/>
    <x v="3"/>
    <s v="hardware"/>
    <d v="2016-04-12T17:35:01"/>
    <d v="2016-05-15T17:35:01"/>
    <n v="33"/>
  </r>
  <r>
    <x v="281"/>
    <n v="4028"/>
    <x v="2"/>
    <s v="US"/>
    <s v="USD"/>
    <n v="1323838740"/>
    <n v="1321200332"/>
    <b v="0"/>
    <n v="35"/>
    <b v="1"/>
    <x v="5"/>
    <s v="indie rock"/>
    <d v="2011-11-13T16:05:32"/>
    <d v="2011-12-14T04:59:00"/>
    <n v="31"/>
  </r>
  <r>
    <x v="281"/>
    <n v="4261"/>
    <x v="2"/>
    <s v="US"/>
    <s v="USD"/>
    <n v="1436115617"/>
    <n v="1433523617"/>
    <b v="0"/>
    <n v="40"/>
    <b v="1"/>
    <x v="5"/>
    <s v="indie rock"/>
    <d v="2015-06-05T17:00:17"/>
    <d v="2015-07-05T17:00:17"/>
    <n v="30"/>
  </r>
  <r>
    <x v="281"/>
    <n v="4243"/>
    <x v="2"/>
    <s v="US"/>
    <s v="USD"/>
    <n v="1434949200"/>
    <n v="1431903495"/>
    <b v="0"/>
    <n v="47"/>
    <b v="1"/>
    <x v="5"/>
    <s v="rock"/>
    <d v="2015-05-17T22:58:15"/>
    <d v="2015-06-22T05:00:00"/>
    <n v="36"/>
  </r>
  <r>
    <x v="281"/>
    <n v="4119"/>
    <x v="2"/>
    <s v="GB"/>
    <s v="GBP"/>
    <n v="1462453307"/>
    <n v="1459861307"/>
    <b v="0"/>
    <n v="63"/>
    <b v="1"/>
    <x v="5"/>
    <s v="rock"/>
    <d v="2016-04-05T13:01:47"/>
    <d v="2016-05-05T13:01:47"/>
    <n v="30"/>
  </r>
  <r>
    <x v="281"/>
    <n v="28167.25"/>
    <x v="2"/>
    <s v="US"/>
    <s v="USD"/>
    <n v="1351801368"/>
    <n v="1349209368"/>
    <b v="0"/>
    <n v="721"/>
    <b v="1"/>
    <x v="5"/>
    <s v="electronic music"/>
    <d v="2012-10-02T20:22:48"/>
    <d v="2012-11-01T20:22:48"/>
    <n v="30"/>
  </r>
  <r>
    <x v="281"/>
    <n v="4457"/>
    <x v="2"/>
    <s v="US"/>
    <s v="USD"/>
    <n v="1334424960"/>
    <n v="1329442510"/>
    <b v="0"/>
    <n v="72"/>
    <b v="1"/>
    <x v="5"/>
    <s v="electronic music"/>
    <d v="2012-02-17T01:35:10"/>
    <d v="2012-04-14T17:36:00"/>
    <n v="57"/>
  </r>
  <r>
    <x v="281"/>
    <n v="5496"/>
    <x v="2"/>
    <s v="DE"/>
    <s v="EUR"/>
    <n v="1489157716"/>
    <n v="1486565716"/>
    <b v="0"/>
    <n v="79"/>
    <b v="1"/>
    <x v="4"/>
    <s v="tabletop games"/>
    <d v="2017-02-08T14:55:16"/>
    <d v="2017-03-10T14:55:16"/>
    <n v="30"/>
  </r>
  <r>
    <x v="281"/>
    <n v="105881"/>
    <x v="2"/>
    <s v="US"/>
    <s v="USD"/>
    <n v="1393005600"/>
    <n v="1390323617"/>
    <b v="0"/>
    <n v="1980"/>
    <b v="1"/>
    <x v="4"/>
    <s v="tabletop games"/>
    <d v="2014-01-21T17:00:17"/>
    <d v="2014-02-21T18:00:00"/>
    <n v="31"/>
  </r>
  <r>
    <x v="281"/>
    <n v="4078"/>
    <x v="2"/>
    <s v="US"/>
    <s v="USD"/>
    <n v="1415208840"/>
    <n v="1412611498"/>
    <b v="1"/>
    <n v="67"/>
    <b v="1"/>
    <x v="7"/>
    <s v="small batch"/>
    <d v="2014-10-06T16:04:58"/>
    <d v="2014-11-05T17:34:00"/>
    <n v="30"/>
  </r>
  <r>
    <x v="281"/>
    <n v="0"/>
    <x v="0"/>
    <s v="US"/>
    <s v="USD"/>
    <n v="1435874384"/>
    <n v="1433282384"/>
    <b v="0"/>
    <n v="0"/>
    <b v="0"/>
    <x v="3"/>
    <s v="web"/>
    <d v="2015-06-02T21:59:44"/>
    <d v="2015-07-02T21:59:44"/>
    <n v="30"/>
  </r>
  <r>
    <x v="281"/>
    <n v="4516.4399999999996"/>
    <x v="2"/>
    <s v="US"/>
    <s v="USD"/>
    <n v="1335799808"/>
    <n v="1333207808"/>
    <b v="0"/>
    <n v="95"/>
    <b v="1"/>
    <x v="5"/>
    <s v="indie rock"/>
    <d v="2012-03-31T15:30:08"/>
    <d v="2012-04-30T15:30:08"/>
    <n v="30"/>
  </r>
  <r>
    <x v="281"/>
    <n v="4510.8599999999997"/>
    <x v="2"/>
    <s v="US"/>
    <s v="USD"/>
    <n v="1312578338"/>
    <n v="1309986338"/>
    <b v="0"/>
    <n v="56"/>
    <b v="1"/>
    <x v="5"/>
    <s v="indie rock"/>
    <d v="2011-07-06T21:05:38"/>
    <d v="2011-08-05T21:05:38"/>
    <n v="30"/>
  </r>
  <r>
    <x v="281"/>
    <n v="8105"/>
    <x v="2"/>
    <s v="US"/>
    <s v="USD"/>
    <n v="1356976800"/>
    <n v="1352820837"/>
    <b v="0"/>
    <n v="170"/>
    <b v="1"/>
    <x v="5"/>
    <s v="indie rock"/>
    <d v="2012-11-13T15:33:57"/>
    <d v="2012-12-31T18:00:00"/>
    <n v="48"/>
  </r>
  <r>
    <x v="281"/>
    <n v="4518"/>
    <x v="2"/>
    <s v="US"/>
    <s v="USD"/>
    <n v="1418014740"/>
    <n v="1415585474"/>
    <b v="0"/>
    <n v="33"/>
    <b v="1"/>
    <x v="5"/>
    <s v="classical music"/>
    <d v="2014-11-10T02:11:14"/>
    <d v="2014-12-08T04:59:00"/>
    <n v="28"/>
  </r>
  <r>
    <x v="281"/>
    <n v="4085"/>
    <x v="2"/>
    <s v="US"/>
    <s v="USD"/>
    <n v="1382068740"/>
    <n v="1380477691"/>
    <b v="0"/>
    <n v="71"/>
    <b v="1"/>
    <x v="5"/>
    <s v="classical music"/>
    <d v="2013-09-29T18:01:31"/>
    <d v="2013-10-18T03:59:00"/>
    <n v="19"/>
  </r>
  <r>
    <x v="281"/>
    <n v="4289.99"/>
    <x v="2"/>
    <s v="GB"/>
    <s v="GBP"/>
    <n v="1440068400"/>
    <n v="1438459303"/>
    <b v="0"/>
    <n v="81"/>
    <b v="1"/>
    <x v="5"/>
    <s v="classical music"/>
    <d v="2015-08-01T20:01:43"/>
    <d v="2015-08-20T11:00:00"/>
    <n v="19"/>
  </r>
  <r>
    <x v="281"/>
    <n v="5045"/>
    <x v="2"/>
    <s v="US"/>
    <s v="USD"/>
    <n v="1345148566"/>
    <n v="1342556566"/>
    <b v="0"/>
    <n v="60"/>
    <b v="1"/>
    <x v="5"/>
    <s v="classical music"/>
    <d v="2012-07-17T20:22:46"/>
    <d v="2012-08-16T20:22:46"/>
    <n v="30"/>
  </r>
  <r>
    <x v="281"/>
    <n v="45"/>
    <x v="1"/>
    <s v="US"/>
    <s v="USD"/>
    <n v="1338404400"/>
    <n v="1335855631"/>
    <b v="0"/>
    <n v="4"/>
    <b v="0"/>
    <x v="2"/>
    <s v="children's books"/>
    <d v="2012-05-01T07:00:31"/>
    <d v="2012-05-30T19:00:00"/>
    <n v="29"/>
  </r>
  <r>
    <x v="281"/>
    <n v="0"/>
    <x v="1"/>
    <s v="US"/>
    <s v="USD"/>
    <n v="1351432428"/>
    <n v="1350050028"/>
    <b v="0"/>
    <n v="0"/>
    <b v="0"/>
    <x v="2"/>
    <s v="children's books"/>
    <d v="2012-10-12T13:53:48"/>
    <d v="2012-10-28T13:53:48"/>
    <n v="16"/>
  </r>
  <r>
    <x v="281"/>
    <n v="34"/>
    <x v="1"/>
    <s v="CA"/>
    <s v="CAD"/>
    <n v="1439766050"/>
    <n v="1434582050"/>
    <b v="0"/>
    <n v="3"/>
    <b v="0"/>
    <x v="2"/>
    <s v="children's books"/>
    <d v="2015-06-17T23:00:50"/>
    <d v="2015-08-16T23:00:50"/>
    <n v="60"/>
  </r>
  <r>
    <x v="281"/>
    <n v="570"/>
    <x v="1"/>
    <s v="US"/>
    <s v="USD"/>
    <n v="1362711728"/>
    <n v="1360119728"/>
    <b v="0"/>
    <n v="13"/>
    <b v="0"/>
    <x v="2"/>
    <s v="children's books"/>
    <d v="2013-02-06T03:02:08"/>
    <d v="2013-03-08T03:02:08"/>
    <n v="30"/>
  </r>
  <r>
    <x v="281"/>
    <n v="266"/>
    <x v="1"/>
    <s v="US"/>
    <s v="USD"/>
    <n v="1466363576"/>
    <n v="1461179576"/>
    <b v="0"/>
    <n v="9"/>
    <b v="0"/>
    <x v="1"/>
    <s v="plays"/>
    <d v="2016-04-20T19:12:56"/>
    <d v="2016-06-19T19:12:56"/>
    <n v="60"/>
  </r>
  <r>
    <x v="281"/>
    <n v="4055"/>
    <x v="2"/>
    <s v="US"/>
    <s v="USD"/>
    <n v="1422636814"/>
    <n v="1420044814"/>
    <b v="0"/>
    <n v="32"/>
    <b v="1"/>
    <x v="1"/>
    <s v="musical"/>
    <d v="2014-12-31T16:53:34"/>
    <d v="2015-01-30T16:53:34"/>
    <n v="30"/>
  </r>
  <r>
    <x v="281"/>
    <n v="5157"/>
    <x v="2"/>
    <s v="IE"/>
    <s v="EUR"/>
    <n v="1443014756"/>
    <n v="1439126756"/>
    <b v="1"/>
    <n v="97"/>
    <b v="1"/>
    <x v="1"/>
    <s v="spaces"/>
    <d v="2015-08-09T13:25:56"/>
    <d v="2015-09-23T13:25:56"/>
    <n v="45"/>
  </r>
  <r>
    <x v="281"/>
    <n v="4685"/>
    <x v="2"/>
    <s v="US"/>
    <s v="USD"/>
    <n v="1423587130"/>
    <n v="1421772730"/>
    <b v="0"/>
    <n v="55"/>
    <b v="1"/>
    <x v="1"/>
    <s v="spaces"/>
    <d v="2015-01-20T16:52:10"/>
    <d v="2015-02-10T16:52:10"/>
    <n v="21"/>
  </r>
  <r>
    <x v="281"/>
    <n v="5308.26"/>
    <x v="2"/>
    <s v="US"/>
    <s v="USD"/>
    <n v="1408679055"/>
    <n v="1406087055"/>
    <b v="0"/>
    <n v="64"/>
    <b v="1"/>
    <x v="1"/>
    <s v="spaces"/>
    <d v="2014-07-23T03:44:15"/>
    <d v="2014-08-22T03:44:15"/>
    <n v="30"/>
  </r>
  <r>
    <x v="281"/>
    <n v="910"/>
    <x v="1"/>
    <s v="CA"/>
    <s v="CAD"/>
    <n v="1401595140"/>
    <n v="1398980941"/>
    <b v="0"/>
    <n v="17"/>
    <b v="0"/>
    <x v="1"/>
    <s v="spaces"/>
    <d v="2014-05-01T21:49:01"/>
    <d v="2014-06-01T03:59:00"/>
    <n v="31"/>
  </r>
  <r>
    <x v="281"/>
    <n v="1185"/>
    <x v="1"/>
    <s v="AU"/>
    <s v="AUD"/>
    <n v="1422928800"/>
    <n v="1420235311"/>
    <b v="0"/>
    <n v="5"/>
    <b v="0"/>
    <x v="1"/>
    <s v="spaces"/>
    <d v="2015-01-02T21:48:31"/>
    <d v="2015-02-03T02:00:00"/>
    <n v="32"/>
  </r>
  <r>
    <x v="281"/>
    <n v="4040"/>
    <x v="2"/>
    <s v="US"/>
    <s v="USD"/>
    <n v="1405746000"/>
    <n v="1404932105"/>
    <b v="1"/>
    <n v="41"/>
    <b v="1"/>
    <x v="1"/>
    <s v="plays"/>
    <d v="2014-07-09T18:55:05"/>
    <d v="2014-07-19T05:00:00"/>
    <n v="10"/>
  </r>
  <r>
    <x v="281"/>
    <n v="5086"/>
    <x v="2"/>
    <s v="US"/>
    <s v="USD"/>
    <n v="1404698400"/>
    <n v="1402331262"/>
    <b v="1"/>
    <n v="63"/>
    <b v="1"/>
    <x v="1"/>
    <s v="plays"/>
    <d v="2014-06-09T16:27:42"/>
    <d v="2014-07-07T02:00:00"/>
    <n v="28"/>
  </r>
  <r>
    <x v="281"/>
    <n v="0"/>
    <x v="1"/>
    <s v="CA"/>
    <s v="CAD"/>
    <n v="1481258275"/>
    <n v="1478662675"/>
    <b v="0"/>
    <n v="0"/>
    <b v="0"/>
    <x v="1"/>
    <s v="musical"/>
    <d v="2016-11-09T03:37:55"/>
    <d v="2016-12-09T04:37:55"/>
    <n v="30"/>
  </r>
  <r>
    <x v="281"/>
    <n v="5050"/>
    <x v="2"/>
    <s v="US"/>
    <s v="USD"/>
    <n v="1407524751"/>
    <n v="1404932751"/>
    <b v="1"/>
    <n v="94"/>
    <b v="1"/>
    <x v="1"/>
    <s v="plays"/>
    <d v="2014-07-09T19:05:51"/>
    <d v="2014-08-08T19:05:51"/>
    <n v="30"/>
  </r>
  <r>
    <x v="281"/>
    <n v="4137"/>
    <x v="2"/>
    <s v="GB"/>
    <s v="GBP"/>
    <n v="1436114603"/>
    <n v="1433090603"/>
    <b v="1"/>
    <n v="113"/>
    <b v="1"/>
    <x v="1"/>
    <s v="plays"/>
    <d v="2015-05-31T16:43:23"/>
    <d v="2015-07-05T16:43:23"/>
    <n v="35"/>
  </r>
  <r>
    <x v="281"/>
    <n v="4015.71"/>
    <x v="2"/>
    <s v="GB"/>
    <s v="GBP"/>
    <n v="1485991860"/>
    <n v="1483124208"/>
    <b v="0"/>
    <n v="115"/>
    <b v="1"/>
    <x v="1"/>
    <s v="plays"/>
    <d v="2016-12-30T18:56:48"/>
    <d v="2017-02-01T23:31:00"/>
    <n v="33"/>
  </r>
  <r>
    <x v="281"/>
    <n v="4296"/>
    <x v="2"/>
    <s v="US"/>
    <s v="USD"/>
    <n v="1473879600"/>
    <n v="1472498042"/>
    <b v="1"/>
    <n v="21"/>
    <b v="1"/>
    <x v="1"/>
    <s v="plays"/>
    <d v="2016-08-29T19:14:02"/>
    <d v="2016-09-14T19:00:00"/>
    <n v="16"/>
  </r>
  <r>
    <x v="281"/>
    <n v="4081"/>
    <x v="2"/>
    <s v="US"/>
    <s v="USD"/>
    <n v="1438374748"/>
    <n v="1435782748"/>
    <b v="0"/>
    <n v="20"/>
    <b v="1"/>
    <x v="1"/>
    <s v="plays"/>
    <d v="2015-07-01T20:32:28"/>
    <d v="2015-07-31T20:32:28"/>
    <n v="30"/>
  </r>
  <r>
    <x v="281"/>
    <n v="4400"/>
    <x v="2"/>
    <s v="GB"/>
    <s v="GBP"/>
    <n v="1462519041"/>
    <n v="1459927041"/>
    <b v="0"/>
    <n v="89"/>
    <b v="1"/>
    <x v="1"/>
    <s v="plays"/>
    <d v="2016-04-06T07:17:21"/>
    <d v="2016-05-06T07:17:21"/>
    <n v="30"/>
  </r>
  <r>
    <x v="281"/>
    <n v="4250"/>
    <x v="2"/>
    <s v="US"/>
    <s v="USD"/>
    <n v="1487985734"/>
    <n v="1484097734"/>
    <b v="0"/>
    <n v="23"/>
    <b v="1"/>
    <x v="1"/>
    <s v="plays"/>
    <d v="2017-01-11T01:22:14"/>
    <d v="2017-02-25T01:22:14"/>
    <n v="45"/>
  </r>
  <r>
    <x v="281"/>
    <n v="4090"/>
    <x v="2"/>
    <s v="US"/>
    <s v="USD"/>
    <n v="1426044383"/>
    <n v="1423455983"/>
    <b v="0"/>
    <n v="48"/>
    <b v="1"/>
    <x v="1"/>
    <s v="plays"/>
    <d v="2015-02-09T04:26:23"/>
    <d v="2015-03-11T03:26:23"/>
    <n v="30"/>
  </r>
  <r>
    <x v="281"/>
    <n v="4443"/>
    <x v="2"/>
    <s v="US"/>
    <s v="USD"/>
    <n v="1416589200"/>
    <n v="1414605776"/>
    <b v="0"/>
    <n v="65"/>
    <b v="1"/>
    <x v="1"/>
    <s v="plays"/>
    <d v="2014-10-29T18:02:56"/>
    <d v="2014-11-21T17:00:00"/>
    <n v="23"/>
  </r>
  <r>
    <x v="281"/>
    <n v="4784"/>
    <x v="2"/>
    <s v="GB"/>
    <s v="GBP"/>
    <n v="1429813800"/>
    <n v="1427363645"/>
    <b v="0"/>
    <n v="30"/>
    <b v="1"/>
    <x v="1"/>
    <s v="plays"/>
    <d v="2015-03-26T09:54:05"/>
    <d v="2015-04-23T18:30:00"/>
    <n v="28"/>
  </r>
  <r>
    <x v="281"/>
    <n v="4035"/>
    <x v="2"/>
    <s v="US"/>
    <s v="USD"/>
    <n v="1400875307"/>
    <n v="1398283307"/>
    <b v="0"/>
    <n v="56"/>
    <b v="1"/>
    <x v="1"/>
    <s v="plays"/>
    <d v="2014-04-23T20:01:47"/>
    <d v="2014-05-23T20:01:47"/>
    <n v="30"/>
  </r>
  <r>
    <x v="281"/>
    <n v="4216"/>
    <x v="2"/>
    <s v="US"/>
    <s v="USD"/>
    <n v="1458100740"/>
    <n v="1456862924"/>
    <b v="0"/>
    <n v="31"/>
    <b v="1"/>
    <x v="1"/>
    <s v="plays"/>
    <d v="2016-03-01T20:08:44"/>
    <d v="2016-03-16T03:59:00"/>
    <n v="15"/>
  </r>
  <r>
    <x v="281"/>
    <n v="4000"/>
    <x v="2"/>
    <s v="GB"/>
    <s v="GBP"/>
    <n v="1404471600"/>
    <n v="1401910634"/>
    <b v="0"/>
    <n v="13"/>
    <b v="1"/>
    <x v="1"/>
    <s v="plays"/>
    <d v="2014-06-04T19:37:14"/>
    <d v="2014-07-04T11:00:00"/>
    <n v="30"/>
  </r>
  <r>
    <x v="281"/>
    <n v="4546"/>
    <x v="2"/>
    <s v="GB"/>
    <s v="GBP"/>
    <n v="1474844400"/>
    <n v="1469871148"/>
    <b v="0"/>
    <n v="80"/>
    <b v="1"/>
    <x v="1"/>
    <s v="plays"/>
    <d v="2016-07-30T09:32:28"/>
    <d v="2016-09-25T23:00:00"/>
    <n v="57"/>
  </r>
  <r>
    <x v="281"/>
    <n v="5100"/>
    <x v="2"/>
    <s v="US"/>
    <s v="USD"/>
    <n v="1432654347"/>
    <n v="1430494347"/>
    <b v="0"/>
    <n v="62"/>
    <b v="1"/>
    <x v="1"/>
    <s v="plays"/>
    <d v="2015-05-01T15:32:27"/>
    <d v="2015-05-26T15:32:27"/>
    <n v="25"/>
  </r>
  <r>
    <x v="281"/>
    <n v="4002"/>
    <x v="2"/>
    <s v="US"/>
    <s v="USD"/>
    <n v="1463520479"/>
    <n v="1458336479"/>
    <b v="0"/>
    <n v="49"/>
    <b v="1"/>
    <x v="1"/>
    <s v="plays"/>
    <d v="2016-03-18T21:27:59"/>
    <d v="2016-05-17T21:27:59"/>
    <n v="60"/>
  </r>
  <r>
    <x v="281"/>
    <n v="4073"/>
    <x v="2"/>
    <s v="GB"/>
    <s v="GBP"/>
    <n v="1408204857"/>
    <n v="1406390457"/>
    <b v="0"/>
    <n v="48"/>
    <b v="1"/>
    <x v="1"/>
    <s v="plays"/>
    <d v="2014-07-26T16:00:57"/>
    <d v="2014-08-16T16:00:57"/>
    <n v="21"/>
  </r>
  <r>
    <x v="281"/>
    <n v="4545"/>
    <x v="2"/>
    <s v="GB"/>
    <s v="GBP"/>
    <n v="1415191920"/>
    <n v="1412233497"/>
    <b v="0"/>
    <n v="114"/>
    <b v="1"/>
    <x v="1"/>
    <s v="plays"/>
    <d v="2014-10-02T07:04:57"/>
    <d v="2014-11-05T12:52:00"/>
    <n v="34"/>
  </r>
  <r>
    <x v="281"/>
    <n v="4005"/>
    <x v="2"/>
    <s v="US"/>
    <s v="USD"/>
    <n v="1421009610"/>
    <n v="1419281610"/>
    <b v="0"/>
    <n v="33"/>
    <b v="1"/>
    <x v="1"/>
    <s v="plays"/>
    <d v="2014-12-22T20:53:30"/>
    <d v="2015-01-11T20:53:30"/>
    <n v="20"/>
  </r>
  <r>
    <x v="281"/>
    <n v="4030"/>
    <x v="2"/>
    <s v="GB"/>
    <s v="GBP"/>
    <n v="1431204449"/>
    <n v="1428526049"/>
    <b v="0"/>
    <n v="13"/>
    <b v="1"/>
    <x v="1"/>
    <s v="plays"/>
    <d v="2015-04-08T20:47:29"/>
    <d v="2015-05-09T20:47:29"/>
    <n v="31"/>
  </r>
  <r>
    <x v="281"/>
    <n v="805"/>
    <x v="1"/>
    <s v="GB"/>
    <s v="GBP"/>
    <n v="1468752468"/>
    <n v="1467024468"/>
    <b v="0"/>
    <n v="8"/>
    <b v="0"/>
    <x v="1"/>
    <s v="plays"/>
    <d v="2016-06-27T10:47:48"/>
    <d v="2016-07-17T10:47:48"/>
    <n v="20"/>
  </r>
  <r>
    <x v="281"/>
    <n v="4409.7700000000004"/>
    <x v="2"/>
    <s v="US"/>
    <s v="USD"/>
    <n v="1440556553"/>
    <n v="1435372553"/>
    <b v="0"/>
    <n v="88"/>
    <b v="1"/>
    <x v="1"/>
    <s v="musical"/>
    <d v="2015-06-27T02:35:53"/>
    <d v="2015-08-26T02:35:53"/>
    <n v="60"/>
  </r>
  <r>
    <x v="281"/>
    <n v="4306.1099999999997"/>
    <x v="2"/>
    <s v="US"/>
    <s v="USD"/>
    <n v="1402594090"/>
    <n v="1400002090"/>
    <b v="0"/>
    <n v="58"/>
    <b v="1"/>
    <x v="1"/>
    <s v="musical"/>
    <d v="2014-05-13T17:28:10"/>
    <d v="2014-06-12T17:28:10"/>
    <n v="30"/>
  </r>
  <r>
    <x v="281"/>
    <n v="25"/>
    <x v="1"/>
    <s v="US"/>
    <s v="USD"/>
    <n v="1460140500"/>
    <n v="1457628680"/>
    <b v="0"/>
    <n v="1"/>
    <b v="0"/>
    <x v="1"/>
    <s v="plays"/>
    <d v="2016-03-10T16:51:20"/>
    <d v="2016-04-08T18:35:00"/>
    <n v="29"/>
  </r>
  <r>
    <x v="281"/>
    <n v="0"/>
    <x v="1"/>
    <s v="US"/>
    <s v="USD"/>
    <n v="1449247439"/>
    <n v="1444059839"/>
    <b v="0"/>
    <n v="0"/>
    <b v="0"/>
    <x v="1"/>
    <s v="plays"/>
    <d v="2015-10-05T15:43:59"/>
    <d v="2015-12-04T16:43:59"/>
    <n v="60"/>
  </r>
  <r>
    <x v="281"/>
    <n v="27"/>
    <x v="1"/>
    <s v="US"/>
    <s v="USD"/>
    <n v="1407883811"/>
    <n v="1405291811"/>
    <b v="0"/>
    <n v="4"/>
    <b v="0"/>
    <x v="1"/>
    <s v="plays"/>
    <d v="2014-07-13T22:50:11"/>
    <d v="2014-08-12T22:50:11"/>
    <n v="30"/>
  </r>
  <r>
    <x v="282"/>
    <n v="4390"/>
    <x v="2"/>
    <s v="US"/>
    <s v="USD"/>
    <n v="1469770500"/>
    <n v="1468362207"/>
    <b v="0"/>
    <n v="47"/>
    <b v="1"/>
    <x v="0"/>
    <s v="television"/>
    <d v="2016-07-12T22:23:27"/>
    <d v="2016-07-29T05:35:00"/>
    <n v="17"/>
  </r>
  <r>
    <x v="283"/>
    <n v="11323"/>
    <x v="2"/>
    <s v="US"/>
    <s v="USD"/>
    <n v="1462661451"/>
    <n v="1460069451"/>
    <b v="0"/>
    <n v="271"/>
    <b v="1"/>
    <x v="4"/>
    <s v="tabletop games"/>
    <d v="2016-04-07T22:50:51"/>
    <d v="2016-05-07T22:50:51"/>
    <n v="30"/>
  </r>
  <r>
    <x v="284"/>
    <n v="3938"/>
    <x v="2"/>
    <s v="GB"/>
    <s v="GBP"/>
    <n v="1403301660"/>
    <n v="1400694790"/>
    <b v="1"/>
    <n v="73"/>
    <b v="1"/>
    <x v="1"/>
    <s v="spaces"/>
    <d v="2014-05-21T17:53:10"/>
    <d v="2014-06-20T22:01:00"/>
    <n v="30"/>
  </r>
  <r>
    <x v="285"/>
    <n v="196"/>
    <x v="1"/>
    <s v="GB"/>
    <s v="GBP"/>
    <n v="1417474761"/>
    <n v="1414879161"/>
    <b v="0"/>
    <n v="10"/>
    <b v="0"/>
    <x v="5"/>
    <s v="jazz"/>
    <d v="2014-11-01T21:59:21"/>
    <d v="2014-12-01T22:59:21"/>
    <n v="30"/>
  </r>
  <r>
    <x v="285"/>
    <n v="2059"/>
    <x v="0"/>
    <s v="GB"/>
    <s v="GBP"/>
    <n v="1454425128"/>
    <n v="1451833128"/>
    <b v="0"/>
    <n v="46"/>
    <b v="0"/>
    <x v="1"/>
    <s v="musical"/>
    <d v="2016-01-03T14:58:48"/>
    <d v="2016-02-02T14:58:48"/>
    <n v="30"/>
  </r>
  <r>
    <x v="286"/>
    <n v="5366"/>
    <x v="2"/>
    <s v="US"/>
    <s v="USD"/>
    <n v="1438259422"/>
    <n v="1435667422"/>
    <b v="0"/>
    <n v="46"/>
    <b v="1"/>
    <x v="1"/>
    <s v="plays"/>
    <d v="2015-06-30T12:30:22"/>
    <d v="2015-07-30T12:30:22"/>
    <n v="30"/>
  </r>
  <r>
    <x v="287"/>
    <n v="1416"/>
    <x v="1"/>
    <s v="US"/>
    <s v="USD"/>
    <n v="1413735972"/>
    <n v="1411143972"/>
    <b v="0"/>
    <n v="22"/>
    <b v="0"/>
    <x v="3"/>
    <s v="web"/>
    <d v="2014-09-19T16:26:12"/>
    <d v="2014-10-19T16:26:12"/>
    <n v="30"/>
  </r>
  <r>
    <x v="288"/>
    <n v="3822.33"/>
    <x v="2"/>
    <s v="US"/>
    <s v="USD"/>
    <n v="1400862355"/>
    <n v="1396974355"/>
    <b v="0"/>
    <n v="81"/>
    <b v="1"/>
    <x v="5"/>
    <s v="pop"/>
    <d v="2014-04-08T16:25:55"/>
    <d v="2014-05-23T16:25:55"/>
    <n v="45"/>
  </r>
  <r>
    <x v="288"/>
    <n v="4000.22"/>
    <x v="2"/>
    <s v="US"/>
    <s v="USD"/>
    <n v="1445818397"/>
    <n v="1442794397"/>
    <b v="0"/>
    <n v="35"/>
    <b v="1"/>
    <x v="1"/>
    <s v="plays"/>
    <d v="2015-09-21T00:13:17"/>
    <d v="2015-10-26T00:13:17"/>
    <n v="35"/>
  </r>
  <r>
    <x v="289"/>
    <n v="113"/>
    <x v="1"/>
    <s v="US"/>
    <s v="USD"/>
    <n v="1351582938"/>
    <n v="1348731738"/>
    <b v="0"/>
    <n v="8"/>
    <b v="0"/>
    <x v="5"/>
    <s v="indie rock"/>
    <d v="2012-09-27T07:42:18"/>
    <d v="2012-10-30T07:42:18"/>
    <n v="33"/>
  </r>
  <r>
    <x v="290"/>
    <n v="32"/>
    <x v="1"/>
    <s v="GB"/>
    <s v="GBP"/>
    <n v="1431298860"/>
    <n v="1428341985"/>
    <b v="0"/>
    <n v="2"/>
    <b v="0"/>
    <x v="2"/>
    <s v="fiction"/>
    <d v="2015-04-06T17:39:45"/>
    <d v="2015-05-10T23:01:00"/>
    <n v="34"/>
  </r>
  <r>
    <x v="291"/>
    <n v="30"/>
    <x v="1"/>
    <s v="US"/>
    <s v="USD"/>
    <n v="1326520886"/>
    <n v="1322632886"/>
    <b v="0"/>
    <n v="1"/>
    <b v="0"/>
    <x v="5"/>
    <s v="indie rock"/>
    <d v="2011-11-30T06:01:26"/>
    <d v="2012-01-14T06:01:26"/>
    <n v="45"/>
  </r>
  <r>
    <x v="291"/>
    <n v="4045.93"/>
    <x v="2"/>
    <s v="BE"/>
    <s v="EUR"/>
    <n v="1477210801"/>
    <n v="1472026801"/>
    <b v="1"/>
    <n v="71"/>
    <b v="1"/>
    <x v="6"/>
    <s v="photobooks"/>
    <d v="2016-08-24T08:20:01"/>
    <d v="2016-10-23T08:20:01"/>
    <n v="60"/>
  </r>
  <r>
    <x v="291"/>
    <n v="4000"/>
    <x v="2"/>
    <s v="US"/>
    <s v="USD"/>
    <n v="1434241255"/>
    <n v="1431649255"/>
    <b v="0"/>
    <n v="54"/>
    <b v="1"/>
    <x v="1"/>
    <s v="spaces"/>
    <d v="2015-05-15T00:20:55"/>
    <d v="2015-06-14T00:20:55"/>
    <n v="30"/>
  </r>
  <r>
    <x v="291"/>
    <n v="151"/>
    <x v="1"/>
    <s v="US"/>
    <s v="USD"/>
    <n v="1471370869"/>
    <n v="1466186869"/>
    <b v="0"/>
    <n v="4"/>
    <b v="0"/>
    <x v="1"/>
    <s v="musical"/>
    <d v="2016-06-17T18:07:49"/>
    <d v="2016-08-16T18:07:49"/>
    <n v="60"/>
  </r>
  <r>
    <x v="291"/>
    <n v="4055"/>
    <x v="2"/>
    <s v="US"/>
    <s v="USD"/>
    <n v="1411264800"/>
    <n v="1409620903"/>
    <b v="0"/>
    <n v="87"/>
    <b v="1"/>
    <x v="1"/>
    <s v="plays"/>
    <d v="2014-09-02T01:21:43"/>
    <d v="2014-09-21T02:00:00"/>
    <n v="19"/>
  </r>
  <r>
    <x v="291"/>
    <n v="95"/>
    <x v="1"/>
    <s v="US"/>
    <s v="USD"/>
    <n v="1459483140"/>
    <n v="1458178044"/>
    <b v="0"/>
    <n v="4"/>
    <b v="0"/>
    <x v="1"/>
    <s v="plays"/>
    <d v="2016-03-17T01:27:24"/>
    <d v="2016-04-01T03:59:00"/>
    <n v="15"/>
  </r>
  <r>
    <x v="292"/>
    <n v="9342"/>
    <x v="2"/>
    <s v="GB"/>
    <s v="GBP"/>
    <n v="1480784606"/>
    <n v="1478189006"/>
    <b v="0"/>
    <n v="168"/>
    <b v="1"/>
    <x v="5"/>
    <s v="rock"/>
    <d v="2016-11-03T16:03:26"/>
    <d v="2016-12-03T17:03:26"/>
    <n v="30"/>
  </r>
  <r>
    <x v="293"/>
    <n v="3775.5"/>
    <x v="2"/>
    <s v="US"/>
    <s v="USD"/>
    <n v="1332362880"/>
    <n v="1329890585"/>
    <b v="0"/>
    <n v="56"/>
    <b v="1"/>
    <x v="5"/>
    <s v="classical music"/>
    <d v="2012-02-22T06:03:05"/>
    <d v="2012-03-21T20:48:00"/>
    <n v="28"/>
  </r>
  <r>
    <x v="294"/>
    <n v="11345"/>
    <x v="2"/>
    <s v="US"/>
    <s v="USD"/>
    <n v="1385009940"/>
    <n v="1383327440"/>
    <b v="0"/>
    <n v="108"/>
    <b v="1"/>
    <x v="2"/>
    <s v="nonfiction"/>
    <d v="2013-11-01T17:37:20"/>
    <d v="2013-11-21T04:59:00"/>
    <n v="20"/>
  </r>
  <r>
    <x v="294"/>
    <n v="26"/>
    <x v="1"/>
    <s v="US"/>
    <s v="USD"/>
    <n v="1310837574"/>
    <n v="1308245574"/>
    <b v="0"/>
    <n v="2"/>
    <b v="0"/>
    <x v="4"/>
    <s v="video games"/>
    <d v="2011-06-16T17:32:54"/>
    <d v="2011-07-16T17:32:54"/>
    <n v="30"/>
  </r>
  <r>
    <x v="295"/>
    <n v="116"/>
    <x v="1"/>
    <s v="GB"/>
    <s v="GBP"/>
    <n v="1434395418"/>
    <n v="1431630618"/>
    <b v="0"/>
    <n v="4"/>
    <b v="0"/>
    <x v="1"/>
    <s v="musical"/>
    <d v="2015-05-14T19:10:18"/>
    <d v="2015-06-15T19:10:18"/>
    <n v="32"/>
  </r>
  <r>
    <x v="296"/>
    <n v="3501.52"/>
    <x v="2"/>
    <s v="US"/>
    <s v="USD"/>
    <n v="1460754000"/>
    <n v="1460155212"/>
    <b v="0"/>
    <n v="12"/>
    <b v="1"/>
    <x v="0"/>
    <s v="television"/>
    <d v="2016-04-08T22:40:12"/>
    <d v="2016-04-15T21:00:00"/>
    <n v="7"/>
  </r>
  <r>
    <x v="296"/>
    <n v="5599"/>
    <x v="2"/>
    <s v="US"/>
    <s v="USD"/>
    <n v="1466713620"/>
    <n v="1463588109"/>
    <b v="0"/>
    <n v="51"/>
    <b v="1"/>
    <x v="0"/>
    <s v="television"/>
    <d v="2016-05-18T16:15:09"/>
    <d v="2016-06-23T20:27:00"/>
    <n v="36"/>
  </r>
  <r>
    <x v="296"/>
    <n v="4040"/>
    <x v="2"/>
    <s v="US"/>
    <s v="USD"/>
    <n v="1366693272"/>
    <n v="1364101272"/>
    <b v="0"/>
    <n v="47"/>
    <b v="1"/>
    <x v="0"/>
    <s v="shorts"/>
    <d v="2013-03-24T05:01:12"/>
    <d v="2013-04-23T05:01:12"/>
    <n v="30"/>
  </r>
  <r>
    <x v="296"/>
    <n v="3600"/>
    <x v="2"/>
    <s v="US"/>
    <s v="USD"/>
    <n v="1403452131"/>
    <n v="1401205731"/>
    <b v="0"/>
    <n v="60"/>
    <b v="1"/>
    <x v="0"/>
    <s v="shorts"/>
    <d v="2014-05-27T15:48:51"/>
    <d v="2014-06-22T15:48:51"/>
    <n v="26"/>
  </r>
  <r>
    <x v="296"/>
    <n v="3500"/>
    <x v="2"/>
    <s v="US"/>
    <s v="USD"/>
    <n v="1359052710"/>
    <n v="1356979110"/>
    <b v="0"/>
    <n v="35"/>
    <b v="1"/>
    <x v="0"/>
    <s v="shorts"/>
    <d v="2012-12-31T18:38:30"/>
    <d v="2013-01-24T18:38:30"/>
    <n v="24"/>
  </r>
  <r>
    <x v="296"/>
    <n v="5410"/>
    <x v="2"/>
    <s v="AU"/>
    <s v="AUD"/>
    <n v="1433059187"/>
    <n v="1430467187"/>
    <b v="0"/>
    <n v="53"/>
    <b v="1"/>
    <x v="0"/>
    <s v="shorts"/>
    <d v="2015-05-01T07:59:47"/>
    <d v="2015-05-31T07:59:47"/>
    <n v="30"/>
  </r>
  <r>
    <x v="296"/>
    <n v="3978"/>
    <x v="2"/>
    <s v="US"/>
    <s v="USD"/>
    <n v="1302260155"/>
    <n v="1298289355"/>
    <b v="0"/>
    <n v="57"/>
    <b v="1"/>
    <x v="0"/>
    <s v="shorts"/>
    <d v="2011-02-21T11:55:55"/>
    <d v="2011-04-08T10:55:55"/>
    <n v="46"/>
  </r>
  <r>
    <x v="296"/>
    <n v="1465"/>
    <x v="1"/>
    <s v="GB"/>
    <s v="GBP"/>
    <n v="1444510800"/>
    <n v="1442062898"/>
    <b v="0"/>
    <n v="19"/>
    <b v="0"/>
    <x v="0"/>
    <s v="drama"/>
    <d v="2015-09-12T13:01:38"/>
    <d v="2015-10-10T21:00:00"/>
    <n v="28"/>
  </r>
  <r>
    <x v="296"/>
    <n v="3981.5"/>
    <x v="2"/>
    <s v="US"/>
    <s v="USD"/>
    <n v="1268723160"/>
    <n v="1265269559"/>
    <b v="1"/>
    <n v="84"/>
    <b v="1"/>
    <x v="0"/>
    <s v="documentary"/>
    <d v="2010-02-04T07:45:59"/>
    <d v="2010-03-16T07:06:00"/>
    <n v="40"/>
  </r>
  <r>
    <x v="296"/>
    <n v="4395"/>
    <x v="2"/>
    <s v="US"/>
    <s v="USD"/>
    <n v="1337194800"/>
    <n v="1334429646"/>
    <b v="1"/>
    <n v="77"/>
    <b v="1"/>
    <x v="0"/>
    <s v="documentary"/>
    <d v="2012-04-14T18:54:06"/>
    <d v="2012-05-16T19:00:00"/>
    <n v="32"/>
  </r>
  <r>
    <x v="296"/>
    <n v="3735"/>
    <x v="2"/>
    <s v="US"/>
    <s v="USD"/>
    <n v="1412135940"/>
    <n v="1410555998"/>
    <b v="1"/>
    <n v="55"/>
    <b v="1"/>
    <x v="0"/>
    <s v="documentary"/>
    <d v="2014-09-12T21:06:38"/>
    <d v="2014-10-01T03:59:00"/>
    <n v="19"/>
  </r>
  <r>
    <x v="296"/>
    <n v="3638"/>
    <x v="2"/>
    <s v="US"/>
    <s v="USD"/>
    <n v="1460141521"/>
    <n v="1457553121"/>
    <b v="1"/>
    <n v="29"/>
    <b v="1"/>
    <x v="0"/>
    <s v="documentary"/>
    <d v="2016-03-09T19:52:01"/>
    <d v="2016-04-08T18:52:01"/>
    <n v="30"/>
  </r>
  <r>
    <x v="296"/>
    <n v="3803.55"/>
    <x v="2"/>
    <s v="GB"/>
    <s v="GBP"/>
    <n v="1464801169"/>
    <n v="1462209169"/>
    <b v="0"/>
    <n v="130"/>
    <b v="1"/>
    <x v="1"/>
    <s v="plays"/>
    <d v="2016-05-02T17:12:49"/>
    <d v="2016-06-01T17:12:49"/>
    <n v="30"/>
  </r>
  <r>
    <x v="296"/>
    <n v="5443"/>
    <x v="2"/>
    <s v="US"/>
    <s v="USD"/>
    <n v="1358198400"/>
    <n v="1354580949"/>
    <b v="0"/>
    <n v="149"/>
    <b v="1"/>
    <x v="2"/>
    <s v="nonfiction"/>
    <d v="2012-12-04T00:29:09"/>
    <d v="2013-01-14T21:20:00"/>
    <n v="41"/>
  </r>
  <r>
    <x v="296"/>
    <n v="0"/>
    <x v="1"/>
    <s v="MX"/>
    <s v="MXN"/>
    <n v="1480831200"/>
    <n v="1479328570"/>
    <b v="0"/>
    <n v="0"/>
    <b v="0"/>
    <x v="2"/>
    <s v="fiction"/>
    <d v="2016-11-16T20:36:10"/>
    <d v="2016-12-04T06:00:00"/>
    <n v="18"/>
  </r>
  <r>
    <x v="296"/>
    <n v="4021"/>
    <x v="2"/>
    <s v="US"/>
    <s v="USD"/>
    <n v="1412086187"/>
    <n v="1409494187"/>
    <b v="0"/>
    <n v="87"/>
    <b v="1"/>
    <x v="5"/>
    <s v="rock"/>
    <d v="2014-08-31T14:09:47"/>
    <d v="2014-09-30T14:09:47"/>
    <n v="30"/>
  </r>
  <r>
    <x v="296"/>
    <n v="3674"/>
    <x v="2"/>
    <s v="US"/>
    <s v="USD"/>
    <n v="1477342800"/>
    <n v="1476386395"/>
    <b v="0"/>
    <n v="62"/>
    <b v="1"/>
    <x v="5"/>
    <s v="metal"/>
    <d v="2016-10-13T19:19:55"/>
    <d v="2016-10-24T21:00:00"/>
    <n v="11"/>
  </r>
  <r>
    <x v="296"/>
    <n v="640"/>
    <x v="1"/>
    <s v="US"/>
    <s v="USD"/>
    <n v="1425136200"/>
    <n v="1421853518"/>
    <b v="0"/>
    <n v="11"/>
    <b v="0"/>
    <x v="5"/>
    <s v="jazz"/>
    <d v="2015-01-21T15:18:38"/>
    <d v="2015-02-28T15:10:00"/>
    <n v="38"/>
  </r>
  <r>
    <x v="296"/>
    <n v="45"/>
    <x v="1"/>
    <s v="US"/>
    <s v="USD"/>
    <n v="1352610040"/>
    <n v="1349150440"/>
    <b v="0"/>
    <n v="5"/>
    <b v="0"/>
    <x v="5"/>
    <s v="jazz"/>
    <d v="2012-10-02T04:00:40"/>
    <d v="2012-11-11T05:00:40"/>
    <n v="40"/>
  </r>
  <r>
    <x v="296"/>
    <n v="30"/>
    <x v="1"/>
    <s v="US"/>
    <s v="USD"/>
    <n v="1355197047"/>
    <n v="1350009447"/>
    <b v="0"/>
    <n v="2"/>
    <b v="0"/>
    <x v="5"/>
    <s v="jazz"/>
    <d v="2012-10-12T02:37:27"/>
    <d v="2012-12-11T03:37:27"/>
    <n v="60"/>
  </r>
  <r>
    <x v="296"/>
    <n v="50"/>
    <x v="1"/>
    <s v="US"/>
    <s v="USD"/>
    <n v="1454054429"/>
    <n v="1451462429"/>
    <b v="0"/>
    <n v="2"/>
    <b v="0"/>
    <x v="5"/>
    <s v="jazz"/>
    <d v="2015-12-30T08:00:29"/>
    <d v="2016-01-29T08:00:29"/>
    <n v="30"/>
  </r>
  <r>
    <x v="296"/>
    <n v="40"/>
    <x v="1"/>
    <s v="US"/>
    <s v="USD"/>
    <n v="1383509357"/>
    <n v="1380913757"/>
    <b v="0"/>
    <n v="2"/>
    <b v="0"/>
    <x v="5"/>
    <s v="jazz"/>
    <d v="2013-10-04T19:09:17"/>
    <d v="2013-11-03T20:09:17"/>
    <n v="30"/>
  </r>
  <r>
    <x v="296"/>
    <n v="0"/>
    <x v="0"/>
    <s v="US"/>
    <s v="USD"/>
    <n v="1457394545"/>
    <n v="1454802545"/>
    <b v="0"/>
    <n v="0"/>
    <b v="0"/>
    <x v="8"/>
    <s v="audio"/>
    <d v="2016-02-06T23:49:05"/>
    <d v="2016-03-07T23:49:05"/>
    <n v="30"/>
  </r>
  <r>
    <x v="296"/>
    <n v="9121"/>
    <x v="2"/>
    <s v="US"/>
    <s v="USD"/>
    <n v="1451530800"/>
    <n v="1448463086"/>
    <b v="0"/>
    <n v="167"/>
    <b v="1"/>
    <x v="6"/>
    <s v="photobooks"/>
    <d v="2015-11-25T14:51:26"/>
    <d v="2015-12-31T03:00:00"/>
    <n v="36"/>
  </r>
  <r>
    <x v="296"/>
    <n v="4275"/>
    <x v="2"/>
    <s v="US"/>
    <s v="USD"/>
    <n v="1367823655"/>
    <n v="1365231655"/>
    <b v="1"/>
    <n v="50"/>
    <b v="1"/>
    <x v="5"/>
    <s v="rock"/>
    <d v="2013-04-06T07:00:55"/>
    <d v="2013-05-06T07:00:55"/>
    <n v="30"/>
  </r>
  <r>
    <x v="296"/>
    <n v="4818"/>
    <x v="2"/>
    <s v="US"/>
    <s v="USD"/>
    <n v="1382658169"/>
    <n v="1380238969"/>
    <b v="1"/>
    <n v="141"/>
    <b v="1"/>
    <x v="5"/>
    <s v="rock"/>
    <d v="2013-09-26T23:42:49"/>
    <d v="2013-10-24T23:42:49"/>
    <n v="28"/>
  </r>
  <r>
    <x v="296"/>
    <n v="4170.17"/>
    <x v="2"/>
    <s v="US"/>
    <s v="USD"/>
    <n v="1291131815"/>
    <n v="1287071015"/>
    <b v="1"/>
    <n v="66"/>
    <b v="1"/>
    <x v="5"/>
    <s v="rock"/>
    <d v="2010-10-14T15:43:35"/>
    <d v="2010-11-30T15:43:35"/>
    <n v="47"/>
  </r>
  <r>
    <x v="296"/>
    <n v="3800"/>
    <x v="2"/>
    <s v="US"/>
    <s v="USD"/>
    <n v="1429772340"/>
    <n v="1427121931"/>
    <b v="0"/>
    <n v="86"/>
    <b v="1"/>
    <x v="1"/>
    <s v="plays"/>
    <d v="2015-03-23T14:45:31"/>
    <d v="2015-04-23T06:59:00"/>
    <n v="31"/>
  </r>
  <r>
    <x v="296"/>
    <n v="4340"/>
    <x v="2"/>
    <s v="US"/>
    <s v="USD"/>
    <n v="1436902359"/>
    <n v="1434310359"/>
    <b v="0"/>
    <n v="32"/>
    <b v="1"/>
    <x v="1"/>
    <s v="plays"/>
    <d v="2015-06-14T19:32:39"/>
    <d v="2015-07-14T19:32:39"/>
    <n v="30"/>
  </r>
  <r>
    <x v="296"/>
    <n v="4559.13"/>
    <x v="2"/>
    <s v="GB"/>
    <s v="GBP"/>
    <n v="1469962800"/>
    <n v="1468578920"/>
    <b v="0"/>
    <n v="108"/>
    <b v="1"/>
    <x v="1"/>
    <s v="plays"/>
    <d v="2016-07-15T10:35:20"/>
    <d v="2016-07-31T11:00:00"/>
    <n v="16"/>
  </r>
  <r>
    <x v="296"/>
    <n v="4343"/>
    <x v="2"/>
    <s v="US"/>
    <s v="USD"/>
    <n v="1436117922"/>
    <n v="1433525922"/>
    <b v="0"/>
    <n v="63"/>
    <b v="1"/>
    <x v="5"/>
    <s v="rock"/>
    <d v="2015-06-05T17:38:42"/>
    <d v="2015-07-05T17:38:42"/>
    <n v="30"/>
  </r>
  <r>
    <x v="296"/>
    <n v="3916"/>
    <x v="2"/>
    <s v="US"/>
    <s v="USD"/>
    <n v="1484430481"/>
    <n v="1481838481"/>
    <b v="0"/>
    <n v="82"/>
    <b v="1"/>
    <x v="5"/>
    <s v="rock"/>
    <d v="2016-12-15T21:48:01"/>
    <d v="2017-01-14T21:48:01"/>
    <n v="30"/>
  </r>
  <r>
    <x v="296"/>
    <n v="19557"/>
    <x v="2"/>
    <s v="US"/>
    <s v="USD"/>
    <n v="1486311939"/>
    <n v="1483719939"/>
    <b v="1"/>
    <n v="335"/>
    <b v="1"/>
    <x v="6"/>
    <s v="photobooks"/>
    <d v="2017-01-06T16:25:39"/>
    <d v="2017-02-05T16:25:39"/>
    <n v="30"/>
  </r>
  <r>
    <x v="296"/>
    <n v="3865.55"/>
    <x v="2"/>
    <s v="US"/>
    <s v="USD"/>
    <n v="1489497886"/>
    <n v="1487082286"/>
    <b v="1"/>
    <n v="70"/>
    <b v="1"/>
    <x v="6"/>
    <s v="photobooks"/>
    <d v="2017-02-14T14:24:46"/>
    <d v="2017-03-14T13:24:46"/>
    <n v="28"/>
  </r>
  <r>
    <x v="296"/>
    <n v="0"/>
    <x v="1"/>
    <s v="US"/>
    <s v="USD"/>
    <n v="1432756039"/>
    <n v="1430164039"/>
    <b v="0"/>
    <n v="0"/>
    <b v="0"/>
    <x v="6"/>
    <s v="nature"/>
    <d v="2015-04-27T19:47:19"/>
    <d v="2015-05-27T19:47:19"/>
    <n v="30"/>
  </r>
  <r>
    <x v="296"/>
    <n v="4181"/>
    <x v="2"/>
    <s v="US"/>
    <s v="USD"/>
    <n v="1298343600"/>
    <n v="1295624113"/>
    <b v="0"/>
    <n v="93"/>
    <b v="1"/>
    <x v="5"/>
    <s v="pop"/>
    <d v="2011-01-21T15:35:13"/>
    <d v="2011-02-22T03:00:00"/>
    <n v="32"/>
  </r>
  <r>
    <x v="296"/>
    <n v="760"/>
    <x v="3"/>
    <s v="FR"/>
    <s v="EUR"/>
    <n v="1491590738"/>
    <n v="1489517138"/>
    <b v="0"/>
    <n v="10"/>
    <b v="0"/>
    <x v="5"/>
    <s v="faith"/>
    <d v="2017-03-14T18:45:38"/>
    <d v="2017-04-07T18:45:38"/>
    <n v="24"/>
  </r>
  <r>
    <x v="296"/>
    <n v="1697"/>
    <x v="1"/>
    <s v="DE"/>
    <s v="EUR"/>
    <n v="1435442340"/>
    <n v="1433416830"/>
    <b v="1"/>
    <n v="18"/>
    <b v="0"/>
    <x v="6"/>
    <s v="photobooks"/>
    <d v="2015-06-04T11:20:30"/>
    <d v="2015-06-27T21:59:00"/>
    <n v="23"/>
  </r>
  <r>
    <x v="296"/>
    <n v="380"/>
    <x v="1"/>
    <s v="CA"/>
    <s v="CAD"/>
    <n v="1425246439"/>
    <n v="1422222439"/>
    <b v="1"/>
    <n v="9"/>
    <b v="0"/>
    <x v="6"/>
    <s v="photobooks"/>
    <d v="2015-01-25T21:47:19"/>
    <d v="2015-03-01T21:47:19"/>
    <n v="35"/>
  </r>
  <r>
    <x v="296"/>
    <n v="361"/>
    <x v="1"/>
    <s v="US"/>
    <s v="USD"/>
    <n v="1454213820"/>
    <n v="1451723535"/>
    <b v="0"/>
    <n v="11"/>
    <b v="0"/>
    <x v="4"/>
    <s v="mobile games"/>
    <d v="2016-01-02T08:32:15"/>
    <d v="2016-01-31T04:17:00"/>
    <n v="29"/>
  </r>
  <r>
    <x v="296"/>
    <n v="4010"/>
    <x v="2"/>
    <s v="US"/>
    <s v="USD"/>
    <n v="1337144340"/>
    <n v="1333597555"/>
    <b v="0"/>
    <n v="55"/>
    <b v="1"/>
    <x v="5"/>
    <s v="indie rock"/>
    <d v="2012-04-05T03:45:55"/>
    <d v="2012-05-16T04:59:00"/>
    <n v="41"/>
  </r>
  <r>
    <x v="296"/>
    <n v="4219"/>
    <x v="2"/>
    <s v="US"/>
    <s v="USD"/>
    <n v="1330916400"/>
    <n v="1327969730"/>
    <b v="0"/>
    <n v="72"/>
    <b v="1"/>
    <x v="5"/>
    <s v="indie rock"/>
    <d v="2012-01-31T00:28:50"/>
    <d v="2012-03-05T03:00:00"/>
    <n v="34"/>
  </r>
  <r>
    <x v="296"/>
    <n v="3540"/>
    <x v="2"/>
    <s v="US"/>
    <s v="USD"/>
    <n v="1374888436"/>
    <n v="1372296436"/>
    <b v="0"/>
    <n v="69"/>
    <b v="1"/>
    <x v="5"/>
    <s v="electronic music"/>
    <d v="2013-06-27T01:27:16"/>
    <d v="2013-07-27T01:27:16"/>
    <n v="30"/>
  </r>
  <r>
    <x v="296"/>
    <n v="5907"/>
    <x v="2"/>
    <s v="US"/>
    <s v="USD"/>
    <n v="1364917965"/>
    <n v="1362329565"/>
    <b v="0"/>
    <n v="180"/>
    <b v="1"/>
    <x v="4"/>
    <s v="tabletop games"/>
    <d v="2013-03-03T16:52:45"/>
    <d v="2013-04-02T15:52:45"/>
    <n v="30"/>
  </r>
  <r>
    <x v="296"/>
    <n v="3736.55"/>
    <x v="2"/>
    <s v="US"/>
    <s v="USD"/>
    <n v="1331352129"/>
    <n v="1328760129"/>
    <b v="1"/>
    <n v="73"/>
    <b v="1"/>
    <x v="5"/>
    <s v="indie rock"/>
    <d v="2012-02-09T04:02:09"/>
    <d v="2012-03-10T04:02:09"/>
    <n v="30"/>
  </r>
  <r>
    <x v="296"/>
    <n v="1"/>
    <x v="1"/>
    <s v="US"/>
    <s v="USD"/>
    <n v="1464386640"/>
    <n v="1463090149"/>
    <b v="0"/>
    <n v="1"/>
    <b v="0"/>
    <x v="7"/>
    <s v="food trucks"/>
    <d v="2016-05-12T21:55:49"/>
    <d v="2016-05-27T22:04:00"/>
    <n v="15"/>
  </r>
  <r>
    <x v="296"/>
    <n v="4176.1099999999997"/>
    <x v="2"/>
    <s v="US"/>
    <s v="USD"/>
    <n v="1316124003"/>
    <n v="1313532003"/>
    <b v="0"/>
    <n v="90"/>
    <b v="1"/>
    <x v="5"/>
    <s v="indie rock"/>
    <d v="2011-08-16T22:00:03"/>
    <d v="2011-09-15T22:00:03"/>
    <n v="30"/>
  </r>
  <r>
    <x v="296"/>
    <n v="4678.5"/>
    <x v="2"/>
    <s v="US"/>
    <s v="USD"/>
    <n v="1368117239"/>
    <n v="1365525239"/>
    <b v="0"/>
    <n v="75"/>
    <b v="1"/>
    <x v="5"/>
    <s v="indie rock"/>
    <d v="2013-04-09T16:33:59"/>
    <d v="2013-05-09T16:33:59"/>
    <n v="30"/>
  </r>
  <r>
    <x v="296"/>
    <n v="3746"/>
    <x v="2"/>
    <s v="GB"/>
    <s v="GBP"/>
    <n v="1380192418"/>
    <n v="1375008418"/>
    <b v="0"/>
    <n v="63"/>
    <b v="1"/>
    <x v="5"/>
    <s v="classical music"/>
    <d v="2013-07-28T10:46:58"/>
    <d v="2013-09-26T10:46:58"/>
    <n v="60"/>
  </r>
  <r>
    <x v="296"/>
    <n v="3910"/>
    <x v="2"/>
    <s v="US"/>
    <s v="USD"/>
    <n v="1380949200"/>
    <n v="1378586179"/>
    <b v="0"/>
    <n v="65"/>
    <b v="1"/>
    <x v="5"/>
    <s v="classical music"/>
    <d v="2013-09-07T20:36:19"/>
    <d v="2013-10-05T05:00:00"/>
    <n v="28"/>
  </r>
  <r>
    <x v="296"/>
    <n v="4310"/>
    <x v="2"/>
    <s v="US"/>
    <s v="USD"/>
    <n v="1430774974"/>
    <n v="1426886974"/>
    <b v="0"/>
    <n v="46"/>
    <b v="1"/>
    <x v="3"/>
    <s v="makerspaces"/>
    <d v="2015-03-20T21:29:34"/>
    <d v="2015-05-04T21:29:34"/>
    <n v="45"/>
  </r>
  <r>
    <x v="296"/>
    <n v="25"/>
    <x v="1"/>
    <s v="US"/>
    <s v="USD"/>
    <n v="1427266860"/>
    <n v="1424678460"/>
    <b v="0"/>
    <n v="1"/>
    <b v="0"/>
    <x v="7"/>
    <s v="food trucks"/>
    <d v="2015-02-23T08:01:00"/>
    <d v="2015-03-25T07:01:00"/>
    <n v="30"/>
  </r>
  <r>
    <x v="296"/>
    <n v="3900"/>
    <x v="2"/>
    <s v="US"/>
    <s v="USD"/>
    <n v="1408942740"/>
    <n v="1406958354"/>
    <b v="0"/>
    <n v="31"/>
    <b v="1"/>
    <x v="1"/>
    <s v="plays"/>
    <d v="2014-08-02T05:45:54"/>
    <d v="2014-08-25T04:59:00"/>
    <n v="23"/>
  </r>
  <r>
    <x v="296"/>
    <n v="622"/>
    <x v="1"/>
    <s v="US"/>
    <s v="USD"/>
    <n v="1473211313"/>
    <n v="1472001713"/>
    <b v="0"/>
    <n v="17"/>
    <b v="0"/>
    <x v="1"/>
    <s v="plays"/>
    <d v="2016-08-24T01:21:53"/>
    <d v="2016-09-07T01:21:53"/>
    <n v="14"/>
  </r>
  <r>
    <x v="296"/>
    <n v="3531"/>
    <x v="2"/>
    <s v="US"/>
    <s v="USD"/>
    <n v="1472490000"/>
    <n v="1467468008"/>
    <b v="0"/>
    <n v="39"/>
    <b v="1"/>
    <x v="1"/>
    <s v="musical"/>
    <d v="2016-07-02T14:00:08"/>
    <d v="2016-08-29T17:00:00"/>
    <n v="58"/>
  </r>
  <r>
    <x v="296"/>
    <n v="3710"/>
    <x v="2"/>
    <s v="US"/>
    <s v="USD"/>
    <n v="1471406340"/>
    <n v="1470227660"/>
    <b v="0"/>
    <n v="47"/>
    <b v="1"/>
    <x v="1"/>
    <s v="plays"/>
    <d v="2016-08-03T12:34:20"/>
    <d v="2016-08-17T03:59:00"/>
    <n v="14"/>
  </r>
  <r>
    <x v="296"/>
    <n v="827"/>
    <x v="1"/>
    <s v="GB"/>
    <s v="GBP"/>
    <n v="1486547945"/>
    <n v="1483955945"/>
    <b v="1"/>
    <n v="35"/>
    <b v="0"/>
    <x v="1"/>
    <s v="spaces"/>
    <d v="2017-01-09T09:59:05"/>
    <d v="2017-02-08T09:59:05"/>
    <n v="30"/>
  </r>
  <r>
    <x v="296"/>
    <n v="3535"/>
    <x v="2"/>
    <s v="US"/>
    <s v="USD"/>
    <n v="1295928000"/>
    <n v="1288160403"/>
    <b v="1"/>
    <n v="104"/>
    <b v="1"/>
    <x v="1"/>
    <s v="plays"/>
    <d v="2010-10-27T06:20:03"/>
    <d v="2011-01-25T04:00:00"/>
    <n v="90"/>
  </r>
  <r>
    <x v="296"/>
    <n v="3514"/>
    <x v="2"/>
    <s v="US"/>
    <s v="USD"/>
    <n v="1410379774"/>
    <n v="1407787774"/>
    <b v="1"/>
    <n v="34"/>
    <b v="1"/>
    <x v="1"/>
    <s v="plays"/>
    <d v="2014-08-11T20:09:34"/>
    <d v="2014-09-10T20:09:34"/>
    <n v="30"/>
  </r>
  <r>
    <x v="296"/>
    <n v="2070"/>
    <x v="1"/>
    <s v="US"/>
    <s v="USD"/>
    <n v="1423750542"/>
    <n v="1421158542"/>
    <b v="0"/>
    <n v="39"/>
    <b v="0"/>
    <x v="1"/>
    <s v="musical"/>
    <d v="2015-01-13T14:15:42"/>
    <d v="2015-02-12T14:15:42"/>
    <n v="30"/>
  </r>
  <r>
    <x v="296"/>
    <n v="4280"/>
    <x v="2"/>
    <s v="US"/>
    <s v="USD"/>
    <n v="1460581365"/>
    <n v="1458766965"/>
    <b v="0"/>
    <n v="57"/>
    <b v="1"/>
    <x v="1"/>
    <s v="plays"/>
    <d v="2016-03-23T21:02:45"/>
    <d v="2016-04-13T21:02:45"/>
    <n v="21"/>
  </r>
  <r>
    <x v="296"/>
    <n v="3660"/>
    <x v="2"/>
    <s v="US"/>
    <s v="USD"/>
    <n v="1434384880"/>
    <n v="1432484080"/>
    <b v="0"/>
    <n v="111"/>
    <b v="1"/>
    <x v="1"/>
    <s v="plays"/>
    <d v="2015-05-24T16:14:40"/>
    <d v="2015-06-15T16:14:40"/>
    <n v="22"/>
  </r>
  <r>
    <x v="296"/>
    <n v="3655"/>
    <x v="2"/>
    <s v="LU"/>
    <s v="EUR"/>
    <n v="1448838000"/>
    <n v="1445791811"/>
    <b v="0"/>
    <n v="51"/>
    <b v="1"/>
    <x v="1"/>
    <s v="plays"/>
    <d v="2015-10-25T16:50:11"/>
    <d v="2015-11-29T23:00:00"/>
    <n v="35"/>
  </r>
  <r>
    <x v="296"/>
    <n v="3730"/>
    <x v="2"/>
    <s v="CA"/>
    <s v="CAD"/>
    <n v="1446053616"/>
    <n v="1443461616"/>
    <b v="0"/>
    <n v="52"/>
    <b v="1"/>
    <x v="1"/>
    <s v="plays"/>
    <d v="2015-09-28T17:33:36"/>
    <d v="2015-10-28T17:33:36"/>
    <n v="30"/>
  </r>
  <r>
    <x v="296"/>
    <n v="3526"/>
    <x v="2"/>
    <s v="GB"/>
    <s v="GBP"/>
    <n v="1470092340"/>
    <n v="1467973256"/>
    <b v="0"/>
    <n v="46"/>
    <b v="1"/>
    <x v="1"/>
    <s v="plays"/>
    <d v="2016-07-08T10:20:56"/>
    <d v="2016-08-01T22:59:00"/>
    <n v="24"/>
  </r>
  <r>
    <x v="296"/>
    <n v="4450"/>
    <x v="2"/>
    <s v="US"/>
    <s v="USD"/>
    <n v="1461108450"/>
    <n v="1455928050"/>
    <b v="0"/>
    <n v="61"/>
    <b v="1"/>
    <x v="1"/>
    <s v="plays"/>
    <d v="2016-02-20T00:27:30"/>
    <d v="2016-04-19T23:27:30"/>
    <n v="59"/>
  </r>
  <r>
    <x v="296"/>
    <n v="1276"/>
    <x v="1"/>
    <s v="US"/>
    <s v="USD"/>
    <n v="1461186676"/>
    <n v="1458594676"/>
    <b v="0"/>
    <n v="10"/>
    <b v="0"/>
    <x v="1"/>
    <s v="musical"/>
    <d v="2016-03-21T21:11:16"/>
    <d v="2016-04-20T21:11:16"/>
    <n v="30"/>
  </r>
  <r>
    <x v="296"/>
    <n v="3530"/>
    <x v="2"/>
    <s v="US"/>
    <s v="USD"/>
    <n v="1405915140"/>
    <n v="1404140667"/>
    <b v="0"/>
    <n v="40"/>
    <b v="1"/>
    <x v="1"/>
    <s v="plays"/>
    <d v="2014-06-30T15:04:27"/>
    <d v="2014-07-21T03:59:00"/>
    <n v="21"/>
  </r>
  <r>
    <x v="296"/>
    <n v="3880"/>
    <x v="2"/>
    <s v="US"/>
    <s v="USD"/>
    <n v="1476931696"/>
    <n v="1474339696"/>
    <b v="0"/>
    <n v="66"/>
    <b v="1"/>
    <x v="1"/>
    <s v="plays"/>
    <d v="2016-09-20T02:48:16"/>
    <d v="2016-10-20T02:48:16"/>
    <n v="30"/>
  </r>
  <r>
    <x v="296"/>
    <n v="3760"/>
    <x v="2"/>
    <s v="US"/>
    <s v="USD"/>
    <n v="1465178400"/>
    <n v="1461985967"/>
    <b v="0"/>
    <n v="60"/>
    <b v="1"/>
    <x v="1"/>
    <s v="plays"/>
    <d v="2016-04-30T03:12:47"/>
    <d v="2016-06-06T02:00:00"/>
    <n v="37"/>
  </r>
  <r>
    <x v="296"/>
    <n v="3590"/>
    <x v="2"/>
    <s v="GB"/>
    <s v="GBP"/>
    <n v="1427806320"/>
    <n v="1422834819"/>
    <b v="0"/>
    <n v="27"/>
    <b v="1"/>
    <x v="1"/>
    <s v="plays"/>
    <d v="2015-02-01T23:53:39"/>
    <d v="2015-03-31T12:52:00"/>
    <n v="58"/>
  </r>
  <r>
    <x v="296"/>
    <n v="3798"/>
    <x v="2"/>
    <s v="US"/>
    <s v="USD"/>
    <n v="1417465515"/>
    <n v="1415737515"/>
    <b v="0"/>
    <n v="50"/>
    <b v="1"/>
    <x v="1"/>
    <s v="musical"/>
    <d v="2014-11-11T20:25:15"/>
    <d v="2014-12-01T20:25:15"/>
    <n v="20"/>
  </r>
  <r>
    <x v="296"/>
    <n v="3659"/>
    <x v="2"/>
    <s v="US"/>
    <s v="USD"/>
    <n v="1451881207"/>
    <n v="1449116407"/>
    <b v="0"/>
    <n v="46"/>
    <b v="1"/>
    <x v="1"/>
    <s v="plays"/>
    <d v="2015-12-03T04:20:07"/>
    <d v="2016-01-04T04:20:07"/>
    <n v="32"/>
  </r>
  <r>
    <x v="296"/>
    <n v="10"/>
    <x v="1"/>
    <s v="GB"/>
    <s v="GBP"/>
    <n v="1410439161"/>
    <n v="1407847161"/>
    <b v="0"/>
    <n v="1"/>
    <b v="0"/>
    <x v="1"/>
    <s v="plays"/>
    <d v="2014-08-12T12:39:21"/>
    <d v="2014-09-11T12:39:21"/>
    <n v="30"/>
  </r>
  <r>
    <x v="296"/>
    <n v="29"/>
    <x v="1"/>
    <s v="US"/>
    <s v="USD"/>
    <n v="1460737680"/>
    <n v="1455725596"/>
    <b v="0"/>
    <n v="4"/>
    <b v="0"/>
    <x v="1"/>
    <s v="plays"/>
    <d v="2016-02-17T16:13:16"/>
    <d v="2016-04-15T16:28:00"/>
    <n v="58"/>
  </r>
  <r>
    <x v="296"/>
    <n v="775"/>
    <x v="1"/>
    <s v="GB"/>
    <s v="GBP"/>
    <n v="1448492400"/>
    <n v="1446506080"/>
    <b v="0"/>
    <n v="6"/>
    <b v="0"/>
    <x v="1"/>
    <s v="plays"/>
    <d v="2015-11-02T23:14:40"/>
    <d v="2015-11-25T23:00:00"/>
    <n v="23"/>
  </r>
  <r>
    <x v="296"/>
    <n v="37"/>
    <x v="1"/>
    <s v="US"/>
    <s v="USD"/>
    <n v="1431144000"/>
    <n v="1426407426"/>
    <b v="0"/>
    <n v="2"/>
    <b v="0"/>
    <x v="1"/>
    <s v="plays"/>
    <d v="2015-03-15T08:17:06"/>
    <d v="2015-05-09T04:00:00"/>
    <n v="55"/>
  </r>
  <r>
    <x v="296"/>
    <n v="759"/>
    <x v="1"/>
    <s v="US"/>
    <s v="USD"/>
    <n v="1452795416"/>
    <n v="1450203416"/>
    <b v="0"/>
    <n v="6"/>
    <b v="0"/>
    <x v="1"/>
    <s v="plays"/>
    <d v="2015-12-15T18:16:56"/>
    <d v="2016-01-14T18:16:56"/>
    <n v="30"/>
  </r>
  <r>
    <x v="296"/>
    <n v="10"/>
    <x v="1"/>
    <s v="US"/>
    <s v="USD"/>
    <n v="1427169540"/>
    <n v="1424701775"/>
    <b v="0"/>
    <n v="1"/>
    <b v="0"/>
    <x v="1"/>
    <s v="plays"/>
    <d v="2015-02-23T14:29:35"/>
    <d v="2015-03-24T03:59:00"/>
    <n v="29"/>
  </r>
  <r>
    <x v="296"/>
    <n v="400"/>
    <x v="1"/>
    <s v="GB"/>
    <s v="GBP"/>
    <n v="1488271860"/>
    <n v="1484484219"/>
    <b v="0"/>
    <n v="5"/>
    <b v="0"/>
    <x v="1"/>
    <s v="plays"/>
    <d v="2017-01-15T12:43:39"/>
    <d v="2017-02-28T08:51:00"/>
    <n v="44"/>
  </r>
  <r>
    <x v="297"/>
    <n v="34.950000000000003"/>
    <x v="1"/>
    <s v="US"/>
    <s v="USD"/>
    <n v="1484348700"/>
    <n v="1481756855"/>
    <b v="0"/>
    <n v="1"/>
    <b v="0"/>
    <x v="1"/>
    <s v="plays"/>
    <d v="2016-12-14T23:07:35"/>
    <d v="2017-01-13T23:05:00"/>
    <n v="30"/>
  </r>
  <r>
    <x v="298"/>
    <n v="722"/>
    <x v="1"/>
    <s v="GB"/>
    <s v="GBP"/>
    <n v="1434995295"/>
    <n v="1432403295"/>
    <b v="0"/>
    <n v="4"/>
    <b v="0"/>
    <x v="0"/>
    <s v="drama"/>
    <d v="2015-05-23T17:48:15"/>
    <d v="2015-06-22T17:48:15"/>
    <n v="30"/>
  </r>
  <r>
    <x v="299"/>
    <n v="3670"/>
    <x v="2"/>
    <s v="US"/>
    <s v="USD"/>
    <n v="1435111200"/>
    <n v="1433254268"/>
    <b v="0"/>
    <n v="29"/>
    <b v="1"/>
    <x v="1"/>
    <s v="plays"/>
    <d v="2015-06-02T14:11:08"/>
    <d v="2015-06-24T02:00:00"/>
    <n v="22"/>
  </r>
  <r>
    <x v="300"/>
    <n v="7876"/>
    <x v="2"/>
    <s v="US"/>
    <s v="USD"/>
    <n v="1346464800"/>
    <n v="1343096197"/>
    <b v="1"/>
    <n v="74"/>
    <b v="1"/>
    <x v="0"/>
    <s v="documentary"/>
    <d v="2012-07-24T02:16:37"/>
    <d v="2012-09-01T02:00:00"/>
    <n v="39"/>
  </r>
  <r>
    <x v="300"/>
    <n v="6215.56"/>
    <x v="2"/>
    <s v="US"/>
    <s v="USD"/>
    <n v="1372985760"/>
    <n v="1370393760"/>
    <b v="0"/>
    <n v="87"/>
    <b v="1"/>
    <x v="2"/>
    <s v="nonfiction"/>
    <d v="2013-06-05T00:56:00"/>
    <d v="2013-07-05T00:56:00"/>
    <n v="30"/>
  </r>
  <r>
    <x v="300"/>
    <n v="4313"/>
    <x v="2"/>
    <s v="US"/>
    <s v="USD"/>
    <n v="1394521140"/>
    <n v="1392169298"/>
    <b v="0"/>
    <n v="82"/>
    <b v="1"/>
    <x v="5"/>
    <s v="pop"/>
    <d v="2014-02-12T01:41:38"/>
    <d v="2014-03-11T06:59:00"/>
    <n v="27"/>
  </r>
  <r>
    <x v="300"/>
    <n v="1570"/>
    <x v="3"/>
    <s v="IE"/>
    <s v="EUR"/>
    <n v="1491586534"/>
    <n v="1488911734"/>
    <b v="0"/>
    <n v="46"/>
    <b v="0"/>
    <x v="1"/>
    <s v="spaces"/>
    <d v="2017-03-07T18:35:34"/>
    <d v="2017-04-07T17:35:34"/>
    <n v="31"/>
  </r>
  <r>
    <x v="300"/>
    <n v="3508"/>
    <x v="2"/>
    <s v="US"/>
    <s v="USD"/>
    <n v="1402459200"/>
    <n v="1401125238"/>
    <b v="0"/>
    <n v="40"/>
    <b v="1"/>
    <x v="1"/>
    <s v="spaces"/>
    <d v="2014-05-26T17:27:18"/>
    <d v="2014-06-11T04:00:00"/>
    <n v="16"/>
  </r>
  <r>
    <x v="300"/>
    <n v="4050"/>
    <x v="2"/>
    <s v="US"/>
    <s v="USD"/>
    <n v="1419181890"/>
    <n v="1416589890"/>
    <b v="0"/>
    <n v="23"/>
    <b v="1"/>
    <x v="1"/>
    <s v="plays"/>
    <d v="2014-11-21T17:11:30"/>
    <d v="2014-12-21T17:11:30"/>
    <n v="30"/>
  </r>
  <r>
    <x v="301"/>
    <n v="3380"/>
    <x v="2"/>
    <s v="US"/>
    <s v="USD"/>
    <n v="1341964080"/>
    <n v="1339109212"/>
    <b v="0"/>
    <n v="81"/>
    <b v="1"/>
    <x v="5"/>
    <s v="indie rock"/>
    <d v="2012-06-07T22:46:52"/>
    <d v="2012-07-10T23:48:00"/>
    <n v="33"/>
  </r>
  <r>
    <x v="301"/>
    <n v="3350"/>
    <x v="2"/>
    <s v="GB"/>
    <s v="GBP"/>
    <n v="1465750800"/>
    <n v="1463771421"/>
    <b v="0"/>
    <n v="28"/>
    <b v="1"/>
    <x v="1"/>
    <s v="plays"/>
    <d v="2016-05-20T19:10:21"/>
    <d v="2016-06-12T17:00:00"/>
    <n v="23"/>
  </r>
  <r>
    <x v="301"/>
    <n v="5358"/>
    <x v="2"/>
    <s v="US"/>
    <s v="USD"/>
    <n v="1404403381"/>
    <n v="1401811381"/>
    <b v="0"/>
    <n v="133"/>
    <b v="1"/>
    <x v="1"/>
    <s v="plays"/>
    <d v="2014-06-03T16:03:01"/>
    <d v="2014-07-03T16:03:01"/>
    <n v="30"/>
  </r>
  <r>
    <x v="302"/>
    <n v="28"/>
    <x v="0"/>
    <s v="US"/>
    <s v="USD"/>
    <n v="1377734091"/>
    <n v="1374882891"/>
    <b v="0"/>
    <n v="2"/>
    <b v="0"/>
    <x v="2"/>
    <s v="art books"/>
    <d v="2013-07-26T23:54:51"/>
    <d v="2013-08-28T23:54:51"/>
    <n v="33"/>
  </r>
  <r>
    <x v="303"/>
    <n v="14.5"/>
    <x v="1"/>
    <s v="US"/>
    <s v="USD"/>
    <n v="1394772031"/>
    <n v="1392183631"/>
    <b v="0"/>
    <n v="3"/>
    <b v="0"/>
    <x v="0"/>
    <s v="animation"/>
    <d v="2014-02-12T05:40:31"/>
    <d v="2014-03-14T04:40:31"/>
    <n v="30"/>
  </r>
  <r>
    <x v="303"/>
    <n v="1"/>
    <x v="1"/>
    <s v="US"/>
    <s v="USD"/>
    <n v="1487318029"/>
    <n v="1484726029"/>
    <b v="0"/>
    <n v="1"/>
    <b v="0"/>
    <x v="0"/>
    <s v="animation"/>
    <d v="2017-01-18T07:53:49"/>
    <d v="2017-02-17T07:53:49"/>
    <n v="30"/>
  </r>
  <r>
    <x v="303"/>
    <n v="3902.5"/>
    <x v="2"/>
    <s v="GB"/>
    <s v="GBP"/>
    <n v="1438624800"/>
    <n v="1435133807"/>
    <b v="0"/>
    <n v="39"/>
    <b v="1"/>
    <x v="1"/>
    <s v="plays"/>
    <d v="2015-06-24T08:16:47"/>
    <d v="2015-08-03T18:00:00"/>
    <n v="40"/>
  </r>
  <r>
    <x v="303"/>
    <n v="0"/>
    <x v="1"/>
    <s v="US"/>
    <s v="USD"/>
    <n v="1287723600"/>
    <n v="1284409734"/>
    <b v="0"/>
    <n v="0"/>
    <b v="0"/>
    <x v="5"/>
    <s v="jazz"/>
    <d v="2010-09-13T20:28:54"/>
    <d v="2010-10-22T05:00:00"/>
    <n v="39"/>
  </r>
  <r>
    <x v="303"/>
    <n v="3751"/>
    <x v="2"/>
    <s v="US"/>
    <s v="USD"/>
    <n v="1393445620"/>
    <n v="1390853620"/>
    <b v="1"/>
    <n v="74"/>
    <b v="1"/>
    <x v="5"/>
    <s v="rock"/>
    <d v="2014-01-27T20:13:40"/>
    <d v="2014-02-26T20:13:40"/>
    <n v="30"/>
  </r>
  <r>
    <x v="303"/>
    <n v="5087"/>
    <x v="2"/>
    <s v="US"/>
    <s v="USD"/>
    <n v="1416268800"/>
    <n v="1413295358"/>
    <b v="0"/>
    <n v="181"/>
    <b v="1"/>
    <x v="4"/>
    <s v="tabletop games"/>
    <d v="2014-10-14T14:02:38"/>
    <d v="2014-11-18T00:00:00"/>
    <n v="35"/>
  </r>
  <r>
    <x v="303"/>
    <n v="3315"/>
    <x v="2"/>
    <s v="US"/>
    <s v="USD"/>
    <n v="1437067476"/>
    <n v="1434475476"/>
    <b v="1"/>
    <n v="49"/>
    <b v="1"/>
    <x v="1"/>
    <s v="plays"/>
    <d v="2015-06-16T17:24:36"/>
    <d v="2015-07-16T17:24:36"/>
    <n v="30"/>
  </r>
  <r>
    <x v="303"/>
    <n v="3350"/>
    <x v="2"/>
    <s v="US"/>
    <s v="USD"/>
    <n v="1466567700"/>
    <n v="1464653696"/>
    <b v="0"/>
    <n v="23"/>
    <b v="1"/>
    <x v="1"/>
    <s v="plays"/>
    <d v="2016-05-31T00:14:56"/>
    <d v="2016-06-22T03:55:00"/>
    <n v="22"/>
  </r>
  <r>
    <x v="303"/>
    <n v="3366"/>
    <x v="2"/>
    <s v="US"/>
    <s v="USD"/>
    <n v="1461823140"/>
    <n v="1459411371"/>
    <b v="0"/>
    <n v="34"/>
    <b v="1"/>
    <x v="1"/>
    <s v="plays"/>
    <d v="2016-03-31T08:02:51"/>
    <d v="2016-04-28T05:59:00"/>
    <n v="28"/>
  </r>
  <r>
    <x v="303"/>
    <n v="216"/>
    <x v="1"/>
    <s v="CA"/>
    <s v="CAD"/>
    <n v="1429456132"/>
    <n v="1424275732"/>
    <b v="0"/>
    <n v="2"/>
    <b v="0"/>
    <x v="1"/>
    <s v="musical"/>
    <d v="2015-02-18T16:08:52"/>
    <d v="2015-04-19T15:08:52"/>
    <n v="60"/>
  </r>
  <r>
    <x v="303"/>
    <n v="3449"/>
    <x v="2"/>
    <s v="US"/>
    <s v="USD"/>
    <n v="1435881006"/>
    <n v="1433980206"/>
    <b v="0"/>
    <n v="40"/>
    <b v="1"/>
    <x v="1"/>
    <s v="plays"/>
    <d v="2015-06-10T23:50:06"/>
    <d v="2015-07-02T23:50:06"/>
    <n v="22"/>
  </r>
  <r>
    <x v="304"/>
    <n v="0"/>
    <x v="1"/>
    <s v="US"/>
    <s v="USD"/>
    <n v="1403039842"/>
    <n v="1397855842"/>
    <b v="0"/>
    <n v="0"/>
    <b v="0"/>
    <x v="2"/>
    <s v="children's books"/>
    <d v="2014-04-18T21:17:22"/>
    <d v="2014-06-17T21:17:22"/>
    <n v="60"/>
  </r>
  <r>
    <x v="305"/>
    <n v="1395"/>
    <x v="1"/>
    <s v="US"/>
    <s v="USD"/>
    <n v="1461211200"/>
    <n v="1459467238"/>
    <b v="0"/>
    <n v="41"/>
    <b v="0"/>
    <x v="5"/>
    <s v="faith"/>
    <d v="2016-03-31T23:33:58"/>
    <d v="2016-04-21T04:00:00"/>
    <n v="21"/>
  </r>
  <r>
    <x v="306"/>
    <n v="397"/>
    <x v="1"/>
    <s v="US"/>
    <s v="USD"/>
    <n v="1435441454"/>
    <n v="1432763054"/>
    <b v="0"/>
    <n v="5"/>
    <b v="0"/>
    <x v="1"/>
    <s v="plays"/>
    <d v="2015-05-27T21:44:14"/>
    <d v="2015-06-27T21:44:14"/>
    <n v="31"/>
  </r>
  <r>
    <x v="307"/>
    <n v="3398.1"/>
    <x v="2"/>
    <s v="US"/>
    <s v="USD"/>
    <n v="1313276400"/>
    <n v="1310693986"/>
    <b v="0"/>
    <n v="37"/>
    <b v="1"/>
    <x v="0"/>
    <s v="shorts"/>
    <d v="2011-07-15T01:39:46"/>
    <d v="2011-08-13T23:00:00"/>
    <n v="29"/>
  </r>
  <r>
    <x v="307"/>
    <n v="75"/>
    <x v="1"/>
    <s v="GB"/>
    <s v="GBP"/>
    <n v="1418469569"/>
    <n v="1414577969"/>
    <b v="0"/>
    <n v="3"/>
    <b v="0"/>
    <x v="6"/>
    <s v="places"/>
    <d v="2014-10-29T10:19:29"/>
    <d v="2014-12-13T11:19:29"/>
    <n v="45"/>
  </r>
  <r>
    <x v="307"/>
    <n v="1345"/>
    <x v="1"/>
    <s v="US"/>
    <s v="USD"/>
    <n v="1421635190"/>
    <n v="1418179190"/>
    <b v="0"/>
    <n v="16"/>
    <b v="0"/>
    <x v="7"/>
    <s v="food trucks"/>
    <d v="2014-12-10T02:39:50"/>
    <d v="2015-01-19T02:39:50"/>
    <n v="40"/>
  </r>
  <r>
    <x v="307"/>
    <n v="25"/>
    <x v="1"/>
    <s v="US"/>
    <s v="USD"/>
    <n v="1332114795"/>
    <n v="1326934395"/>
    <b v="0"/>
    <n v="1"/>
    <b v="0"/>
    <x v="2"/>
    <s v="children's books"/>
    <d v="2012-01-19T00:53:15"/>
    <d v="2012-03-18T23:53:15"/>
    <n v="59"/>
  </r>
  <r>
    <x v="308"/>
    <n v="3400"/>
    <x v="2"/>
    <s v="US"/>
    <s v="USD"/>
    <n v="1354923000"/>
    <n v="1351796674"/>
    <b v="0"/>
    <n v="60"/>
    <b v="1"/>
    <x v="0"/>
    <s v="shorts"/>
    <d v="2012-11-01T19:04:34"/>
    <d v="2012-12-07T23:30:00"/>
    <n v="36"/>
  </r>
  <r>
    <x v="308"/>
    <n v="0"/>
    <x v="1"/>
    <s v="GB"/>
    <s v="GBP"/>
    <n v="1369932825"/>
    <n v="1368723225"/>
    <b v="0"/>
    <n v="0"/>
    <b v="0"/>
    <x v="4"/>
    <s v="video games"/>
    <d v="2013-05-16T16:53:45"/>
    <d v="2013-05-30T16:53:45"/>
    <n v="14"/>
  </r>
  <r>
    <x v="308"/>
    <n v="3210"/>
    <x v="2"/>
    <s v="US"/>
    <s v="USD"/>
    <n v="1309825866"/>
    <n v="1306197066"/>
    <b v="0"/>
    <n v="75"/>
    <b v="1"/>
    <x v="5"/>
    <s v="indie rock"/>
    <d v="2011-05-24T00:31:06"/>
    <d v="2011-07-05T00:31:06"/>
    <n v="42"/>
  </r>
  <r>
    <x v="308"/>
    <n v="0"/>
    <x v="1"/>
    <s v="US"/>
    <s v="USD"/>
    <n v="1481072942"/>
    <n v="1475885342"/>
    <b v="0"/>
    <n v="0"/>
    <b v="0"/>
    <x v="6"/>
    <s v="people"/>
    <d v="2016-10-08T00:09:02"/>
    <d v="2016-12-07T01:09:02"/>
    <n v="60"/>
  </r>
  <r>
    <x v="308"/>
    <n v="3360.72"/>
    <x v="2"/>
    <s v="US"/>
    <s v="USD"/>
    <n v="1415004770"/>
    <n v="1412149970"/>
    <b v="0"/>
    <n v="55"/>
    <b v="1"/>
    <x v="5"/>
    <s v="indie rock"/>
    <d v="2014-10-01T07:52:50"/>
    <d v="2014-11-03T08:52:50"/>
    <n v="33"/>
  </r>
  <r>
    <x v="308"/>
    <n v="3205"/>
    <x v="2"/>
    <s v="US"/>
    <s v="USD"/>
    <n v="1409500078"/>
    <n v="1406908078"/>
    <b v="0"/>
    <n v="43"/>
    <b v="1"/>
    <x v="1"/>
    <s v="plays"/>
    <d v="2014-08-01T15:47:58"/>
    <d v="2014-08-31T15:47:58"/>
    <n v="30"/>
  </r>
  <r>
    <x v="308"/>
    <n v="3270"/>
    <x v="2"/>
    <s v="GB"/>
    <s v="GBP"/>
    <n v="1410901200"/>
    <n v="1408313438"/>
    <b v="1"/>
    <n v="70"/>
    <b v="1"/>
    <x v="1"/>
    <s v="plays"/>
    <d v="2014-08-17T22:10:38"/>
    <d v="2014-09-16T21:00:00"/>
    <n v="30"/>
  </r>
  <r>
    <x v="308"/>
    <n v="3470"/>
    <x v="2"/>
    <s v="CA"/>
    <s v="CAD"/>
    <n v="1432694700"/>
    <n v="1429651266"/>
    <b v="0"/>
    <n v="74"/>
    <b v="1"/>
    <x v="1"/>
    <s v="plays"/>
    <d v="2015-04-21T21:21:06"/>
    <d v="2015-05-27T02:45:00"/>
    <n v="36"/>
  </r>
  <r>
    <x v="309"/>
    <n v="1286"/>
    <x v="1"/>
    <s v="GB"/>
    <s v="GBP"/>
    <n v="1359978927"/>
    <n v="1357127727"/>
    <b v="0"/>
    <n v="45"/>
    <b v="0"/>
    <x v="5"/>
    <s v="jazz"/>
    <d v="2013-01-02T11:55:27"/>
    <d v="2013-02-04T11:55:27"/>
    <n v="33"/>
  </r>
  <r>
    <x v="310"/>
    <n v="3258"/>
    <x v="2"/>
    <s v="AU"/>
    <s v="AUD"/>
    <n v="1424516400"/>
    <n v="1421812637"/>
    <b v="0"/>
    <n v="38"/>
    <b v="1"/>
    <x v="1"/>
    <s v="musical"/>
    <d v="2015-01-21T03:57:17"/>
    <d v="2015-02-21T11:00:00"/>
    <n v="31"/>
  </r>
  <r>
    <x v="310"/>
    <n v="3395"/>
    <x v="2"/>
    <s v="US"/>
    <s v="USD"/>
    <n v="1440100976"/>
    <n v="1437508976"/>
    <b v="1"/>
    <n v="74"/>
    <b v="1"/>
    <x v="1"/>
    <s v="plays"/>
    <d v="2015-07-21T20:02:56"/>
    <d v="2015-08-20T20:02:56"/>
    <n v="30"/>
  </r>
  <r>
    <x v="311"/>
    <n v="3015"/>
    <x v="2"/>
    <s v="US"/>
    <s v="USD"/>
    <n v="1403660279"/>
    <n v="1400636279"/>
    <b v="0"/>
    <n v="19"/>
    <b v="1"/>
    <x v="0"/>
    <s v="television"/>
    <d v="2014-05-21T01:37:59"/>
    <d v="2014-06-25T01:37:59"/>
    <n v="35"/>
  </r>
  <r>
    <x v="311"/>
    <n v="3700"/>
    <x v="2"/>
    <s v="GB"/>
    <s v="GBP"/>
    <n v="1406045368"/>
    <n v="1403453368"/>
    <b v="0"/>
    <n v="117"/>
    <b v="1"/>
    <x v="0"/>
    <s v="television"/>
    <d v="2014-06-22T16:09:28"/>
    <d v="2014-07-22T16:09:28"/>
    <n v="30"/>
  </r>
  <r>
    <x v="311"/>
    <n v="3289"/>
    <x v="2"/>
    <s v="US"/>
    <s v="USD"/>
    <n v="1396648800"/>
    <n v="1395407445"/>
    <b v="0"/>
    <n v="117"/>
    <b v="1"/>
    <x v="0"/>
    <s v="television"/>
    <d v="2014-03-21T13:10:45"/>
    <d v="2014-04-04T22:00:00"/>
    <n v="14"/>
  </r>
  <r>
    <x v="311"/>
    <n v="4642"/>
    <x v="2"/>
    <s v="US"/>
    <s v="USD"/>
    <n v="1362337878"/>
    <n v="1360177878"/>
    <b v="0"/>
    <n v="48"/>
    <b v="1"/>
    <x v="0"/>
    <s v="shorts"/>
    <d v="2013-02-06T19:11:18"/>
    <d v="2013-03-03T19:11:18"/>
    <n v="25"/>
  </r>
  <r>
    <x v="311"/>
    <n v="3600"/>
    <x v="2"/>
    <s v="US"/>
    <s v="USD"/>
    <n v="1305625164"/>
    <n v="1300354764"/>
    <b v="0"/>
    <n v="46"/>
    <b v="1"/>
    <x v="0"/>
    <s v="shorts"/>
    <d v="2011-03-17T09:39:24"/>
    <d v="2011-05-17T09:39:24"/>
    <n v="61"/>
  </r>
  <r>
    <x v="311"/>
    <n v="3100"/>
    <x v="2"/>
    <s v="US"/>
    <s v="USD"/>
    <n v="1326436488"/>
    <n v="1321252488"/>
    <b v="0"/>
    <n v="35"/>
    <b v="1"/>
    <x v="0"/>
    <s v="shorts"/>
    <d v="2011-11-14T06:34:48"/>
    <d v="2012-01-13T06:34:48"/>
    <n v="60"/>
  </r>
  <r>
    <x v="311"/>
    <n v="1"/>
    <x v="0"/>
    <s v="US"/>
    <s v="USD"/>
    <n v="1429352160"/>
    <n v="1427993710"/>
    <b v="0"/>
    <n v="1"/>
    <b v="0"/>
    <x v="0"/>
    <s v="science fiction"/>
    <d v="2015-04-02T16:55:10"/>
    <d v="2015-04-18T10:16:00"/>
    <n v="16"/>
  </r>
  <r>
    <x v="311"/>
    <n v="403"/>
    <x v="0"/>
    <s v="US"/>
    <s v="USD"/>
    <n v="1404241200"/>
    <n v="1401354597"/>
    <b v="0"/>
    <n v="5"/>
    <b v="0"/>
    <x v="0"/>
    <s v="science fiction"/>
    <d v="2014-05-29T09:09:57"/>
    <d v="2014-07-01T19:00:00"/>
    <n v="33"/>
  </r>
  <r>
    <x v="311"/>
    <n v="0"/>
    <x v="0"/>
    <s v="US"/>
    <s v="USD"/>
    <n v="1431771360"/>
    <n v="1427968234"/>
    <b v="0"/>
    <n v="0"/>
    <b v="0"/>
    <x v="0"/>
    <s v="science fiction"/>
    <d v="2015-04-02T09:50:34"/>
    <d v="2015-05-16T10:16:00"/>
    <n v="44"/>
  </r>
  <r>
    <x v="311"/>
    <n v="10"/>
    <x v="0"/>
    <s v="US"/>
    <s v="USD"/>
    <n v="1416176778"/>
    <n v="1414358778"/>
    <b v="0"/>
    <n v="1"/>
    <b v="0"/>
    <x v="0"/>
    <s v="science fiction"/>
    <d v="2014-10-26T21:26:18"/>
    <d v="2014-11-16T22:26:18"/>
    <n v="21"/>
  </r>
  <r>
    <x v="311"/>
    <n v="0"/>
    <x v="1"/>
    <s v="DE"/>
    <s v="EUR"/>
    <n v="1455402297"/>
    <n v="1452810297"/>
    <b v="0"/>
    <n v="0"/>
    <b v="0"/>
    <x v="0"/>
    <s v="drama"/>
    <d v="2016-01-14T22:24:57"/>
    <d v="2016-02-13T22:24:57"/>
    <n v="30"/>
  </r>
  <r>
    <x v="311"/>
    <n v="5323.01"/>
    <x v="2"/>
    <s v="US"/>
    <s v="USD"/>
    <n v="1272480540"/>
    <n v="1267220191"/>
    <b v="1"/>
    <n v="65"/>
    <b v="1"/>
    <x v="0"/>
    <s v="documentary"/>
    <d v="2010-02-26T21:36:31"/>
    <d v="2010-04-28T18:49:00"/>
    <n v="61"/>
  </r>
  <r>
    <x v="311"/>
    <n v="4124"/>
    <x v="2"/>
    <s v="US"/>
    <s v="USD"/>
    <n v="1338601346"/>
    <n v="1336009346"/>
    <b v="1"/>
    <n v="82"/>
    <b v="1"/>
    <x v="0"/>
    <s v="documentary"/>
    <d v="2012-05-03T01:42:26"/>
    <d v="2012-06-02T01:42:26"/>
    <n v="30"/>
  </r>
  <r>
    <x v="311"/>
    <n v="3035.05"/>
    <x v="2"/>
    <s v="US"/>
    <s v="USD"/>
    <n v="1426298708"/>
    <n v="1423710308"/>
    <b v="1"/>
    <n v="31"/>
    <b v="1"/>
    <x v="0"/>
    <s v="documentary"/>
    <d v="2015-02-12T03:05:08"/>
    <d v="2015-03-14T02:05:08"/>
    <n v="30"/>
  </r>
  <r>
    <x v="311"/>
    <n v="3353"/>
    <x v="2"/>
    <s v="CA"/>
    <s v="CAD"/>
    <n v="1453765920"/>
    <n v="1451655808"/>
    <b v="0"/>
    <n v="83"/>
    <b v="1"/>
    <x v="0"/>
    <s v="documentary"/>
    <d v="2016-01-01T13:43:28"/>
    <d v="2016-01-25T23:52:00"/>
    <n v="24"/>
  </r>
  <r>
    <x v="311"/>
    <n v="203.9"/>
    <x v="1"/>
    <s v="US"/>
    <s v="USD"/>
    <n v="1332748899"/>
    <n v="1327568499"/>
    <b v="0"/>
    <n v="5"/>
    <b v="0"/>
    <x v="0"/>
    <s v="animation"/>
    <d v="2012-01-26T09:01:39"/>
    <d v="2012-03-26T08:01:39"/>
    <n v="60"/>
  </r>
  <r>
    <x v="311"/>
    <n v="415"/>
    <x v="1"/>
    <s v="GB"/>
    <s v="GBP"/>
    <n v="1467752083"/>
    <n v="1465160083"/>
    <b v="0"/>
    <n v="8"/>
    <b v="0"/>
    <x v="0"/>
    <s v="animation"/>
    <d v="2016-06-05T20:54:43"/>
    <d v="2016-07-05T20:54:43"/>
    <n v="30"/>
  </r>
  <r>
    <x v="311"/>
    <n v="0"/>
    <x v="1"/>
    <s v="US"/>
    <s v="USD"/>
    <n v="1444576022"/>
    <n v="1439392022"/>
    <b v="0"/>
    <n v="0"/>
    <b v="0"/>
    <x v="0"/>
    <s v="animation"/>
    <d v="2015-08-12T15:07:02"/>
    <d v="2015-10-11T15:07:02"/>
    <n v="60"/>
  </r>
  <r>
    <x v="311"/>
    <n v="3440"/>
    <x v="2"/>
    <s v="US"/>
    <s v="USD"/>
    <n v="1458518325"/>
    <n v="1456793925"/>
    <b v="0"/>
    <n v="31"/>
    <b v="1"/>
    <x v="1"/>
    <s v="plays"/>
    <d v="2016-03-01T00:58:45"/>
    <d v="2016-03-20T23:58:45"/>
    <n v="19"/>
  </r>
  <r>
    <x v="311"/>
    <n v="1"/>
    <x v="1"/>
    <s v="US"/>
    <s v="USD"/>
    <n v="1474580867"/>
    <n v="1471988867"/>
    <b v="0"/>
    <n v="1"/>
    <b v="0"/>
    <x v="3"/>
    <s v="web"/>
    <d v="2016-08-23T21:47:47"/>
    <d v="2016-09-22T21:47:47"/>
    <n v="30"/>
  </r>
  <r>
    <x v="311"/>
    <n v="3014"/>
    <x v="2"/>
    <s v="US"/>
    <s v="USD"/>
    <n v="1480613650"/>
    <n v="1478018050"/>
    <b v="0"/>
    <n v="28"/>
    <b v="1"/>
    <x v="3"/>
    <s v="wearables"/>
    <d v="2016-11-01T16:34:10"/>
    <d v="2016-12-01T17:34:10"/>
    <n v="30"/>
  </r>
  <r>
    <x v="311"/>
    <n v="3017"/>
    <x v="2"/>
    <s v="US"/>
    <s v="USD"/>
    <n v="1440339295"/>
    <n v="1437747295"/>
    <b v="0"/>
    <n v="21"/>
    <b v="1"/>
    <x v="3"/>
    <s v="wearables"/>
    <d v="2015-07-24T14:14:55"/>
    <d v="2015-08-23T14:14:55"/>
    <n v="30"/>
  </r>
  <r>
    <x v="311"/>
    <n v="3222"/>
    <x v="2"/>
    <s v="US"/>
    <s v="USD"/>
    <n v="1434857482"/>
    <n v="1433647882"/>
    <b v="0"/>
    <n v="19"/>
    <b v="1"/>
    <x v="2"/>
    <s v="nonfiction"/>
    <d v="2015-06-07T03:31:22"/>
    <d v="2015-06-21T03:31:22"/>
    <n v="14"/>
  </r>
  <r>
    <x v="311"/>
    <n v="3555"/>
    <x v="2"/>
    <s v="US"/>
    <s v="USD"/>
    <n v="1312470475"/>
    <n v="1308496075"/>
    <b v="0"/>
    <n v="62"/>
    <b v="1"/>
    <x v="2"/>
    <s v="nonfiction"/>
    <d v="2011-06-19T15:07:55"/>
    <d v="2011-08-04T15:07:55"/>
    <n v="46"/>
  </r>
  <r>
    <x v="311"/>
    <n v="21"/>
    <x v="1"/>
    <s v="US"/>
    <s v="USD"/>
    <n v="1375313577"/>
    <n v="1372721577"/>
    <b v="0"/>
    <n v="3"/>
    <b v="0"/>
    <x v="2"/>
    <s v="fiction"/>
    <d v="2013-07-01T23:32:57"/>
    <d v="2013-07-31T23:32:57"/>
    <n v="30"/>
  </r>
  <r>
    <x v="311"/>
    <n v="3226"/>
    <x v="2"/>
    <s v="US"/>
    <s v="USD"/>
    <n v="1335672000"/>
    <n v="1332978688"/>
    <b v="0"/>
    <n v="71"/>
    <b v="1"/>
    <x v="5"/>
    <s v="rock"/>
    <d v="2012-03-28T23:51:28"/>
    <d v="2012-04-29T04:00:00"/>
    <n v="32"/>
  </r>
  <r>
    <x v="311"/>
    <n v="3150"/>
    <x v="2"/>
    <s v="US"/>
    <s v="USD"/>
    <n v="1310857200"/>
    <n v="1306525512"/>
    <b v="0"/>
    <n v="54"/>
    <b v="1"/>
    <x v="5"/>
    <s v="rock"/>
    <d v="2011-05-27T19:45:12"/>
    <d v="2011-07-16T23:00:00"/>
    <n v="50"/>
  </r>
  <r>
    <x v="311"/>
    <n v="3575"/>
    <x v="2"/>
    <s v="US"/>
    <s v="USD"/>
    <n v="1349477050"/>
    <n v="1346885050"/>
    <b v="0"/>
    <n v="69"/>
    <b v="1"/>
    <x v="5"/>
    <s v="rock"/>
    <d v="2012-09-05T22:44:10"/>
    <d v="2012-10-05T22:44:10"/>
    <n v="30"/>
  </r>
  <r>
    <x v="311"/>
    <n v="8014"/>
    <x v="2"/>
    <s v="US"/>
    <s v="USD"/>
    <n v="1481184000"/>
    <n v="1479708680"/>
    <b v="0"/>
    <n v="127"/>
    <b v="1"/>
    <x v="5"/>
    <s v="metal"/>
    <d v="2016-11-21T06:11:20"/>
    <d v="2016-12-08T08:00:00"/>
    <n v="17"/>
  </r>
  <r>
    <x v="311"/>
    <n v="5824"/>
    <x v="2"/>
    <s v="US"/>
    <s v="USD"/>
    <n v="1414817940"/>
    <n v="1411489552"/>
    <b v="1"/>
    <n v="159"/>
    <b v="1"/>
    <x v="5"/>
    <s v="metal"/>
    <d v="2014-09-23T16:25:52"/>
    <d v="2014-11-01T04:59:00"/>
    <n v="39"/>
  </r>
  <r>
    <x v="311"/>
    <n v="730"/>
    <x v="1"/>
    <s v="US"/>
    <s v="USD"/>
    <n v="1367676034"/>
    <n v="1365084034"/>
    <b v="0"/>
    <n v="21"/>
    <b v="0"/>
    <x v="5"/>
    <s v="jazz"/>
    <d v="2013-04-04T14:00:34"/>
    <d v="2013-05-04T14:00:34"/>
    <n v="30"/>
  </r>
  <r>
    <x v="311"/>
    <n v="125"/>
    <x v="1"/>
    <s v="US"/>
    <s v="USD"/>
    <n v="1385055979"/>
    <n v="1382460379"/>
    <b v="0"/>
    <n v="4"/>
    <b v="0"/>
    <x v="5"/>
    <s v="indie rock"/>
    <d v="2013-10-22T16:46:19"/>
    <d v="2013-11-21T17:46:19"/>
    <n v="30"/>
  </r>
  <r>
    <x v="311"/>
    <n v="0"/>
    <x v="1"/>
    <s v="US"/>
    <s v="USD"/>
    <n v="1354123908"/>
    <n v="1351528308"/>
    <b v="0"/>
    <n v="0"/>
    <b v="0"/>
    <x v="5"/>
    <s v="indie rock"/>
    <d v="2012-10-29T16:31:48"/>
    <d v="2012-11-28T17:31:48"/>
    <n v="30"/>
  </r>
  <r>
    <x v="311"/>
    <n v="327"/>
    <x v="1"/>
    <s v="US"/>
    <s v="USD"/>
    <n v="1360795069"/>
    <n v="1358203069"/>
    <b v="0"/>
    <n v="15"/>
    <b v="0"/>
    <x v="5"/>
    <s v="jazz"/>
    <d v="2013-01-14T22:37:49"/>
    <d v="2013-02-13T22:37:49"/>
    <n v="30"/>
  </r>
  <r>
    <x v="311"/>
    <n v="289"/>
    <x v="1"/>
    <s v="US"/>
    <s v="USD"/>
    <n v="1480438905"/>
    <n v="1477843305"/>
    <b v="0"/>
    <n v="12"/>
    <b v="0"/>
    <x v="3"/>
    <s v="wearables"/>
    <d v="2016-10-30T16:01:45"/>
    <d v="2016-11-29T17:01:45"/>
    <n v="30"/>
  </r>
  <r>
    <x v="311"/>
    <n v="10554.11"/>
    <x v="2"/>
    <s v="US"/>
    <s v="USD"/>
    <n v="1445054400"/>
    <n v="1443074571"/>
    <b v="1"/>
    <n v="478"/>
    <b v="1"/>
    <x v="5"/>
    <s v="electronic music"/>
    <d v="2015-09-24T06:02:51"/>
    <d v="2015-10-17T04:00:00"/>
    <n v="23"/>
  </r>
  <r>
    <x v="311"/>
    <n v="0"/>
    <x v="0"/>
    <s v="DE"/>
    <s v="EUR"/>
    <n v="1451161560"/>
    <n v="1447273560"/>
    <b v="0"/>
    <n v="0"/>
    <b v="0"/>
    <x v="8"/>
    <s v="audio"/>
    <d v="2015-11-11T20:26:00"/>
    <d v="2015-12-26T20:26:00"/>
    <n v="45"/>
  </r>
  <r>
    <x v="311"/>
    <n v="81"/>
    <x v="1"/>
    <s v="AU"/>
    <s v="AUD"/>
    <n v="1392800922"/>
    <n v="1390381722"/>
    <b v="0"/>
    <n v="5"/>
    <b v="0"/>
    <x v="4"/>
    <s v="video games"/>
    <d v="2014-01-22T09:08:42"/>
    <d v="2014-02-19T09:08:42"/>
    <n v="28"/>
  </r>
  <r>
    <x v="311"/>
    <n v="0"/>
    <x v="1"/>
    <s v="GB"/>
    <s v="GBP"/>
    <n v="1443193130"/>
    <n v="1438009130"/>
    <b v="0"/>
    <n v="0"/>
    <b v="0"/>
    <x v="4"/>
    <s v="mobile games"/>
    <d v="2015-07-27T14:58:50"/>
    <d v="2015-09-25T14:58:50"/>
    <n v="60"/>
  </r>
  <r>
    <x v="311"/>
    <n v="20"/>
    <x v="1"/>
    <s v="GB"/>
    <s v="GBP"/>
    <n v="1406799981"/>
    <n v="1404207981"/>
    <b v="0"/>
    <n v="1"/>
    <b v="0"/>
    <x v="4"/>
    <s v="mobile games"/>
    <d v="2014-07-01T09:46:21"/>
    <d v="2014-07-31T09:46:21"/>
    <n v="30"/>
  </r>
  <r>
    <x v="311"/>
    <n v="132"/>
    <x v="0"/>
    <s v="US"/>
    <s v="USD"/>
    <n v="1382478278"/>
    <n v="1377294278"/>
    <b v="0"/>
    <n v="3"/>
    <b v="0"/>
    <x v="5"/>
    <s v="world music"/>
    <d v="2013-08-23T21:44:38"/>
    <d v="2013-10-22T21:44:38"/>
    <n v="60"/>
  </r>
  <r>
    <x v="311"/>
    <n v="6071"/>
    <x v="2"/>
    <s v="US"/>
    <s v="USD"/>
    <n v="1385932652"/>
    <n v="1383337052"/>
    <b v="1"/>
    <n v="109"/>
    <b v="1"/>
    <x v="5"/>
    <s v="rock"/>
    <d v="2013-11-01T20:17:32"/>
    <d v="2013-12-01T21:17:32"/>
    <n v="30"/>
  </r>
  <r>
    <x v="311"/>
    <n v="3132.63"/>
    <x v="2"/>
    <s v="US"/>
    <s v="USD"/>
    <n v="1251777600"/>
    <n v="1247504047"/>
    <b v="1"/>
    <n v="68"/>
    <b v="1"/>
    <x v="5"/>
    <s v="rock"/>
    <d v="2009-07-13T16:54:07"/>
    <d v="2009-09-01T04:00:00"/>
    <n v="50"/>
  </r>
  <r>
    <x v="311"/>
    <n v="4371"/>
    <x v="2"/>
    <s v="US"/>
    <s v="USD"/>
    <n v="1428390000"/>
    <n v="1425224391"/>
    <b v="0"/>
    <n v="42"/>
    <b v="1"/>
    <x v="1"/>
    <s v="plays"/>
    <d v="2015-03-01T15:39:51"/>
    <d v="2015-04-07T07:00:00"/>
    <n v="37"/>
  </r>
  <r>
    <x v="311"/>
    <n v="4050"/>
    <x v="2"/>
    <s v="US"/>
    <s v="USD"/>
    <n v="1464807420"/>
    <n v="1461427938"/>
    <b v="0"/>
    <n v="24"/>
    <b v="1"/>
    <x v="1"/>
    <s v="plays"/>
    <d v="2016-04-23T16:12:18"/>
    <d v="2016-06-01T18:57:00"/>
    <n v="39"/>
  </r>
  <r>
    <x v="311"/>
    <n v="3350"/>
    <x v="2"/>
    <s v="US"/>
    <s v="USD"/>
    <n v="1309009323"/>
    <n v="1306417323"/>
    <b v="0"/>
    <n v="49"/>
    <b v="1"/>
    <x v="2"/>
    <s v="nonfiction"/>
    <d v="2011-05-26T13:42:03"/>
    <d v="2011-06-25T13:42:03"/>
    <n v="30"/>
  </r>
  <r>
    <x v="311"/>
    <n v="15"/>
    <x v="1"/>
    <s v="US"/>
    <s v="USD"/>
    <n v="1407847978"/>
    <n v="1405687978"/>
    <b v="0"/>
    <n v="2"/>
    <b v="0"/>
    <x v="2"/>
    <s v="translations"/>
    <d v="2014-07-18T12:52:58"/>
    <d v="2014-08-12T12:52:58"/>
    <n v="25"/>
  </r>
  <r>
    <x v="311"/>
    <n v="7"/>
    <x v="1"/>
    <s v="GB"/>
    <s v="GBP"/>
    <n v="1423185900"/>
    <n v="1420766700"/>
    <b v="0"/>
    <n v="3"/>
    <b v="0"/>
    <x v="2"/>
    <s v="translations"/>
    <d v="2015-01-09T01:25:00"/>
    <d v="2015-02-06T01:25:00"/>
    <n v="28"/>
  </r>
  <r>
    <x v="311"/>
    <n v="6"/>
    <x v="1"/>
    <s v="ES"/>
    <s v="EUR"/>
    <n v="1456397834"/>
    <n v="1453805834"/>
    <b v="0"/>
    <n v="1"/>
    <b v="0"/>
    <x v="2"/>
    <s v="translations"/>
    <d v="2016-01-26T10:57:14"/>
    <d v="2016-02-25T10:57:14"/>
    <n v="30"/>
  </r>
  <r>
    <x v="311"/>
    <n v="807"/>
    <x v="1"/>
    <s v="US"/>
    <s v="USD"/>
    <n v="1405227540"/>
    <n v="1402058739"/>
    <b v="0"/>
    <n v="22"/>
    <b v="0"/>
    <x v="2"/>
    <s v="translations"/>
    <d v="2014-06-06T12:45:39"/>
    <d v="2014-07-13T04:59:00"/>
    <n v="37"/>
  </r>
  <r>
    <x v="311"/>
    <n v="3368"/>
    <x v="2"/>
    <s v="US"/>
    <s v="USD"/>
    <n v="1379093292"/>
    <n v="1376501292"/>
    <b v="1"/>
    <n v="76"/>
    <b v="1"/>
    <x v="2"/>
    <s v="radio &amp; podcasts"/>
    <d v="2013-08-14T17:28:12"/>
    <d v="2013-09-13T17:28:12"/>
    <n v="30"/>
  </r>
  <r>
    <x v="311"/>
    <n v="57"/>
    <x v="1"/>
    <s v="US"/>
    <s v="USD"/>
    <n v="1409787378"/>
    <n v="1405899378"/>
    <b v="0"/>
    <n v="3"/>
    <b v="0"/>
    <x v="2"/>
    <s v="fiction"/>
    <d v="2014-07-20T23:36:18"/>
    <d v="2014-09-03T23:36:18"/>
    <n v="45"/>
  </r>
  <r>
    <x v="311"/>
    <n v="6210"/>
    <x v="2"/>
    <s v="SE"/>
    <s v="SEK"/>
    <n v="1487592090"/>
    <n v="1485000090"/>
    <b v="1"/>
    <n v="28"/>
    <b v="1"/>
    <x v="6"/>
    <s v="photobooks"/>
    <d v="2017-01-21T12:01:30"/>
    <d v="2017-02-20T12:01:30"/>
    <n v="30"/>
  </r>
  <r>
    <x v="311"/>
    <n v="8447"/>
    <x v="2"/>
    <s v="US"/>
    <s v="USD"/>
    <n v="1485907200"/>
    <n v="1483292122"/>
    <b v="1"/>
    <n v="160"/>
    <b v="1"/>
    <x v="6"/>
    <s v="photobooks"/>
    <d v="2017-01-01T17:35:22"/>
    <d v="2017-02-01T00:00:00"/>
    <n v="31"/>
  </r>
  <r>
    <x v="311"/>
    <n v="1"/>
    <x v="1"/>
    <s v="US"/>
    <s v="USD"/>
    <n v="1425330960"/>
    <n v="1422393234"/>
    <b v="0"/>
    <n v="1"/>
    <b v="0"/>
    <x v="6"/>
    <s v="nature"/>
    <d v="2015-01-27T21:13:54"/>
    <d v="2015-03-02T21:16:00"/>
    <n v="34"/>
  </r>
  <r>
    <x v="311"/>
    <n v="3460"/>
    <x v="2"/>
    <s v="US"/>
    <s v="USD"/>
    <n v="1334980740"/>
    <n v="1330968347"/>
    <b v="0"/>
    <n v="42"/>
    <b v="1"/>
    <x v="5"/>
    <s v="pop"/>
    <d v="2012-03-05T17:25:47"/>
    <d v="2012-04-21T03:59:00"/>
    <n v="47"/>
  </r>
  <r>
    <x v="311"/>
    <n v="280"/>
    <x v="3"/>
    <s v="GB"/>
    <s v="GBP"/>
    <n v="1491768000"/>
    <n v="1489097112"/>
    <b v="0"/>
    <n v="8"/>
    <b v="0"/>
    <x v="5"/>
    <s v="faith"/>
    <d v="2017-03-09T22:05:12"/>
    <d v="2017-04-09T20:00:00"/>
    <n v="31"/>
  </r>
  <r>
    <x v="311"/>
    <n v="50"/>
    <x v="1"/>
    <s v="US"/>
    <s v="USD"/>
    <n v="1412536412"/>
    <n v="1409944412"/>
    <b v="0"/>
    <n v="1"/>
    <b v="0"/>
    <x v="5"/>
    <s v="faith"/>
    <d v="2014-09-05T19:13:32"/>
    <d v="2014-10-05T19:13:32"/>
    <n v="30"/>
  </r>
  <r>
    <x v="311"/>
    <n v="1"/>
    <x v="1"/>
    <s v="GB"/>
    <s v="GBP"/>
    <n v="1428231600"/>
    <n v="1423520177"/>
    <b v="0"/>
    <n v="1"/>
    <b v="0"/>
    <x v="5"/>
    <s v="faith"/>
    <d v="2015-02-09T22:16:17"/>
    <d v="2015-04-05T11:00:00"/>
    <n v="55"/>
  </r>
  <r>
    <x v="311"/>
    <n v="0"/>
    <x v="1"/>
    <s v="US"/>
    <s v="USD"/>
    <n v="1445738783"/>
    <n v="1443146783"/>
    <b v="0"/>
    <n v="0"/>
    <b v="0"/>
    <x v="5"/>
    <s v="faith"/>
    <d v="2015-09-25T02:06:23"/>
    <d v="2015-10-25T02:06:23"/>
    <n v="30"/>
  </r>
  <r>
    <x v="311"/>
    <n v="22"/>
    <x v="1"/>
    <s v="US"/>
    <s v="USD"/>
    <n v="1447018833"/>
    <n v="1444423233"/>
    <b v="0"/>
    <n v="1"/>
    <b v="0"/>
    <x v="5"/>
    <s v="faith"/>
    <d v="2015-10-09T20:40:33"/>
    <d v="2015-11-08T21:40:33"/>
    <n v="30"/>
  </r>
  <r>
    <x v="311"/>
    <n v="0"/>
    <x v="1"/>
    <s v="US"/>
    <s v="USD"/>
    <n v="1437075422"/>
    <n v="1434483422"/>
    <b v="0"/>
    <n v="0"/>
    <b v="0"/>
    <x v="5"/>
    <s v="faith"/>
    <d v="2015-06-16T19:37:02"/>
    <d v="2015-07-16T19:37:02"/>
    <n v="30"/>
  </r>
  <r>
    <x v="311"/>
    <n v="107"/>
    <x v="1"/>
    <s v="GB"/>
    <s v="GBP"/>
    <n v="1422553565"/>
    <n v="1417369565"/>
    <b v="1"/>
    <n v="4"/>
    <b v="0"/>
    <x v="6"/>
    <s v="photobooks"/>
    <d v="2014-11-30T17:46:05"/>
    <d v="2015-01-29T17:46:05"/>
    <n v="60"/>
  </r>
  <r>
    <x v="311"/>
    <n v="40"/>
    <x v="1"/>
    <s v="AU"/>
    <s v="AUD"/>
    <n v="1417127040"/>
    <n v="1414531440"/>
    <b v="1"/>
    <n v="2"/>
    <b v="0"/>
    <x v="6"/>
    <s v="photobooks"/>
    <d v="2014-10-28T21:24:00"/>
    <d v="2014-11-27T22:24:00"/>
    <n v="30"/>
  </r>
  <r>
    <x v="311"/>
    <n v="0"/>
    <x v="1"/>
    <s v="US"/>
    <s v="USD"/>
    <n v="1435787137"/>
    <n v="1434577537"/>
    <b v="0"/>
    <n v="0"/>
    <b v="0"/>
    <x v="6"/>
    <s v="photobooks"/>
    <d v="2015-06-17T21:45:37"/>
    <d v="2015-07-01T21:45:37"/>
    <n v="14"/>
  </r>
  <r>
    <x v="311"/>
    <n v="3002"/>
    <x v="2"/>
    <s v="US"/>
    <s v="USD"/>
    <n v="1389146880"/>
    <n v="1387403967"/>
    <b v="0"/>
    <n v="40"/>
    <b v="1"/>
    <x v="5"/>
    <s v="rock"/>
    <d v="2013-12-18T21:59:27"/>
    <d v="2014-01-08T02:08:00"/>
    <n v="21"/>
  </r>
  <r>
    <x v="311"/>
    <n v="3221"/>
    <x v="2"/>
    <s v="US"/>
    <s v="USD"/>
    <n v="1312095540"/>
    <n v="1306608888"/>
    <b v="0"/>
    <n v="24"/>
    <b v="1"/>
    <x v="5"/>
    <s v="rock"/>
    <d v="2011-05-28T18:54:48"/>
    <d v="2011-07-31T06:59:00"/>
    <n v="64"/>
  </r>
  <r>
    <x v="311"/>
    <n v="3000"/>
    <x v="2"/>
    <s v="US"/>
    <s v="USD"/>
    <n v="1410546413"/>
    <n v="1407954413"/>
    <b v="0"/>
    <n v="22"/>
    <b v="1"/>
    <x v="5"/>
    <s v="rock"/>
    <d v="2014-08-13T18:26:53"/>
    <d v="2014-09-12T18:26:53"/>
    <n v="30"/>
  </r>
  <r>
    <x v="311"/>
    <n v="3955"/>
    <x v="2"/>
    <s v="US"/>
    <s v="USD"/>
    <n v="1316716129"/>
    <n v="1314124129"/>
    <b v="0"/>
    <n v="56"/>
    <b v="1"/>
    <x v="5"/>
    <s v="rock"/>
    <d v="2011-08-23T18:28:49"/>
    <d v="2011-09-22T18:28:49"/>
    <n v="30"/>
  </r>
  <r>
    <x v="311"/>
    <n v="3335"/>
    <x v="2"/>
    <s v="ES"/>
    <s v="EUR"/>
    <n v="1449178200"/>
    <n v="1447614732"/>
    <b v="0"/>
    <n v="8"/>
    <b v="1"/>
    <x v="5"/>
    <s v="indie rock"/>
    <d v="2015-11-15T19:12:12"/>
    <d v="2015-12-03T21:30:00"/>
    <n v="18"/>
  </r>
  <r>
    <x v="311"/>
    <n v="1398"/>
    <x v="1"/>
    <s v="US"/>
    <s v="USD"/>
    <n v="1485541791"/>
    <n v="1480357791"/>
    <b v="0"/>
    <n v="41"/>
    <b v="0"/>
    <x v="3"/>
    <s v="gadgets"/>
    <d v="2016-11-28T18:29:51"/>
    <d v="2017-01-27T18:29:51"/>
    <n v="60"/>
  </r>
  <r>
    <x v="311"/>
    <n v="3432"/>
    <x v="2"/>
    <s v="US"/>
    <s v="USD"/>
    <n v="1389814380"/>
    <n v="1387390555"/>
    <b v="0"/>
    <n v="33"/>
    <b v="1"/>
    <x v="5"/>
    <s v="indie rock"/>
    <d v="2013-12-18T18:15:55"/>
    <d v="2014-01-15T19:33:00"/>
    <n v="28"/>
  </r>
  <r>
    <x v="311"/>
    <n v="509"/>
    <x v="1"/>
    <s v="US"/>
    <s v="USD"/>
    <n v="1455338532"/>
    <n v="1454042532"/>
    <b v="0"/>
    <n v="5"/>
    <b v="0"/>
    <x v="6"/>
    <s v="people"/>
    <d v="2016-01-29T04:42:12"/>
    <d v="2016-02-13T04:42:12"/>
    <n v="15"/>
  </r>
  <r>
    <x v="311"/>
    <n v="3785"/>
    <x v="2"/>
    <s v="US"/>
    <s v="USD"/>
    <n v="1268690100"/>
    <n v="1265493806"/>
    <b v="1"/>
    <n v="79"/>
    <b v="1"/>
    <x v="3"/>
    <s v="hardware"/>
    <d v="2010-02-06T22:03:26"/>
    <d v="2010-03-15T21:55:00"/>
    <n v="37"/>
  </r>
  <r>
    <x v="311"/>
    <n v="7445.14"/>
    <x v="2"/>
    <s v="US"/>
    <s v="USD"/>
    <n v="1384557303"/>
    <n v="1383257703"/>
    <b v="1"/>
    <n v="271"/>
    <b v="1"/>
    <x v="3"/>
    <s v="hardware"/>
    <d v="2013-10-31T22:15:03"/>
    <d v="2013-11-15T23:15:03"/>
    <n v="15"/>
  </r>
  <r>
    <x v="311"/>
    <n v="3250"/>
    <x v="2"/>
    <s v="US"/>
    <s v="USD"/>
    <n v="1399186740"/>
    <n v="1396468782"/>
    <b v="0"/>
    <n v="46"/>
    <b v="1"/>
    <x v="5"/>
    <s v="indie rock"/>
    <d v="2014-04-02T19:59:42"/>
    <d v="2014-05-04T06:59:00"/>
    <n v="32"/>
  </r>
  <r>
    <x v="311"/>
    <n v="3465.32"/>
    <x v="2"/>
    <s v="US"/>
    <s v="USD"/>
    <n v="1284177540"/>
    <n v="1281028152"/>
    <b v="0"/>
    <n v="75"/>
    <b v="1"/>
    <x v="5"/>
    <s v="indie rock"/>
    <d v="2010-08-05T17:09:12"/>
    <d v="2010-09-11T03:59:00"/>
    <n v="37"/>
  </r>
  <r>
    <x v="311"/>
    <n v="3000"/>
    <x v="2"/>
    <s v="US"/>
    <s v="USD"/>
    <n v="1322751735"/>
    <n v="1317564135"/>
    <b v="0"/>
    <n v="38"/>
    <b v="1"/>
    <x v="5"/>
    <s v="indie rock"/>
    <d v="2011-10-02T14:02:15"/>
    <d v="2011-12-01T15:02:15"/>
    <n v="60"/>
  </r>
  <r>
    <x v="311"/>
    <n v="3971"/>
    <x v="2"/>
    <s v="US"/>
    <s v="USD"/>
    <n v="1435808400"/>
    <n v="1434650084"/>
    <b v="0"/>
    <n v="63"/>
    <b v="1"/>
    <x v="5"/>
    <s v="indie rock"/>
    <d v="2015-06-18T17:54:44"/>
    <d v="2015-07-02T03:40:00"/>
    <n v="14"/>
  </r>
  <r>
    <x v="311"/>
    <n v="15725"/>
    <x v="2"/>
    <s v="CA"/>
    <s v="CAD"/>
    <n v="1412285825"/>
    <n v="1409261825"/>
    <b v="0"/>
    <n v="356"/>
    <b v="1"/>
    <x v="4"/>
    <s v="tabletop games"/>
    <d v="2014-08-28T21:37:05"/>
    <d v="2014-10-02T21:37:05"/>
    <n v="35"/>
  </r>
  <r>
    <x v="311"/>
    <n v="3025.66"/>
    <x v="2"/>
    <s v="US"/>
    <s v="USD"/>
    <n v="1336528804"/>
    <n v="1331348404"/>
    <b v="0"/>
    <n v="48"/>
    <b v="1"/>
    <x v="5"/>
    <s v="rock"/>
    <d v="2012-03-10T03:00:04"/>
    <d v="2012-05-09T02:00:04"/>
    <n v="60"/>
  </r>
  <r>
    <x v="311"/>
    <n v="3641"/>
    <x v="2"/>
    <s v="US"/>
    <s v="USD"/>
    <n v="1340944043"/>
    <n v="1338352043"/>
    <b v="0"/>
    <n v="79"/>
    <b v="1"/>
    <x v="5"/>
    <s v="rock"/>
    <d v="2012-05-30T04:27:23"/>
    <d v="2012-06-29T04:27:23"/>
    <n v="30"/>
  </r>
  <r>
    <x v="311"/>
    <n v="3236"/>
    <x v="2"/>
    <s v="US"/>
    <s v="USD"/>
    <n v="1397862000"/>
    <n v="1395155478"/>
    <b v="1"/>
    <n v="79"/>
    <b v="1"/>
    <x v="5"/>
    <s v="indie rock"/>
    <d v="2014-03-18T15:11:18"/>
    <d v="2014-04-18T23:00:00"/>
    <n v="31"/>
  </r>
  <r>
    <x v="311"/>
    <n v="3231"/>
    <x v="2"/>
    <s v="US"/>
    <s v="USD"/>
    <n v="1387072685"/>
    <n v="1384480685"/>
    <b v="1"/>
    <n v="77"/>
    <b v="1"/>
    <x v="5"/>
    <s v="indie rock"/>
    <d v="2013-11-15T01:58:05"/>
    <d v="2013-12-15T01:58:05"/>
    <n v="30"/>
  </r>
  <r>
    <x v="311"/>
    <n v="0"/>
    <x v="0"/>
    <s v="US"/>
    <s v="USD"/>
    <n v="1427845140"/>
    <n v="1424822556"/>
    <b v="0"/>
    <n v="0"/>
    <b v="0"/>
    <x v="3"/>
    <s v="web"/>
    <d v="2015-02-25T00:02:36"/>
    <d v="2015-03-31T23:39:00"/>
    <n v="34"/>
  </r>
  <r>
    <x v="311"/>
    <n v="326.33"/>
    <x v="0"/>
    <s v="US"/>
    <s v="USD"/>
    <n v="1449785566"/>
    <n v="1447193566"/>
    <b v="0"/>
    <n v="4"/>
    <b v="0"/>
    <x v="3"/>
    <s v="web"/>
    <d v="2015-11-10T22:12:46"/>
    <d v="2015-12-10T22:12:46"/>
    <n v="30"/>
  </r>
  <r>
    <x v="311"/>
    <n v="75"/>
    <x v="0"/>
    <s v="US"/>
    <s v="USD"/>
    <n v="1438662603"/>
    <n v="1436502603"/>
    <b v="0"/>
    <n v="2"/>
    <b v="0"/>
    <x v="3"/>
    <s v="web"/>
    <d v="2015-07-10T04:30:03"/>
    <d v="2015-08-04T04:30:03"/>
    <n v="25"/>
  </r>
  <r>
    <x v="311"/>
    <n v="25"/>
    <x v="1"/>
    <s v="US"/>
    <s v="USD"/>
    <n v="1401579000"/>
    <n v="1398911882"/>
    <b v="0"/>
    <n v="3"/>
    <b v="0"/>
    <x v="7"/>
    <s v="food trucks"/>
    <d v="2014-05-01T02:38:02"/>
    <d v="2014-05-31T23:30:00"/>
    <n v="30"/>
  </r>
  <r>
    <x v="311"/>
    <n v="0"/>
    <x v="1"/>
    <s v="US"/>
    <s v="USD"/>
    <n v="1424281389"/>
    <n v="1419097389"/>
    <b v="0"/>
    <n v="0"/>
    <b v="0"/>
    <x v="7"/>
    <s v="food trucks"/>
    <d v="2014-12-20T17:43:09"/>
    <d v="2015-02-18T17:43:09"/>
    <n v="60"/>
  </r>
  <r>
    <x v="311"/>
    <n v="21"/>
    <x v="1"/>
    <s v="US"/>
    <s v="USD"/>
    <n v="1455246504"/>
    <n v="1452654504"/>
    <b v="0"/>
    <n v="2"/>
    <b v="0"/>
    <x v="7"/>
    <s v="food trucks"/>
    <d v="2016-01-13T03:08:24"/>
    <d v="2016-02-12T03:08:24"/>
    <n v="30"/>
  </r>
  <r>
    <x v="311"/>
    <n v="3258"/>
    <x v="2"/>
    <s v="US"/>
    <s v="USD"/>
    <n v="1464199591"/>
    <n v="1461607591"/>
    <b v="0"/>
    <n v="61"/>
    <b v="1"/>
    <x v="7"/>
    <s v="small batch"/>
    <d v="2016-04-25T18:06:31"/>
    <d v="2016-05-25T18:06:31"/>
    <n v="30"/>
  </r>
  <r>
    <x v="311"/>
    <n v="4641"/>
    <x v="2"/>
    <s v="US"/>
    <s v="USD"/>
    <n v="1486053409"/>
    <n v="1483461409"/>
    <b v="0"/>
    <n v="67"/>
    <b v="1"/>
    <x v="7"/>
    <s v="small batch"/>
    <d v="2017-01-03T16:36:49"/>
    <d v="2017-02-02T16:36:49"/>
    <n v="30"/>
  </r>
  <r>
    <x v="311"/>
    <n v="3321.25"/>
    <x v="2"/>
    <s v="US"/>
    <s v="USD"/>
    <n v="1342672096"/>
    <n v="1340944096"/>
    <b v="0"/>
    <n v="115"/>
    <b v="1"/>
    <x v="5"/>
    <s v="indie rock"/>
    <d v="2012-06-29T04:28:16"/>
    <d v="2012-07-19T04:28:16"/>
    <n v="20"/>
  </r>
  <r>
    <x v="311"/>
    <n v="3201"/>
    <x v="2"/>
    <s v="US"/>
    <s v="USD"/>
    <n v="1321459908"/>
    <n v="1318864308"/>
    <b v="0"/>
    <n v="65"/>
    <b v="1"/>
    <x v="5"/>
    <s v="indie rock"/>
    <d v="2011-10-17T15:11:48"/>
    <d v="2011-11-16T16:11:48"/>
    <n v="30"/>
  </r>
  <r>
    <x v="311"/>
    <n v="3195"/>
    <x v="2"/>
    <s v="US"/>
    <s v="USD"/>
    <n v="1488741981"/>
    <n v="1486149981"/>
    <b v="0"/>
    <n v="18"/>
    <b v="1"/>
    <x v="5"/>
    <s v="classical music"/>
    <d v="2017-02-03T19:26:21"/>
    <d v="2017-03-05T19:26:21"/>
    <n v="30"/>
  </r>
  <r>
    <x v="311"/>
    <n v="3684"/>
    <x v="2"/>
    <s v="US"/>
    <s v="USD"/>
    <n v="1433131140"/>
    <n v="1430445163"/>
    <b v="0"/>
    <n v="67"/>
    <b v="1"/>
    <x v="5"/>
    <s v="classical music"/>
    <d v="2015-05-01T01:52:43"/>
    <d v="2015-06-01T03:59:00"/>
    <n v="31"/>
  </r>
  <r>
    <x v="311"/>
    <n v="3003"/>
    <x v="2"/>
    <s v="GB"/>
    <s v="GBP"/>
    <n v="1425682174"/>
    <n v="1423090174"/>
    <b v="0"/>
    <n v="21"/>
    <b v="1"/>
    <x v="5"/>
    <s v="classical music"/>
    <d v="2015-02-04T22:49:34"/>
    <d v="2015-03-06T22:49:34"/>
    <n v="30"/>
  </r>
  <r>
    <x v="311"/>
    <n v="5"/>
    <x v="1"/>
    <s v="GB"/>
    <s v="GBP"/>
    <n v="1451030136"/>
    <n v="1448438136"/>
    <b v="0"/>
    <n v="1"/>
    <b v="0"/>
    <x v="7"/>
    <s v="food trucks"/>
    <d v="2015-11-25T07:55:36"/>
    <d v="2015-12-25T07:55:36"/>
    <n v="30"/>
  </r>
  <r>
    <x v="311"/>
    <n v="0"/>
    <x v="1"/>
    <s v="AU"/>
    <s v="AUD"/>
    <n v="1453817297"/>
    <n v="1453212497"/>
    <b v="0"/>
    <n v="0"/>
    <b v="0"/>
    <x v="7"/>
    <s v="food trucks"/>
    <d v="2016-01-19T14:08:17"/>
    <d v="2016-01-26T14:08:17"/>
    <n v="7"/>
  </r>
  <r>
    <x v="311"/>
    <n v="1170"/>
    <x v="1"/>
    <s v="US"/>
    <s v="USD"/>
    <n v="1443039001"/>
    <n v="1440447001"/>
    <b v="0"/>
    <n v="14"/>
    <b v="0"/>
    <x v="7"/>
    <s v="food trucks"/>
    <d v="2015-08-24T20:10:01"/>
    <d v="2015-09-23T20:10:01"/>
    <n v="30"/>
  </r>
  <r>
    <x v="311"/>
    <n v="3170"/>
    <x v="2"/>
    <s v="US"/>
    <s v="USD"/>
    <n v="1433735474"/>
    <n v="1428551474"/>
    <b v="0"/>
    <n v="69"/>
    <b v="1"/>
    <x v="3"/>
    <s v="space exploration"/>
    <d v="2015-04-09T03:51:14"/>
    <d v="2015-06-08T03:51:14"/>
    <n v="60"/>
  </r>
  <r>
    <x v="311"/>
    <n v="801"/>
    <x v="1"/>
    <s v="US"/>
    <s v="USD"/>
    <n v="1409337911"/>
    <n v="1406745911"/>
    <b v="0"/>
    <n v="19"/>
    <b v="0"/>
    <x v="2"/>
    <s v="children's books"/>
    <d v="2014-07-30T18:45:11"/>
    <d v="2014-08-29T18:45:11"/>
    <n v="30"/>
  </r>
  <r>
    <x v="311"/>
    <n v="10"/>
    <x v="1"/>
    <s v="US"/>
    <s v="USD"/>
    <n v="1437149004"/>
    <n v="1434557004"/>
    <b v="0"/>
    <n v="1"/>
    <b v="0"/>
    <x v="2"/>
    <s v="children's books"/>
    <d v="2015-06-17T16:03:24"/>
    <d v="2015-07-17T16:03:24"/>
    <n v="30"/>
  </r>
  <r>
    <x v="311"/>
    <n v="3035"/>
    <x v="2"/>
    <s v="US"/>
    <s v="USD"/>
    <n v="1426132800"/>
    <n v="1424477934"/>
    <b v="0"/>
    <n v="24"/>
    <b v="1"/>
    <x v="1"/>
    <s v="plays"/>
    <d v="2015-02-21T00:18:54"/>
    <d v="2015-03-12T04:00:00"/>
    <n v="19"/>
  </r>
  <r>
    <x v="311"/>
    <n v="3160"/>
    <x v="2"/>
    <s v="US"/>
    <s v="USD"/>
    <n v="1423693903"/>
    <n v="1421101903"/>
    <b v="0"/>
    <n v="66"/>
    <b v="1"/>
    <x v="1"/>
    <s v="plays"/>
    <d v="2015-01-12T22:31:43"/>
    <d v="2015-02-11T22:31:43"/>
    <n v="30"/>
  </r>
  <r>
    <x v="311"/>
    <n v="3055"/>
    <x v="2"/>
    <s v="GB"/>
    <s v="GBP"/>
    <n v="1438875107"/>
    <n v="1436283107"/>
    <b v="0"/>
    <n v="90"/>
    <b v="1"/>
    <x v="1"/>
    <s v="plays"/>
    <d v="2015-07-07T15:31:47"/>
    <d v="2015-08-06T15:31:47"/>
    <n v="30"/>
  </r>
  <r>
    <x v="311"/>
    <n v="3363"/>
    <x v="2"/>
    <s v="GB"/>
    <s v="GBP"/>
    <n v="1438772400"/>
    <n v="1435645490"/>
    <b v="0"/>
    <n v="76"/>
    <b v="1"/>
    <x v="1"/>
    <s v="plays"/>
    <d v="2015-06-30T06:24:50"/>
    <d v="2015-08-05T11:00:00"/>
    <n v="36"/>
  </r>
  <r>
    <x v="311"/>
    <n v="4247"/>
    <x v="2"/>
    <s v="GB"/>
    <s v="GBP"/>
    <n v="1438531200"/>
    <n v="1435921992"/>
    <b v="0"/>
    <n v="169"/>
    <b v="1"/>
    <x v="1"/>
    <s v="plays"/>
    <d v="2015-07-03T11:13:12"/>
    <d v="2015-08-02T16:00:00"/>
    <n v="30"/>
  </r>
  <r>
    <x v="311"/>
    <n v="3100"/>
    <x v="2"/>
    <s v="GB"/>
    <s v="GBP"/>
    <n v="1449255686"/>
    <n v="1446663686"/>
    <b v="0"/>
    <n v="51"/>
    <b v="1"/>
    <x v="1"/>
    <s v="plays"/>
    <d v="2015-11-04T19:01:26"/>
    <d v="2015-12-04T19:01:26"/>
    <n v="30"/>
  </r>
  <r>
    <x v="311"/>
    <n v="3000"/>
    <x v="2"/>
    <s v="US"/>
    <s v="USD"/>
    <n v="1399867140"/>
    <n v="1398802148"/>
    <b v="0"/>
    <n v="11"/>
    <b v="1"/>
    <x v="1"/>
    <s v="plays"/>
    <d v="2014-04-29T20:09:08"/>
    <d v="2014-05-12T03:59:00"/>
    <n v="13"/>
  </r>
  <r>
    <x v="311"/>
    <n v="3320"/>
    <x v="2"/>
    <s v="US"/>
    <s v="USD"/>
    <n v="1437076070"/>
    <n v="1434484070"/>
    <b v="0"/>
    <n v="52"/>
    <b v="1"/>
    <x v="1"/>
    <s v="plays"/>
    <d v="2015-06-16T19:47:50"/>
    <d v="2015-07-16T19:47:50"/>
    <n v="30"/>
  </r>
  <r>
    <x v="311"/>
    <n v="146"/>
    <x v="1"/>
    <s v="US"/>
    <s v="USD"/>
    <n v="1439069640"/>
    <n v="1433897647"/>
    <b v="0"/>
    <n v="6"/>
    <b v="0"/>
    <x v="1"/>
    <s v="plays"/>
    <d v="2015-06-10T00:54:07"/>
    <d v="2015-08-08T21:34:00"/>
    <n v="59"/>
  </r>
  <r>
    <x v="311"/>
    <n v="0"/>
    <x v="1"/>
    <s v="US"/>
    <s v="USD"/>
    <n v="1434768438"/>
    <n v="1429584438"/>
    <b v="0"/>
    <n v="0"/>
    <b v="0"/>
    <x v="1"/>
    <s v="plays"/>
    <d v="2015-04-21T02:47:18"/>
    <d v="2015-06-20T02:47:18"/>
    <n v="60"/>
  </r>
  <r>
    <x v="311"/>
    <n v="63"/>
    <x v="1"/>
    <s v="GB"/>
    <s v="GBP"/>
    <n v="1435934795"/>
    <n v="1430750795"/>
    <b v="0"/>
    <n v="4"/>
    <b v="0"/>
    <x v="1"/>
    <s v="plays"/>
    <d v="2015-05-04T14:46:35"/>
    <d v="2015-07-03T14:46:35"/>
    <n v="60"/>
  </r>
  <r>
    <x v="311"/>
    <n v="5"/>
    <x v="1"/>
    <s v="US"/>
    <s v="USD"/>
    <n v="1420971324"/>
    <n v="1418379324"/>
    <b v="0"/>
    <n v="1"/>
    <b v="0"/>
    <x v="1"/>
    <s v="plays"/>
    <d v="2014-12-12T10:15:24"/>
    <d v="2015-01-11T10:15:24"/>
    <n v="30"/>
  </r>
  <r>
    <x v="311"/>
    <n v="1142"/>
    <x v="1"/>
    <s v="US"/>
    <s v="USD"/>
    <n v="1409344985"/>
    <n v="1406752985"/>
    <b v="0"/>
    <n v="14"/>
    <b v="0"/>
    <x v="1"/>
    <s v="plays"/>
    <d v="2014-07-30T20:43:05"/>
    <d v="2014-08-29T20:43:05"/>
    <n v="30"/>
  </r>
  <r>
    <x v="311"/>
    <n v="625"/>
    <x v="1"/>
    <s v="US"/>
    <s v="USD"/>
    <n v="1481522400"/>
    <n v="1480283321"/>
    <b v="0"/>
    <n v="12"/>
    <b v="0"/>
    <x v="1"/>
    <s v="plays"/>
    <d v="2016-11-27T21:48:41"/>
    <d v="2016-12-12T06:00:00"/>
    <n v="15"/>
  </r>
  <r>
    <x v="311"/>
    <n v="3750"/>
    <x v="2"/>
    <s v="US"/>
    <s v="USD"/>
    <n v="1424715779"/>
    <n v="1423506179"/>
    <b v="0"/>
    <n v="50"/>
    <b v="1"/>
    <x v="1"/>
    <s v="musical"/>
    <d v="2015-02-09T18:22:59"/>
    <d v="2015-02-23T18:22:59"/>
    <n v="14"/>
  </r>
  <r>
    <x v="311"/>
    <n v="0"/>
    <x v="1"/>
    <s v="US"/>
    <s v="USD"/>
    <n v="1428894380"/>
    <n v="1426302380"/>
    <b v="0"/>
    <n v="0"/>
    <b v="0"/>
    <x v="1"/>
    <s v="spaces"/>
    <d v="2015-03-14T03:06:20"/>
    <d v="2015-04-13T03:06:20"/>
    <n v="30"/>
  </r>
  <r>
    <x v="311"/>
    <n v="3407"/>
    <x v="2"/>
    <s v="US"/>
    <s v="USD"/>
    <n v="1427076840"/>
    <n v="1421960934"/>
    <b v="0"/>
    <n v="30"/>
    <b v="1"/>
    <x v="1"/>
    <s v="plays"/>
    <d v="2015-01-22T21:08:54"/>
    <d v="2015-03-23T02:14:00"/>
    <n v="60"/>
  </r>
  <r>
    <x v="311"/>
    <n v="3275"/>
    <x v="2"/>
    <s v="US"/>
    <s v="USD"/>
    <n v="1440381600"/>
    <n v="1438639130"/>
    <b v="0"/>
    <n v="24"/>
    <b v="1"/>
    <x v="1"/>
    <s v="plays"/>
    <d v="2015-08-03T21:58:50"/>
    <d v="2015-08-24T02:00:00"/>
    <n v="21"/>
  </r>
  <r>
    <x v="311"/>
    <n v="3135"/>
    <x v="2"/>
    <s v="US"/>
    <s v="USD"/>
    <n v="1476037510"/>
    <n v="1473445510"/>
    <b v="0"/>
    <n v="64"/>
    <b v="1"/>
    <x v="1"/>
    <s v="spaces"/>
    <d v="2016-09-09T18:25:10"/>
    <d v="2016-10-09T18:25:10"/>
    <n v="30"/>
  </r>
  <r>
    <x v="311"/>
    <n v="3035"/>
    <x v="2"/>
    <s v="US"/>
    <s v="USD"/>
    <n v="1456811940"/>
    <n v="1454098976"/>
    <b v="0"/>
    <n v="17"/>
    <b v="1"/>
    <x v="1"/>
    <s v="spaces"/>
    <d v="2016-01-29T20:22:56"/>
    <d v="2016-03-01T05:59:00"/>
    <n v="32"/>
  </r>
  <r>
    <x v="311"/>
    <n v="3035"/>
    <x v="2"/>
    <s v="US"/>
    <s v="USD"/>
    <n v="1453352719"/>
    <n v="1450760719"/>
    <b v="0"/>
    <n v="26"/>
    <b v="1"/>
    <x v="1"/>
    <s v="spaces"/>
    <d v="2015-12-22T05:05:19"/>
    <d v="2016-01-21T05:05:19"/>
    <n v="30"/>
  </r>
  <r>
    <x v="311"/>
    <n v="4396"/>
    <x v="2"/>
    <s v="US"/>
    <s v="USD"/>
    <n v="1471487925"/>
    <n v="1468895925"/>
    <b v="0"/>
    <n v="23"/>
    <b v="1"/>
    <x v="1"/>
    <s v="spaces"/>
    <d v="2016-07-19T02:38:45"/>
    <d v="2016-08-18T02:38:45"/>
    <n v="30"/>
  </r>
  <r>
    <x v="311"/>
    <n v="3225"/>
    <x v="2"/>
    <s v="US"/>
    <s v="USD"/>
    <n v="1435359600"/>
    <n v="1434999621"/>
    <b v="0"/>
    <n v="42"/>
    <b v="1"/>
    <x v="1"/>
    <s v="spaces"/>
    <d v="2015-06-22T19:00:21"/>
    <d v="2015-06-26T23:00:00"/>
    <n v="4"/>
  </r>
  <r>
    <x v="311"/>
    <n v="587"/>
    <x v="1"/>
    <s v="US"/>
    <s v="USD"/>
    <n v="1477174138"/>
    <n v="1474150138"/>
    <b v="0"/>
    <n v="23"/>
    <b v="0"/>
    <x v="1"/>
    <s v="spaces"/>
    <d v="2016-09-17T22:08:58"/>
    <d v="2016-10-22T22:08:58"/>
    <n v="35"/>
  </r>
  <r>
    <x v="311"/>
    <n v="10067.5"/>
    <x v="2"/>
    <s v="US"/>
    <s v="USD"/>
    <n v="1304225940"/>
    <n v="1301542937"/>
    <b v="1"/>
    <n v="241"/>
    <b v="1"/>
    <x v="1"/>
    <s v="plays"/>
    <d v="2011-03-31T03:42:17"/>
    <d v="2011-05-01T04:59:00"/>
    <n v="31"/>
  </r>
  <r>
    <x v="311"/>
    <n v="3485"/>
    <x v="2"/>
    <s v="US"/>
    <s v="USD"/>
    <n v="1406952781"/>
    <n v="1405743181"/>
    <b v="1"/>
    <n v="55"/>
    <b v="1"/>
    <x v="1"/>
    <s v="plays"/>
    <d v="2014-07-19T04:13:01"/>
    <d v="2014-08-02T04:13:01"/>
    <n v="14"/>
  </r>
  <r>
    <x v="311"/>
    <n v="3034"/>
    <x v="2"/>
    <s v="US"/>
    <s v="USD"/>
    <n v="1408999508"/>
    <n v="1407789908"/>
    <b v="1"/>
    <n v="23"/>
    <b v="1"/>
    <x v="1"/>
    <s v="plays"/>
    <d v="2014-08-11T20:45:08"/>
    <d v="2014-08-25T20:45:08"/>
    <n v="14"/>
  </r>
  <r>
    <x v="311"/>
    <n v="3773"/>
    <x v="2"/>
    <s v="US"/>
    <s v="USD"/>
    <n v="1338523140"/>
    <n v="1334442519"/>
    <b v="1"/>
    <n v="60"/>
    <b v="1"/>
    <x v="1"/>
    <s v="plays"/>
    <d v="2012-04-14T22:28:39"/>
    <d v="2012-06-01T03:59:00"/>
    <n v="48"/>
  </r>
  <r>
    <x v="311"/>
    <n v="3017"/>
    <x v="2"/>
    <s v="GB"/>
    <s v="GBP"/>
    <n v="1487286000"/>
    <n v="1484843948"/>
    <b v="0"/>
    <n v="34"/>
    <b v="1"/>
    <x v="1"/>
    <s v="plays"/>
    <d v="2017-01-19T16:39:08"/>
    <d v="2017-02-16T23:00:00"/>
    <n v="28"/>
  </r>
  <r>
    <x v="311"/>
    <n v="3048"/>
    <x v="2"/>
    <s v="US"/>
    <s v="USD"/>
    <n v="1454047140"/>
    <n v="1452546853"/>
    <b v="0"/>
    <n v="15"/>
    <b v="1"/>
    <x v="1"/>
    <s v="plays"/>
    <d v="2016-01-11T21:14:13"/>
    <d v="2016-01-29T05:59:00"/>
    <n v="18"/>
  </r>
  <r>
    <x v="311"/>
    <n v="3486"/>
    <x v="2"/>
    <s v="US"/>
    <s v="USD"/>
    <n v="1444860063"/>
    <n v="1442268063"/>
    <b v="0"/>
    <n v="63"/>
    <b v="1"/>
    <x v="1"/>
    <s v="plays"/>
    <d v="2015-09-14T22:01:03"/>
    <d v="2015-10-14T22:01:03"/>
    <n v="30"/>
  </r>
  <r>
    <x v="311"/>
    <n v="4085"/>
    <x v="2"/>
    <s v="US"/>
    <s v="USD"/>
    <n v="1430329862"/>
    <n v="1428515462"/>
    <b v="0"/>
    <n v="88"/>
    <b v="1"/>
    <x v="1"/>
    <s v="plays"/>
    <d v="2015-04-08T17:51:02"/>
    <d v="2015-04-29T17:51:02"/>
    <n v="21"/>
  </r>
  <r>
    <x v="311"/>
    <n v="4004"/>
    <x v="2"/>
    <s v="US"/>
    <s v="USD"/>
    <n v="1470034740"/>
    <n v="1466185176"/>
    <b v="0"/>
    <n v="70"/>
    <b v="1"/>
    <x v="1"/>
    <s v="plays"/>
    <d v="2016-06-17T17:39:36"/>
    <d v="2016-08-01T06:59:00"/>
    <n v="45"/>
  </r>
  <r>
    <x v="311"/>
    <n v="4145"/>
    <x v="2"/>
    <s v="US"/>
    <s v="USD"/>
    <n v="1481066554"/>
    <n v="1478906554"/>
    <b v="0"/>
    <n v="38"/>
    <b v="1"/>
    <x v="1"/>
    <s v="plays"/>
    <d v="2016-11-11T23:22:34"/>
    <d v="2016-12-06T23:22:34"/>
    <n v="25"/>
  </r>
  <r>
    <x v="311"/>
    <n v="3058"/>
    <x v="2"/>
    <s v="US"/>
    <s v="USD"/>
    <n v="1446091260"/>
    <n v="1443029206"/>
    <b v="0"/>
    <n v="55"/>
    <b v="1"/>
    <x v="1"/>
    <s v="plays"/>
    <d v="2015-09-23T17:26:46"/>
    <d v="2015-10-29T04:01:00"/>
    <n v="36"/>
  </r>
  <r>
    <x v="311"/>
    <n v="3178"/>
    <x v="2"/>
    <s v="GB"/>
    <s v="GBP"/>
    <n v="1458075600"/>
    <n v="1456183649"/>
    <b v="0"/>
    <n v="72"/>
    <b v="1"/>
    <x v="1"/>
    <s v="plays"/>
    <d v="2016-02-22T23:27:29"/>
    <d v="2016-03-15T21:00:00"/>
    <n v="22"/>
  </r>
  <r>
    <x v="311"/>
    <n v="3000"/>
    <x v="2"/>
    <s v="GB"/>
    <s v="GBP"/>
    <n v="1400423973"/>
    <n v="1399387173"/>
    <b v="0"/>
    <n v="17"/>
    <b v="1"/>
    <x v="1"/>
    <s v="plays"/>
    <d v="2014-05-06T14:39:33"/>
    <d v="2014-05-18T14:39:33"/>
    <n v="12"/>
  </r>
  <r>
    <x v="311"/>
    <n v="3133"/>
    <x v="2"/>
    <s v="US"/>
    <s v="USD"/>
    <n v="1417305178"/>
    <n v="1414277578"/>
    <b v="0"/>
    <n v="28"/>
    <b v="1"/>
    <x v="1"/>
    <s v="plays"/>
    <d v="2014-10-25T22:52:58"/>
    <d v="2014-11-29T23:52:58"/>
    <n v="35"/>
  </r>
  <r>
    <x v="311"/>
    <n v="3506"/>
    <x v="2"/>
    <s v="US"/>
    <s v="USD"/>
    <n v="1418581088"/>
    <n v="1415125088"/>
    <b v="0"/>
    <n v="35"/>
    <b v="1"/>
    <x v="1"/>
    <s v="plays"/>
    <d v="2014-11-04T18:18:08"/>
    <d v="2014-12-14T18:18:08"/>
    <n v="40"/>
  </r>
  <r>
    <x v="311"/>
    <n v="3255"/>
    <x v="2"/>
    <s v="US"/>
    <s v="USD"/>
    <n v="1465196400"/>
    <n v="1462841990"/>
    <b v="0"/>
    <n v="40"/>
    <b v="1"/>
    <x v="1"/>
    <s v="plays"/>
    <d v="2016-05-10T00:59:50"/>
    <d v="2016-06-06T07:00:00"/>
    <n v="27"/>
  </r>
  <r>
    <x v="311"/>
    <n v="3000"/>
    <x v="2"/>
    <s v="GB"/>
    <s v="GBP"/>
    <n v="1411858862"/>
    <n v="1409266862"/>
    <b v="0"/>
    <n v="26"/>
    <b v="1"/>
    <x v="1"/>
    <s v="plays"/>
    <d v="2014-08-28T23:01:02"/>
    <d v="2014-09-27T23:01:02"/>
    <n v="30"/>
  </r>
  <r>
    <x v="311"/>
    <n v="3105"/>
    <x v="2"/>
    <s v="US"/>
    <s v="USD"/>
    <n v="1480579140"/>
    <n v="1478030325"/>
    <b v="0"/>
    <n v="44"/>
    <b v="1"/>
    <x v="1"/>
    <s v="plays"/>
    <d v="2016-11-01T19:58:45"/>
    <d v="2016-12-01T07:59:00"/>
    <n v="30"/>
  </r>
  <r>
    <x v="311"/>
    <n v="3273"/>
    <x v="2"/>
    <s v="GB"/>
    <s v="GBP"/>
    <n v="1450051200"/>
    <n v="1447594176"/>
    <b v="0"/>
    <n v="46"/>
    <b v="1"/>
    <x v="1"/>
    <s v="plays"/>
    <d v="2015-11-15T13:29:36"/>
    <d v="2015-12-14T00:00:00"/>
    <n v="29"/>
  </r>
  <r>
    <x v="311"/>
    <n v="3030"/>
    <x v="2"/>
    <s v="US"/>
    <s v="USD"/>
    <n v="1440003820"/>
    <n v="1437411820"/>
    <b v="0"/>
    <n v="36"/>
    <b v="1"/>
    <x v="1"/>
    <s v="plays"/>
    <d v="2015-07-20T17:03:40"/>
    <d v="2015-08-19T17:03:40"/>
    <n v="30"/>
  </r>
  <r>
    <x v="311"/>
    <n v="5739"/>
    <x v="2"/>
    <s v="US"/>
    <s v="USD"/>
    <n v="1406876340"/>
    <n v="1404190567"/>
    <b v="0"/>
    <n v="16"/>
    <b v="1"/>
    <x v="1"/>
    <s v="plays"/>
    <d v="2014-07-01T04:56:07"/>
    <d v="2014-08-01T06:59:00"/>
    <n v="31"/>
  </r>
  <r>
    <x v="311"/>
    <n v="3030"/>
    <x v="2"/>
    <s v="US"/>
    <s v="USD"/>
    <n v="1426864032"/>
    <n v="1424275632"/>
    <b v="0"/>
    <n v="47"/>
    <b v="1"/>
    <x v="1"/>
    <s v="plays"/>
    <d v="2015-02-18T16:07:12"/>
    <d v="2015-03-20T15:07:12"/>
    <n v="30"/>
  </r>
  <r>
    <x v="311"/>
    <n v="4150"/>
    <x v="2"/>
    <s v="GB"/>
    <s v="GBP"/>
    <n v="1404671466"/>
    <n v="1402079466"/>
    <b v="0"/>
    <n v="80"/>
    <b v="1"/>
    <x v="1"/>
    <s v="plays"/>
    <d v="2014-06-06T18:31:06"/>
    <d v="2014-07-06T18:31:06"/>
    <n v="30"/>
  </r>
  <r>
    <x v="311"/>
    <n v="4656"/>
    <x v="2"/>
    <s v="US"/>
    <s v="USD"/>
    <n v="1433314740"/>
    <n v="1430600401"/>
    <b v="0"/>
    <n v="56"/>
    <b v="1"/>
    <x v="1"/>
    <s v="plays"/>
    <d v="2015-05-02T21:00:01"/>
    <d v="2015-06-03T06:59:00"/>
    <n v="32"/>
  </r>
  <r>
    <x v="311"/>
    <n v="3636"/>
    <x v="2"/>
    <s v="US"/>
    <s v="USD"/>
    <n v="1429286400"/>
    <n v="1427221560"/>
    <b v="0"/>
    <n v="29"/>
    <b v="1"/>
    <x v="1"/>
    <s v="plays"/>
    <d v="2015-03-24T18:26:00"/>
    <d v="2015-04-17T16:00:00"/>
    <n v="24"/>
  </r>
  <r>
    <x v="311"/>
    <n v="3732"/>
    <x v="2"/>
    <s v="US"/>
    <s v="USD"/>
    <n v="1473625166"/>
    <n v="1470169166"/>
    <b v="0"/>
    <n v="78"/>
    <b v="1"/>
    <x v="1"/>
    <s v="plays"/>
    <d v="2016-08-02T20:19:26"/>
    <d v="2016-09-11T20:19:26"/>
    <n v="40"/>
  </r>
  <r>
    <x v="311"/>
    <n v="3045"/>
    <x v="2"/>
    <s v="US"/>
    <s v="USD"/>
    <n v="1408815440"/>
    <n v="1404927440"/>
    <b v="0"/>
    <n v="29"/>
    <b v="1"/>
    <x v="1"/>
    <s v="plays"/>
    <d v="2014-07-09T17:37:20"/>
    <d v="2014-08-23T17:37:20"/>
    <n v="45"/>
  </r>
  <r>
    <x v="311"/>
    <n v="3190"/>
    <x v="2"/>
    <s v="US"/>
    <s v="USD"/>
    <n v="1416545700"/>
    <n v="1415392666"/>
    <b v="0"/>
    <n v="33"/>
    <b v="1"/>
    <x v="1"/>
    <s v="plays"/>
    <d v="2014-11-07T20:37:46"/>
    <d v="2014-11-21T04:55:00"/>
    <n v="14"/>
  </r>
  <r>
    <x v="311"/>
    <n v="3080"/>
    <x v="2"/>
    <s v="US"/>
    <s v="USD"/>
    <n v="1433097171"/>
    <n v="1430505171"/>
    <b v="0"/>
    <n v="46"/>
    <b v="1"/>
    <x v="1"/>
    <s v="plays"/>
    <d v="2015-05-01T18:32:51"/>
    <d v="2015-05-31T18:32:51"/>
    <n v="30"/>
  </r>
  <r>
    <x v="311"/>
    <n v="3084"/>
    <x v="2"/>
    <s v="GB"/>
    <s v="GBP"/>
    <n v="1415440846"/>
    <n v="1412845246"/>
    <b v="0"/>
    <n v="78"/>
    <b v="1"/>
    <x v="1"/>
    <s v="plays"/>
    <d v="2014-10-09T09:00:46"/>
    <d v="2014-11-08T10:00:46"/>
    <n v="30"/>
  </r>
  <r>
    <x v="311"/>
    <n v="3255"/>
    <x v="2"/>
    <s v="US"/>
    <s v="USD"/>
    <n v="1460970805"/>
    <n v="1455790405"/>
    <b v="0"/>
    <n v="24"/>
    <b v="1"/>
    <x v="1"/>
    <s v="plays"/>
    <d v="2016-02-18T10:13:25"/>
    <d v="2016-04-18T09:13:25"/>
    <n v="60"/>
  </r>
  <r>
    <x v="311"/>
    <n v="3465"/>
    <x v="2"/>
    <s v="GB"/>
    <s v="GBP"/>
    <n v="1436772944"/>
    <n v="1434180944"/>
    <b v="0"/>
    <n v="112"/>
    <b v="1"/>
    <x v="1"/>
    <s v="plays"/>
    <d v="2015-06-13T07:35:44"/>
    <d v="2015-07-13T07:35:44"/>
    <n v="30"/>
  </r>
  <r>
    <x v="311"/>
    <n v="3319"/>
    <x v="2"/>
    <s v="US"/>
    <s v="USD"/>
    <n v="1420489560"/>
    <n v="1417469639"/>
    <b v="0"/>
    <n v="43"/>
    <b v="1"/>
    <x v="1"/>
    <s v="plays"/>
    <d v="2014-12-01T21:33:59"/>
    <d v="2015-01-05T20:26:00"/>
    <n v="35"/>
  </r>
  <r>
    <x v="311"/>
    <n v="3385"/>
    <x v="2"/>
    <s v="US"/>
    <s v="USD"/>
    <n v="1461913140"/>
    <n v="1461370956"/>
    <b v="0"/>
    <n v="69"/>
    <b v="1"/>
    <x v="1"/>
    <s v="plays"/>
    <d v="2016-04-23T00:22:36"/>
    <d v="2016-04-29T06:59:00"/>
    <n v="6"/>
  </r>
  <r>
    <x v="311"/>
    <n v="3908"/>
    <x v="2"/>
    <s v="GB"/>
    <s v="GBP"/>
    <n v="1471185057"/>
    <n v="1468593057"/>
    <b v="0"/>
    <n v="64"/>
    <b v="1"/>
    <x v="1"/>
    <s v="plays"/>
    <d v="2016-07-15T14:30:57"/>
    <d v="2016-08-14T14:30:57"/>
    <n v="30"/>
  </r>
  <r>
    <x v="311"/>
    <n v="3292"/>
    <x v="2"/>
    <s v="US"/>
    <s v="USD"/>
    <n v="1475269200"/>
    <n v="1473200844"/>
    <b v="0"/>
    <n v="70"/>
    <b v="1"/>
    <x v="1"/>
    <s v="plays"/>
    <d v="2016-09-06T22:27:24"/>
    <d v="2016-09-30T21:00:00"/>
    <n v="24"/>
  </r>
  <r>
    <x v="311"/>
    <n v="3148"/>
    <x v="2"/>
    <s v="US"/>
    <s v="USD"/>
    <n v="1471977290"/>
    <n v="1466793290"/>
    <b v="0"/>
    <n v="39"/>
    <b v="1"/>
    <x v="1"/>
    <s v="plays"/>
    <d v="2016-06-24T18:34:50"/>
    <d v="2016-08-23T18:34:50"/>
    <n v="60"/>
  </r>
  <r>
    <x v="311"/>
    <n v="3080"/>
    <x v="2"/>
    <s v="GB"/>
    <s v="GBP"/>
    <n v="1435851577"/>
    <n v="1433259577"/>
    <b v="0"/>
    <n v="78"/>
    <b v="1"/>
    <x v="1"/>
    <s v="plays"/>
    <d v="2015-06-02T15:39:37"/>
    <d v="2015-07-02T15:39:37"/>
    <n v="30"/>
  </r>
  <r>
    <x v="311"/>
    <n v="1"/>
    <x v="1"/>
    <s v="GB"/>
    <s v="GBP"/>
    <n v="1417295990"/>
    <n v="1414700390"/>
    <b v="0"/>
    <n v="1"/>
    <b v="0"/>
    <x v="1"/>
    <s v="musical"/>
    <d v="2014-10-30T20:19:50"/>
    <d v="2014-11-29T21:19:50"/>
    <n v="30"/>
  </r>
  <r>
    <x v="311"/>
    <n v="926"/>
    <x v="1"/>
    <s v="US"/>
    <s v="USD"/>
    <n v="1420130935"/>
    <n v="1417538935"/>
    <b v="0"/>
    <n v="14"/>
    <b v="0"/>
    <x v="1"/>
    <s v="musical"/>
    <d v="2014-12-02T16:48:55"/>
    <d v="2015-01-01T16:48:55"/>
    <n v="30"/>
  </r>
  <r>
    <x v="311"/>
    <n v="0"/>
    <x v="1"/>
    <s v="US"/>
    <s v="USD"/>
    <n v="1412485200"/>
    <n v="1410966179"/>
    <b v="0"/>
    <n v="0"/>
    <b v="0"/>
    <x v="1"/>
    <s v="musical"/>
    <d v="2014-09-17T15:02:59"/>
    <d v="2014-10-05T05:00:00"/>
    <n v="18"/>
  </r>
  <r>
    <x v="311"/>
    <n v="3061"/>
    <x v="2"/>
    <s v="US"/>
    <s v="USD"/>
    <n v="1426775940"/>
    <n v="1424414350"/>
    <b v="0"/>
    <n v="13"/>
    <b v="1"/>
    <x v="1"/>
    <s v="plays"/>
    <d v="2015-02-20T06:39:10"/>
    <d v="2015-03-19T14:39:00"/>
    <n v="27"/>
  </r>
  <r>
    <x v="311"/>
    <n v="3330"/>
    <x v="2"/>
    <s v="US"/>
    <s v="USD"/>
    <n v="1460260800"/>
    <n v="1458336672"/>
    <b v="0"/>
    <n v="36"/>
    <b v="1"/>
    <x v="1"/>
    <s v="plays"/>
    <d v="2016-03-18T21:31:12"/>
    <d v="2016-04-10T04:00:00"/>
    <n v="23"/>
  </r>
  <r>
    <x v="311"/>
    <n v="3095.11"/>
    <x v="2"/>
    <s v="GB"/>
    <s v="GBP"/>
    <n v="1437261419"/>
    <n v="1434669419"/>
    <b v="0"/>
    <n v="58"/>
    <b v="1"/>
    <x v="1"/>
    <s v="plays"/>
    <d v="2015-06-18T23:16:59"/>
    <d v="2015-07-18T23:16:59"/>
    <n v="30"/>
  </r>
  <r>
    <x v="311"/>
    <n v="3046"/>
    <x v="2"/>
    <s v="GB"/>
    <s v="GBP"/>
    <n v="1411771384"/>
    <n v="1409179384"/>
    <b v="0"/>
    <n v="57"/>
    <b v="1"/>
    <x v="1"/>
    <s v="plays"/>
    <d v="2014-08-27T22:43:04"/>
    <d v="2014-09-26T22:43:04"/>
    <n v="30"/>
  </r>
  <r>
    <x v="311"/>
    <n v="3383"/>
    <x v="2"/>
    <s v="US"/>
    <s v="USD"/>
    <n v="1475664834"/>
    <n v="1473850434"/>
    <b v="0"/>
    <n v="34"/>
    <b v="1"/>
    <x v="1"/>
    <s v="plays"/>
    <d v="2016-09-14T10:53:54"/>
    <d v="2016-10-05T10:53:54"/>
    <n v="21"/>
  </r>
  <r>
    <x v="311"/>
    <n v="4176"/>
    <x v="2"/>
    <s v="US"/>
    <s v="USD"/>
    <n v="1402901940"/>
    <n v="1399998418"/>
    <b v="0"/>
    <n v="67"/>
    <b v="1"/>
    <x v="1"/>
    <s v="plays"/>
    <d v="2014-05-13T16:26:58"/>
    <d v="2014-06-16T06:59:00"/>
    <n v="34"/>
  </r>
  <r>
    <x v="311"/>
    <n v="3275"/>
    <x v="2"/>
    <s v="GB"/>
    <s v="GBP"/>
    <n v="1407524004"/>
    <n v="1404932004"/>
    <b v="0"/>
    <n v="39"/>
    <b v="1"/>
    <x v="1"/>
    <s v="plays"/>
    <d v="2014-07-09T18:53:24"/>
    <d v="2014-08-08T18:53:24"/>
    <n v="30"/>
  </r>
  <r>
    <x v="311"/>
    <n v="3550"/>
    <x v="2"/>
    <s v="US"/>
    <s v="USD"/>
    <n v="1434925500"/>
    <n v="1432410639"/>
    <b v="0"/>
    <n v="62"/>
    <b v="1"/>
    <x v="1"/>
    <s v="plays"/>
    <d v="2015-05-23T19:50:39"/>
    <d v="2015-06-21T22:25:00"/>
    <n v="29"/>
  </r>
  <r>
    <x v="311"/>
    <n v="3275"/>
    <x v="2"/>
    <s v="GB"/>
    <s v="GBP"/>
    <n v="1468191540"/>
    <n v="1464958484"/>
    <b v="0"/>
    <n v="21"/>
    <b v="1"/>
    <x v="1"/>
    <s v="plays"/>
    <d v="2016-06-03T12:54:44"/>
    <d v="2016-07-10T22:59:00"/>
    <n v="37"/>
  </r>
  <r>
    <x v="311"/>
    <n v="0"/>
    <x v="1"/>
    <s v="US"/>
    <s v="USD"/>
    <n v="1445482906"/>
    <n v="1442890906"/>
    <b v="0"/>
    <n v="0"/>
    <b v="0"/>
    <x v="1"/>
    <s v="musical"/>
    <d v="2015-09-22T03:01:46"/>
    <d v="2015-10-22T03:01:46"/>
    <n v="30"/>
  </r>
  <r>
    <x v="311"/>
    <n v="4580"/>
    <x v="2"/>
    <s v="GB"/>
    <s v="GBP"/>
    <n v="1427414400"/>
    <n v="1422656201"/>
    <b v="0"/>
    <n v="65"/>
    <b v="1"/>
    <x v="1"/>
    <s v="plays"/>
    <d v="2015-01-30T22:16:41"/>
    <d v="2015-03-27T00:00:00"/>
    <n v="56"/>
  </r>
  <r>
    <x v="311"/>
    <n v="3271"/>
    <x v="2"/>
    <s v="GB"/>
    <s v="GBP"/>
    <n v="1434624067"/>
    <n v="1432032067"/>
    <b v="0"/>
    <n v="57"/>
    <b v="1"/>
    <x v="1"/>
    <s v="plays"/>
    <d v="2015-05-19T10:41:07"/>
    <d v="2015-06-18T10:41:07"/>
    <n v="30"/>
  </r>
  <r>
    <x v="311"/>
    <n v="25"/>
    <x v="1"/>
    <s v="US"/>
    <s v="USD"/>
    <n v="1450554599"/>
    <n v="1447098599"/>
    <b v="0"/>
    <n v="1"/>
    <b v="0"/>
    <x v="1"/>
    <s v="plays"/>
    <d v="2015-11-09T19:49:59"/>
    <d v="2015-12-19T19:49:59"/>
    <n v="40"/>
  </r>
  <r>
    <x v="311"/>
    <n v="1465"/>
    <x v="1"/>
    <s v="GB"/>
    <s v="GBP"/>
    <n v="1479125642"/>
    <n v="1476962042"/>
    <b v="0"/>
    <n v="31"/>
    <b v="0"/>
    <x v="1"/>
    <s v="plays"/>
    <d v="2016-10-20T11:14:02"/>
    <d v="2016-11-14T12:14:02"/>
    <n v="25"/>
  </r>
  <r>
    <x v="311"/>
    <n v="0"/>
    <x v="1"/>
    <s v="GB"/>
    <s v="GBP"/>
    <n v="1414346400"/>
    <n v="1413291655"/>
    <b v="0"/>
    <n v="0"/>
    <b v="0"/>
    <x v="1"/>
    <s v="plays"/>
    <d v="2014-10-14T13:00:55"/>
    <d v="2014-10-26T18:00:00"/>
    <n v="12"/>
  </r>
  <r>
    <x v="311"/>
    <n v="1315"/>
    <x v="1"/>
    <s v="GB"/>
    <s v="GBP"/>
    <n v="1443973546"/>
    <n v="1438789546"/>
    <b v="0"/>
    <n v="23"/>
    <b v="0"/>
    <x v="1"/>
    <s v="plays"/>
    <d v="2015-08-05T15:45:46"/>
    <d v="2015-10-04T15:45:46"/>
    <n v="60"/>
  </r>
  <r>
    <x v="311"/>
    <n v="101"/>
    <x v="1"/>
    <s v="US"/>
    <s v="USD"/>
    <n v="1475378744"/>
    <n v="1472786744"/>
    <b v="0"/>
    <n v="2"/>
    <b v="0"/>
    <x v="1"/>
    <s v="plays"/>
    <d v="2016-09-02T03:25:44"/>
    <d v="2016-10-02T03:25:44"/>
    <n v="30"/>
  </r>
  <r>
    <x v="311"/>
    <n v="45"/>
    <x v="1"/>
    <s v="US"/>
    <s v="USD"/>
    <n v="1451852256"/>
    <n v="1449260256"/>
    <b v="0"/>
    <n v="4"/>
    <b v="0"/>
    <x v="1"/>
    <s v="plays"/>
    <d v="2015-12-04T20:17:36"/>
    <d v="2016-01-03T20:17:36"/>
    <n v="30"/>
  </r>
  <r>
    <x v="311"/>
    <n v="0"/>
    <x v="1"/>
    <s v="US"/>
    <s v="USD"/>
    <n v="1447009181"/>
    <n v="1444413581"/>
    <b v="0"/>
    <n v="0"/>
    <b v="0"/>
    <x v="1"/>
    <s v="plays"/>
    <d v="2015-10-09T17:59:41"/>
    <d v="2015-11-08T18:59:41"/>
    <n v="30"/>
  </r>
  <r>
    <x v="311"/>
    <n v="497"/>
    <x v="1"/>
    <s v="US"/>
    <s v="USD"/>
    <n v="1416499440"/>
    <n v="1415341464"/>
    <b v="0"/>
    <n v="17"/>
    <b v="0"/>
    <x v="1"/>
    <s v="plays"/>
    <d v="2014-11-07T06:24:24"/>
    <d v="2014-11-20T16:04:00"/>
    <n v="13"/>
  </r>
  <r>
    <x v="311"/>
    <n v="0"/>
    <x v="1"/>
    <s v="GB"/>
    <s v="GBP"/>
    <n v="1428222221"/>
    <n v="1425633821"/>
    <b v="0"/>
    <n v="0"/>
    <b v="0"/>
    <x v="1"/>
    <s v="plays"/>
    <d v="2015-03-06T09:23:41"/>
    <d v="2015-04-05T08:23:41"/>
    <n v="30"/>
  </r>
  <r>
    <x v="311"/>
    <n v="40"/>
    <x v="1"/>
    <s v="US"/>
    <s v="USD"/>
    <n v="1413832985"/>
    <n v="1408648985"/>
    <b v="0"/>
    <n v="2"/>
    <b v="0"/>
    <x v="1"/>
    <s v="plays"/>
    <d v="2014-08-21T19:23:05"/>
    <d v="2014-10-20T19:23:05"/>
    <n v="60"/>
  </r>
  <r>
    <x v="311"/>
    <n v="215"/>
    <x v="1"/>
    <s v="US"/>
    <s v="USD"/>
    <n v="1487811600"/>
    <n v="1486077481"/>
    <b v="0"/>
    <n v="7"/>
    <b v="0"/>
    <x v="1"/>
    <s v="plays"/>
    <d v="2017-02-02T23:18:01"/>
    <d v="2017-02-23T01:00:00"/>
    <n v="21"/>
  </r>
  <r>
    <x v="311"/>
    <n v="1126"/>
    <x v="1"/>
    <s v="US"/>
    <s v="USD"/>
    <n v="1413234316"/>
    <n v="1408050316"/>
    <b v="0"/>
    <n v="13"/>
    <b v="0"/>
    <x v="1"/>
    <s v="plays"/>
    <d v="2014-08-14T21:05:16"/>
    <d v="2014-10-13T21:05:16"/>
    <n v="60"/>
  </r>
  <r>
    <x v="311"/>
    <n v="5"/>
    <x v="1"/>
    <s v="US"/>
    <s v="USD"/>
    <n v="1466375521"/>
    <n v="1463783521"/>
    <b v="0"/>
    <n v="1"/>
    <b v="0"/>
    <x v="1"/>
    <s v="plays"/>
    <d v="2016-05-20T22:32:01"/>
    <d v="2016-06-19T22:32:01"/>
    <n v="30"/>
  </r>
  <r>
    <x v="311"/>
    <n v="0"/>
    <x v="1"/>
    <s v="US"/>
    <s v="USD"/>
    <n v="1465930440"/>
    <n v="1463849116"/>
    <b v="0"/>
    <n v="0"/>
    <b v="0"/>
    <x v="1"/>
    <s v="plays"/>
    <d v="2016-05-21T16:45:16"/>
    <d v="2016-06-14T18:54:00"/>
    <n v="24"/>
  </r>
  <r>
    <x v="311"/>
    <n v="10"/>
    <x v="1"/>
    <s v="IT"/>
    <s v="EUR"/>
    <n v="1476008906"/>
    <n v="1473416906"/>
    <b v="0"/>
    <n v="1"/>
    <b v="0"/>
    <x v="1"/>
    <s v="plays"/>
    <d v="2016-09-09T10:28:26"/>
    <d v="2016-10-09T10:28:26"/>
    <n v="30"/>
  </r>
  <r>
    <x v="311"/>
    <n v="641"/>
    <x v="1"/>
    <s v="AU"/>
    <s v="AUD"/>
    <n v="1477550434"/>
    <n v="1474958434"/>
    <b v="0"/>
    <n v="14"/>
    <b v="0"/>
    <x v="1"/>
    <s v="plays"/>
    <d v="2016-09-27T06:40:34"/>
    <d v="2016-10-27T06:40:34"/>
    <n v="30"/>
  </r>
  <r>
    <x v="311"/>
    <n v="59"/>
    <x v="1"/>
    <s v="US"/>
    <s v="USD"/>
    <n v="1488517200"/>
    <n v="1485909937"/>
    <b v="0"/>
    <n v="1"/>
    <b v="0"/>
    <x v="1"/>
    <s v="plays"/>
    <d v="2017-02-01T00:45:37"/>
    <d v="2017-03-03T05:00:00"/>
    <n v="30"/>
  </r>
  <r>
    <x v="311"/>
    <n v="94"/>
    <x v="1"/>
    <s v="US"/>
    <s v="USD"/>
    <n v="1424747740"/>
    <n v="1422155740"/>
    <b v="0"/>
    <n v="6"/>
    <b v="0"/>
    <x v="1"/>
    <s v="plays"/>
    <d v="2015-01-25T03:15:40"/>
    <d v="2015-02-24T03:15:40"/>
    <n v="30"/>
  </r>
  <r>
    <x v="312"/>
    <n v="8"/>
    <x v="0"/>
    <s v="US"/>
    <s v="USD"/>
    <n v="1456523572"/>
    <n v="1453931572"/>
    <b v="0"/>
    <n v="2"/>
    <b v="0"/>
    <x v="0"/>
    <s v="science fiction"/>
    <d v="2016-01-27T21:52:52"/>
    <d v="2016-02-26T21:52:52"/>
    <n v="30"/>
  </r>
  <r>
    <x v="313"/>
    <n v="3318"/>
    <x v="2"/>
    <s v="US"/>
    <s v="USD"/>
    <n v="1348372740"/>
    <n v="1346806909"/>
    <b v="0"/>
    <n v="97"/>
    <b v="1"/>
    <x v="2"/>
    <s v="nonfiction"/>
    <d v="2012-09-05T01:01:49"/>
    <d v="2012-09-23T03:59:00"/>
    <n v="18"/>
  </r>
  <r>
    <x v="314"/>
    <n v="0"/>
    <x v="1"/>
    <s v="US"/>
    <s v="USD"/>
    <n v="1315715823"/>
    <n v="1313123823"/>
    <b v="0"/>
    <n v="0"/>
    <b v="0"/>
    <x v="5"/>
    <s v="jazz"/>
    <d v="2011-08-12T04:37:03"/>
    <d v="2011-09-11T04:37:03"/>
    <n v="30"/>
  </r>
  <r>
    <x v="314"/>
    <n v="895"/>
    <x v="1"/>
    <s v="US"/>
    <s v="USD"/>
    <n v="1380720474"/>
    <n v="1378214874"/>
    <b v="0"/>
    <n v="19"/>
    <b v="0"/>
    <x v="2"/>
    <s v="fiction"/>
    <d v="2013-09-03T13:27:54"/>
    <d v="2013-10-02T13:27:54"/>
    <n v="29"/>
  </r>
  <r>
    <x v="314"/>
    <n v="2954"/>
    <x v="2"/>
    <s v="GB"/>
    <s v="GBP"/>
    <n v="1438968146"/>
    <n v="1436376146"/>
    <b v="0"/>
    <n v="66"/>
    <b v="1"/>
    <x v="1"/>
    <s v="plays"/>
    <d v="2015-07-08T17:22:26"/>
    <d v="2015-08-07T17:22:26"/>
    <n v="30"/>
  </r>
  <r>
    <x v="315"/>
    <n v="0"/>
    <x v="1"/>
    <s v="US"/>
    <s v="USD"/>
    <n v="1420512259"/>
    <n v="1415328259"/>
    <b v="0"/>
    <n v="0"/>
    <b v="0"/>
    <x v="1"/>
    <s v="plays"/>
    <d v="2014-11-07T02:44:19"/>
    <d v="2015-01-06T02:44:19"/>
    <n v="60"/>
  </r>
  <r>
    <x v="316"/>
    <n v="2485"/>
    <x v="1"/>
    <s v="US"/>
    <s v="USD"/>
    <n v="1468249760"/>
    <n v="1465830560"/>
    <b v="0"/>
    <n v="10"/>
    <b v="0"/>
    <x v="1"/>
    <s v="plays"/>
    <d v="2016-06-13T15:09:20"/>
    <d v="2016-07-11T15:09:20"/>
    <n v="28"/>
  </r>
  <r>
    <x v="317"/>
    <n v="1"/>
    <x v="1"/>
    <s v="US"/>
    <s v="USD"/>
    <n v="1459642200"/>
    <n v="1456441429"/>
    <b v="0"/>
    <n v="1"/>
    <b v="0"/>
    <x v="5"/>
    <s v="faith"/>
    <d v="2016-02-25T23:03:49"/>
    <d v="2016-04-03T00:10:00"/>
    <n v="38"/>
  </r>
  <r>
    <x v="318"/>
    <n v="2925"/>
    <x v="2"/>
    <s v="US"/>
    <s v="USD"/>
    <n v="1403546400"/>
    <n v="1401714114"/>
    <b v="0"/>
    <n v="35"/>
    <b v="1"/>
    <x v="1"/>
    <s v="plays"/>
    <d v="2014-06-02T13:01:54"/>
    <d v="2014-06-23T18:00:00"/>
    <n v="21"/>
  </r>
  <r>
    <x v="319"/>
    <n v="211"/>
    <x v="1"/>
    <s v="US"/>
    <s v="USD"/>
    <n v="1472442900"/>
    <n v="1471638646"/>
    <b v="0"/>
    <n v="6"/>
    <b v="0"/>
    <x v="1"/>
    <s v="plays"/>
    <d v="2016-08-19T20:30:46"/>
    <d v="2016-08-29T03:55:00"/>
    <n v="10"/>
  </r>
  <r>
    <x v="320"/>
    <n v="3036"/>
    <x v="2"/>
    <s v="US"/>
    <s v="USD"/>
    <n v="1394071339"/>
    <n v="1391479339"/>
    <b v="0"/>
    <n v="55"/>
    <b v="1"/>
    <x v="0"/>
    <s v="documentary"/>
    <d v="2014-02-04T02:02:19"/>
    <d v="2014-03-06T02:02:19"/>
    <n v="30"/>
  </r>
  <r>
    <x v="321"/>
    <n v="435"/>
    <x v="1"/>
    <s v="US"/>
    <s v="USD"/>
    <n v="1408232520"/>
    <n v="1405393356"/>
    <b v="0"/>
    <n v="10"/>
    <b v="0"/>
    <x v="0"/>
    <s v="drama"/>
    <d v="2014-07-15T03:02:36"/>
    <d v="2014-08-16T23:42:00"/>
    <n v="32"/>
  </r>
  <r>
    <x v="321"/>
    <n v="3015.73"/>
    <x v="2"/>
    <s v="US"/>
    <s v="USD"/>
    <n v="1304920740"/>
    <n v="1301975637"/>
    <b v="0"/>
    <n v="35"/>
    <b v="1"/>
    <x v="0"/>
    <s v="documentary"/>
    <d v="2011-04-05T03:53:57"/>
    <d v="2011-05-09T05:59:00"/>
    <n v="34"/>
  </r>
  <r>
    <x v="321"/>
    <n v="3055"/>
    <x v="2"/>
    <s v="US"/>
    <s v="USD"/>
    <n v="1430154720"/>
    <n v="1427224606"/>
    <b v="0"/>
    <n v="19"/>
    <b v="1"/>
    <x v="5"/>
    <s v="rock"/>
    <d v="2015-03-24T19:16:46"/>
    <d v="2015-04-27T17:12:00"/>
    <n v="34"/>
  </r>
  <r>
    <x v="321"/>
    <n v="701"/>
    <x v="1"/>
    <s v="US"/>
    <s v="USD"/>
    <n v="1367444557"/>
    <n v="1364852557"/>
    <b v="0"/>
    <n v="15"/>
    <b v="0"/>
    <x v="2"/>
    <s v="fiction"/>
    <d v="2013-04-01T21:42:37"/>
    <d v="2013-05-01T21:42:37"/>
    <n v="30"/>
  </r>
  <r>
    <x v="321"/>
    <n v="3419"/>
    <x v="2"/>
    <s v="US"/>
    <s v="USD"/>
    <n v="1332011835"/>
    <n v="1328559435"/>
    <b v="0"/>
    <n v="70"/>
    <b v="1"/>
    <x v="5"/>
    <s v="rock"/>
    <d v="2012-02-06T20:17:15"/>
    <d v="2012-03-17T19:17:15"/>
    <n v="40"/>
  </r>
  <r>
    <x v="321"/>
    <n v="15039"/>
    <x v="2"/>
    <s v="US"/>
    <s v="USD"/>
    <n v="1454338123"/>
    <n v="1451746123"/>
    <b v="0"/>
    <n v="680"/>
    <b v="1"/>
    <x v="4"/>
    <s v="tabletop games"/>
    <d v="2016-01-02T14:48:43"/>
    <d v="2016-02-01T14:48:43"/>
    <n v="30"/>
  </r>
  <r>
    <x v="321"/>
    <n v="3572.12"/>
    <x v="2"/>
    <s v="US"/>
    <s v="USD"/>
    <n v="1481737761"/>
    <n v="1479577761"/>
    <b v="0"/>
    <n v="96"/>
    <b v="1"/>
    <x v="1"/>
    <s v="plays"/>
    <d v="2016-11-19T17:49:21"/>
    <d v="2016-12-14T17:49:21"/>
    <n v="25"/>
  </r>
  <r>
    <x v="321"/>
    <n v="3145"/>
    <x v="2"/>
    <s v="GB"/>
    <s v="GBP"/>
    <n v="1435752898"/>
    <n v="1433160898"/>
    <b v="1"/>
    <n v="79"/>
    <b v="1"/>
    <x v="1"/>
    <s v="plays"/>
    <d v="2015-06-01T12:14:58"/>
    <d v="2015-07-01T12:14:58"/>
    <n v="30"/>
  </r>
  <r>
    <x v="321"/>
    <n v="3175"/>
    <x v="2"/>
    <s v="US"/>
    <s v="USD"/>
    <n v="1461857045"/>
    <n v="1459265045"/>
    <b v="0"/>
    <n v="63"/>
    <b v="1"/>
    <x v="1"/>
    <s v="plays"/>
    <d v="2016-03-29T15:24:05"/>
    <d v="2016-04-28T15:24:05"/>
    <n v="30"/>
  </r>
  <r>
    <x v="321"/>
    <n v="3315"/>
    <x v="2"/>
    <s v="US"/>
    <s v="USD"/>
    <n v="1401857940"/>
    <n v="1400725112"/>
    <b v="0"/>
    <n v="44"/>
    <b v="1"/>
    <x v="1"/>
    <s v="plays"/>
    <d v="2014-05-22T02:18:32"/>
    <d v="2014-06-04T04:59:00"/>
    <n v="13"/>
  </r>
  <r>
    <x v="322"/>
    <n v="2826.43"/>
    <x v="2"/>
    <s v="US"/>
    <s v="USD"/>
    <n v="1372827540"/>
    <n v="1371491244"/>
    <b v="0"/>
    <n v="32"/>
    <b v="1"/>
    <x v="5"/>
    <s v="rock"/>
    <d v="2013-06-17T17:47:24"/>
    <d v="2013-07-03T04:59:00"/>
    <n v="16"/>
  </r>
  <r>
    <x v="322"/>
    <n v="40"/>
    <x v="1"/>
    <s v="US"/>
    <s v="USD"/>
    <n v="1372622280"/>
    <n v="1369246738"/>
    <b v="0"/>
    <n v="2"/>
    <b v="0"/>
    <x v="5"/>
    <s v="jazz"/>
    <d v="2013-05-22T18:18:58"/>
    <d v="2013-06-30T19:58:00"/>
    <n v="39"/>
  </r>
  <r>
    <x v="322"/>
    <n v="25"/>
    <x v="0"/>
    <s v="US"/>
    <s v="USD"/>
    <n v="1334592000"/>
    <n v="1331982127"/>
    <b v="0"/>
    <n v="1"/>
    <b v="0"/>
    <x v="5"/>
    <s v="world music"/>
    <d v="2012-03-17T11:02:07"/>
    <d v="2012-04-16T16:00:00"/>
    <n v="30"/>
  </r>
  <r>
    <x v="322"/>
    <n v="45"/>
    <x v="3"/>
    <s v="GB"/>
    <s v="GBP"/>
    <n v="1489922339"/>
    <n v="1487333939"/>
    <b v="0"/>
    <n v="3"/>
    <b v="0"/>
    <x v="1"/>
    <s v="plays"/>
    <d v="2017-02-17T12:18:59"/>
    <d v="2017-03-19T11:18:59"/>
    <n v="30"/>
  </r>
  <r>
    <x v="322"/>
    <n v="2930"/>
    <x v="2"/>
    <s v="IE"/>
    <s v="EUR"/>
    <n v="1459978200"/>
    <n v="1458416585"/>
    <b v="0"/>
    <n v="46"/>
    <b v="1"/>
    <x v="1"/>
    <s v="plays"/>
    <d v="2016-03-19T19:43:05"/>
    <d v="2016-04-06T21:30:00"/>
    <n v="18"/>
  </r>
  <r>
    <x v="322"/>
    <n v="2750"/>
    <x v="2"/>
    <s v="GB"/>
    <s v="GBP"/>
    <n v="1460318400"/>
    <n v="1457881057"/>
    <b v="0"/>
    <n v="22"/>
    <b v="1"/>
    <x v="1"/>
    <s v="plays"/>
    <d v="2016-03-13T14:57:37"/>
    <d v="2016-04-10T20:00:00"/>
    <n v="28"/>
  </r>
  <r>
    <x v="322"/>
    <n v="735"/>
    <x v="1"/>
    <s v="GB"/>
    <s v="GBP"/>
    <n v="1446732975"/>
    <n v="1444137375"/>
    <b v="0"/>
    <n v="21"/>
    <b v="0"/>
    <x v="1"/>
    <s v="plays"/>
    <d v="2015-10-06T13:16:15"/>
    <d v="2015-11-05T14:16:15"/>
    <n v="30"/>
  </r>
  <r>
    <x v="323"/>
    <n v="180"/>
    <x v="1"/>
    <s v="CA"/>
    <s v="CAD"/>
    <n v="1425758101"/>
    <n v="1423166101"/>
    <b v="0"/>
    <n v="6"/>
    <b v="0"/>
    <x v="2"/>
    <s v="translations"/>
    <d v="2015-02-05T19:55:01"/>
    <d v="2015-03-07T19:55:01"/>
    <n v="30"/>
  </r>
  <r>
    <x v="324"/>
    <n v="909"/>
    <x v="1"/>
    <s v="AT"/>
    <s v="EUR"/>
    <n v="1456094197"/>
    <n v="1453502197"/>
    <b v="0"/>
    <n v="12"/>
    <b v="0"/>
    <x v="3"/>
    <s v="wearables"/>
    <d v="2016-01-22T22:36:37"/>
    <d v="2016-02-21T22:36:37"/>
    <n v="30"/>
  </r>
  <r>
    <x v="324"/>
    <n v="2945"/>
    <x v="2"/>
    <s v="US"/>
    <s v="USD"/>
    <n v="1458480560"/>
    <n v="1455892160"/>
    <b v="0"/>
    <n v="33"/>
    <b v="1"/>
    <x v="6"/>
    <s v="photobooks"/>
    <d v="2016-02-19T14:29:20"/>
    <d v="2016-03-20T13:29:20"/>
    <n v="30"/>
  </r>
  <r>
    <x v="324"/>
    <n v="85"/>
    <x v="3"/>
    <s v="US"/>
    <s v="USD"/>
    <n v="1491769769"/>
    <n v="1489181369"/>
    <b v="0"/>
    <n v="4"/>
    <b v="0"/>
    <x v="7"/>
    <s v="small batch"/>
    <d v="2017-03-10T21:29:29"/>
    <d v="2017-04-09T20:29:29"/>
    <n v="30"/>
  </r>
  <r>
    <x v="324"/>
    <n v="2923"/>
    <x v="2"/>
    <s v="US"/>
    <s v="USD"/>
    <n v="1444528800"/>
    <n v="1442804633"/>
    <b v="0"/>
    <n v="35"/>
    <b v="1"/>
    <x v="1"/>
    <s v="plays"/>
    <d v="2015-09-21T03:03:53"/>
    <d v="2015-10-11T02:00:00"/>
    <n v="20"/>
  </r>
  <r>
    <x v="324"/>
    <n v="4428"/>
    <x v="2"/>
    <s v="IE"/>
    <s v="EUR"/>
    <n v="1449162000"/>
    <n v="1446570315"/>
    <b v="1"/>
    <n v="63"/>
    <b v="1"/>
    <x v="1"/>
    <s v="plays"/>
    <d v="2015-11-03T17:05:15"/>
    <d v="2015-12-03T17:00:00"/>
    <n v="30"/>
  </r>
  <r>
    <x v="325"/>
    <n v="2693"/>
    <x v="2"/>
    <s v="GB"/>
    <s v="GBP"/>
    <n v="1436380200"/>
    <n v="1433615400"/>
    <b v="0"/>
    <n v="9"/>
    <b v="1"/>
    <x v="6"/>
    <s v="photobooks"/>
    <d v="2015-06-06T18:30:00"/>
    <d v="2015-07-08T18:30:00"/>
    <n v="32"/>
  </r>
  <r>
    <x v="326"/>
    <n v="3392"/>
    <x v="2"/>
    <s v="US"/>
    <s v="USD"/>
    <n v="1407224601"/>
    <n v="1405928601"/>
    <b v="0"/>
    <n v="68"/>
    <b v="1"/>
    <x v="0"/>
    <s v="television"/>
    <d v="2014-07-21T07:43:21"/>
    <d v="2014-08-05T07:43:21"/>
    <n v="15"/>
  </r>
  <r>
    <x v="326"/>
    <n v="4524.1499999999996"/>
    <x v="2"/>
    <s v="US"/>
    <s v="USD"/>
    <n v="1471539138"/>
    <n v="1468947138"/>
    <b v="1"/>
    <n v="140"/>
    <b v="1"/>
    <x v="6"/>
    <s v="photobooks"/>
    <d v="2016-07-19T16:52:18"/>
    <d v="2016-08-18T16:52:18"/>
    <n v="30"/>
  </r>
  <r>
    <x v="326"/>
    <n v="2857"/>
    <x v="2"/>
    <s v="US"/>
    <s v="USD"/>
    <n v="1412135940"/>
    <n v="1410840126"/>
    <b v="1"/>
    <n v="37"/>
    <b v="1"/>
    <x v="1"/>
    <s v="plays"/>
    <d v="2014-09-16T04:02:06"/>
    <d v="2014-10-01T03:59:00"/>
    <n v="15"/>
  </r>
  <r>
    <x v="326"/>
    <n v="3081"/>
    <x v="2"/>
    <s v="US"/>
    <s v="USD"/>
    <n v="1426229940"/>
    <n v="1423959123"/>
    <b v="0"/>
    <n v="62"/>
    <b v="1"/>
    <x v="1"/>
    <s v="plays"/>
    <d v="2015-02-15T00:12:03"/>
    <d v="2015-03-13T06:59:00"/>
    <n v="26"/>
  </r>
  <r>
    <x v="327"/>
    <n v="4308"/>
    <x v="2"/>
    <s v="GB"/>
    <s v="GBP"/>
    <n v="1425326400"/>
    <n v="1421916830"/>
    <b v="0"/>
    <n v="410"/>
    <b v="1"/>
    <x v="3"/>
    <s v="hardware"/>
    <d v="2015-01-22T08:53:50"/>
    <d v="2015-03-02T20:00:00"/>
    <n v="39"/>
  </r>
  <r>
    <x v="328"/>
    <n v="2630"/>
    <x v="2"/>
    <s v="US"/>
    <s v="USD"/>
    <n v="1367940794"/>
    <n v="1365348794"/>
    <b v="0"/>
    <n v="34"/>
    <b v="1"/>
    <x v="5"/>
    <s v="indie rock"/>
    <d v="2013-04-07T15:33:14"/>
    <d v="2013-05-07T15:33:14"/>
    <n v="30"/>
  </r>
  <r>
    <x v="329"/>
    <n v="2751"/>
    <x v="2"/>
    <s v="US"/>
    <s v="USD"/>
    <n v="1368235344"/>
    <n v="1365643344"/>
    <b v="0"/>
    <n v="66"/>
    <b v="1"/>
    <x v="0"/>
    <s v="television"/>
    <d v="2013-04-11T01:22:24"/>
    <d v="2013-05-11T01:22:24"/>
    <n v="30"/>
  </r>
  <r>
    <x v="329"/>
    <n v="2615"/>
    <x v="2"/>
    <s v="US"/>
    <s v="USD"/>
    <n v="1275529260"/>
    <n v="1274705803"/>
    <b v="0"/>
    <n v="25"/>
    <b v="1"/>
    <x v="0"/>
    <s v="shorts"/>
    <d v="2010-05-24T12:56:43"/>
    <d v="2010-06-03T01:41:00"/>
    <n v="10"/>
  </r>
  <r>
    <x v="329"/>
    <n v="560"/>
    <x v="1"/>
    <s v="GB"/>
    <s v="GBP"/>
    <n v="1413634059"/>
    <n v="1411042059"/>
    <b v="0"/>
    <n v="10"/>
    <b v="0"/>
    <x v="0"/>
    <s v="drama"/>
    <d v="2014-09-18T12:07:39"/>
    <d v="2014-10-18T12:07:39"/>
    <n v="30"/>
  </r>
  <r>
    <x v="329"/>
    <n v="3"/>
    <x v="1"/>
    <s v="GB"/>
    <s v="GBP"/>
    <n v="1457308531"/>
    <n v="1452124531"/>
    <b v="0"/>
    <n v="3"/>
    <b v="0"/>
    <x v="0"/>
    <s v="drama"/>
    <d v="2016-01-06T23:55:31"/>
    <d v="2016-03-06T23:55:31"/>
    <n v="60"/>
  </r>
  <r>
    <x v="329"/>
    <n v="262"/>
    <x v="1"/>
    <s v="GB"/>
    <s v="GBP"/>
    <n v="1487365200"/>
    <n v="1483734100"/>
    <b v="0"/>
    <n v="8"/>
    <b v="0"/>
    <x v="0"/>
    <s v="drama"/>
    <d v="2017-01-06T20:21:40"/>
    <d v="2017-02-17T21:00:00"/>
    <n v="42"/>
  </r>
  <r>
    <x v="329"/>
    <n v="746"/>
    <x v="1"/>
    <s v="GB"/>
    <s v="GBP"/>
    <n v="1422562864"/>
    <n v="1417378864"/>
    <b v="0"/>
    <n v="8"/>
    <b v="0"/>
    <x v="0"/>
    <s v="drama"/>
    <d v="2014-11-30T20:21:04"/>
    <d v="2015-01-29T20:21:04"/>
    <n v="60"/>
  </r>
  <r>
    <x v="329"/>
    <n v="6000"/>
    <x v="2"/>
    <s v="US"/>
    <s v="USD"/>
    <n v="1298699828"/>
    <n v="1294811828"/>
    <b v="1"/>
    <n v="145"/>
    <b v="1"/>
    <x v="0"/>
    <s v="documentary"/>
    <d v="2011-01-12T05:57:08"/>
    <d v="2011-02-26T05:57:08"/>
    <n v="45"/>
  </r>
  <r>
    <x v="329"/>
    <n v="3171"/>
    <x v="2"/>
    <s v="US"/>
    <s v="USD"/>
    <n v="1343238578"/>
    <n v="1341856178"/>
    <b v="0"/>
    <n v="55"/>
    <b v="1"/>
    <x v="0"/>
    <s v="documentary"/>
    <d v="2012-07-09T17:49:38"/>
    <d v="2012-07-25T17:49:38"/>
    <n v="16"/>
  </r>
  <r>
    <x v="329"/>
    <n v="125"/>
    <x v="1"/>
    <s v="US"/>
    <s v="USD"/>
    <n v="1385931702"/>
    <n v="1383076902"/>
    <b v="0"/>
    <n v="2"/>
    <b v="0"/>
    <x v="0"/>
    <s v="animation"/>
    <d v="2013-10-29T20:01:42"/>
    <d v="2013-12-01T21:01:42"/>
    <n v="33"/>
  </r>
  <r>
    <x v="329"/>
    <n v="82.01"/>
    <x v="1"/>
    <s v="US"/>
    <s v="USD"/>
    <n v="1400091095"/>
    <n v="1398363095"/>
    <b v="0"/>
    <n v="4"/>
    <b v="0"/>
    <x v="0"/>
    <s v="animation"/>
    <d v="2014-04-24T18:11:35"/>
    <d v="2014-05-14T18:11:35"/>
    <n v="20"/>
  </r>
  <r>
    <x v="329"/>
    <n v="68"/>
    <x v="1"/>
    <s v="GB"/>
    <s v="GBP"/>
    <n v="1436368622"/>
    <n v="1433776622"/>
    <b v="0"/>
    <n v="8"/>
    <b v="0"/>
    <x v="3"/>
    <s v="web"/>
    <d v="2015-06-08T15:17:02"/>
    <d v="2015-07-08T15:17:02"/>
    <n v="30"/>
  </r>
  <r>
    <x v="329"/>
    <n v="20"/>
    <x v="1"/>
    <s v="CA"/>
    <s v="CAD"/>
    <n v="1451679612"/>
    <n v="1449087612"/>
    <b v="0"/>
    <n v="1"/>
    <b v="0"/>
    <x v="3"/>
    <s v="web"/>
    <d v="2015-12-02T20:20:12"/>
    <d v="2016-01-01T20:20:12"/>
    <n v="30"/>
  </r>
  <r>
    <x v="329"/>
    <n v="0"/>
    <x v="1"/>
    <s v="US"/>
    <s v="USD"/>
    <n v="1446660688"/>
    <n v="1444065088"/>
    <b v="0"/>
    <n v="0"/>
    <b v="0"/>
    <x v="3"/>
    <s v="web"/>
    <d v="2015-10-05T17:11:28"/>
    <d v="2015-11-04T18:11:28"/>
    <n v="30"/>
  </r>
  <r>
    <x v="329"/>
    <n v="850"/>
    <x v="1"/>
    <s v="US"/>
    <s v="USD"/>
    <n v="1417737781"/>
    <n v="1415145781"/>
    <b v="0"/>
    <n v="7"/>
    <b v="0"/>
    <x v="3"/>
    <s v="web"/>
    <d v="2014-11-05T00:03:01"/>
    <d v="2014-12-05T00:03:01"/>
    <n v="30"/>
  </r>
  <r>
    <x v="329"/>
    <n v="3499"/>
    <x v="2"/>
    <s v="US"/>
    <s v="USD"/>
    <n v="1410904413"/>
    <n v="1409090013"/>
    <b v="0"/>
    <n v="82"/>
    <b v="1"/>
    <x v="3"/>
    <s v="wearables"/>
    <d v="2014-08-26T21:53:33"/>
    <d v="2014-09-16T21:53:33"/>
    <n v="21"/>
  </r>
  <r>
    <x v="329"/>
    <n v="1"/>
    <x v="1"/>
    <s v="US"/>
    <s v="USD"/>
    <n v="1477509604"/>
    <n v="1474917604"/>
    <b v="0"/>
    <n v="1"/>
    <b v="0"/>
    <x v="3"/>
    <s v="wearables"/>
    <d v="2016-09-26T19:20:04"/>
    <d v="2016-10-26T19:20:04"/>
    <n v="30"/>
  </r>
  <r>
    <x v="329"/>
    <n v="2535"/>
    <x v="2"/>
    <s v="US"/>
    <s v="USD"/>
    <n v="1365728487"/>
    <n v="1363136487"/>
    <b v="0"/>
    <n v="35"/>
    <b v="1"/>
    <x v="2"/>
    <s v="nonfiction"/>
    <d v="2013-03-13T01:01:27"/>
    <d v="2013-04-12T01:01:27"/>
    <n v="30"/>
  </r>
  <r>
    <x v="329"/>
    <n v="3012"/>
    <x v="2"/>
    <s v="GB"/>
    <s v="GBP"/>
    <n v="1387533892"/>
    <n v="1384941892"/>
    <b v="0"/>
    <n v="169"/>
    <b v="1"/>
    <x v="2"/>
    <s v="nonfiction"/>
    <d v="2013-11-20T10:04:52"/>
    <d v="2013-12-20T10:04:52"/>
    <n v="30"/>
  </r>
  <r>
    <x v="329"/>
    <n v="2547.69"/>
    <x v="2"/>
    <s v="US"/>
    <s v="USD"/>
    <n v="1369010460"/>
    <n v="1366381877"/>
    <b v="0"/>
    <n v="68"/>
    <b v="1"/>
    <x v="2"/>
    <s v="nonfiction"/>
    <d v="2013-04-19T14:31:17"/>
    <d v="2013-05-20T00:41:00"/>
    <n v="31"/>
  </r>
  <r>
    <x v="329"/>
    <n v="2550"/>
    <x v="2"/>
    <s v="US"/>
    <s v="USD"/>
    <n v="1286568268"/>
    <n v="1283976268"/>
    <b v="0"/>
    <n v="19"/>
    <b v="1"/>
    <x v="2"/>
    <s v="nonfiction"/>
    <d v="2010-09-08T20:04:28"/>
    <d v="2010-10-08T20:04:28"/>
    <n v="30"/>
  </r>
  <r>
    <x v="329"/>
    <n v="0"/>
    <x v="1"/>
    <s v="US"/>
    <s v="USD"/>
    <n v="1387169890"/>
    <n v="1384577890"/>
    <b v="0"/>
    <n v="0"/>
    <b v="0"/>
    <x v="2"/>
    <s v="fiction"/>
    <d v="2013-11-16T04:58:10"/>
    <d v="2013-12-16T04:58:10"/>
    <n v="30"/>
  </r>
  <r>
    <x v="329"/>
    <n v="2511.11"/>
    <x v="2"/>
    <s v="US"/>
    <s v="USD"/>
    <n v="1383861483"/>
    <n v="1381265883"/>
    <b v="0"/>
    <n v="60"/>
    <b v="1"/>
    <x v="5"/>
    <s v="rock"/>
    <d v="2013-10-08T20:58:03"/>
    <d v="2013-11-07T21:58:03"/>
    <n v="30"/>
  </r>
  <r>
    <x v="329"/>
    <n v="3045"/>
    <x v="2"/>
    <s v="US"/>
    <s v="USD"/>
    <n v="1398988662"/>
    <n v="1396396662"/>
    <b v="0"/>
    <n v="62"/>
    <b v="1"/>
    <x v="5"/>
    <s v="rock"/>
    <d v="2014-04-01T23:57:42"/>
    <d v="2014-05-01T23:57:42"/>
    <n v="30"/>
  </r>
  <r>
    <x v="329"/>
    <n v="2608"/>
    <x v="2"/>
    <s v="CA"/>
    <s v="CAD"/>
    <n v="1381723140"/>
    <n v="1378735983"/>
    <b v="1"/>
    <n v="39"/>
    <b v="1"/>
    <x v="5"/>
    <s v="metal"/>
    <d v="2013-09-09T14:13:03"/>
    <d v="2013-10-14T03:59:00"/>
    <n v="35"/>
  </r>
  <r>
    <x v="329"/>
    <n v="70"/>
    <x v="1"/>
    <s v="US"/>
    <s v="USD"/>
    <n v="1326651110"/>
    <n v="1322763110"/>
    <b v="0"/>
    <n v="2"/>
    <b v="0"/>
    <x v="5"/>
    <s v="indie rock"/>
    <d v="2011-12-01T18:11:50"/>
    <d v="2012-01-15T18:11:50"/>
    <n v="45"/>
  </r>
  <r>
    <x v="329"/>
    <n v="0"/>
    <x v="1"/>
    <s v="US"/>
    <s v="USD"/>
    <n v="1280206740"/>
    <n v="1276283655"/>
    <b v="0"/>
    <n v="0"/>
    <b v="0"/>
    <x v="5"/>
    <s v="jazz"/>
    <d v="2010-06-11T19:14:15"/>
    <d v="2010-07-27T04:59:00"/>
    <n v="46"/>
  </r>
  <r>
    <x v="329"/>
    <n v="712"/>
    <x v="1"/>
    <s v="US"/>
    <s v="USD"/>
    <n v="1455210353"/>
    <n v="1451927153"/>
    <b v="0"/>
    <n v="37"/>
    <b v="0"/>
    <x v="3"/>
    <s v="wearables"/>
    <d v="2016-01-04T17:05:53"/>
    <d v="2016-02-11T17:05:53"/>
    <n v="38"/>
  </r>
  <r>
    <x v="329"/>
    <n v="0"/>
    <x v="0"/>
    <s v="US"/>
    <s v="USD"/>
    <n v="1442257677"/>
    <n v="1439665677"/>
    <b v="0"/>
    <n v="0"/>
    <b v="0"/>
    <x v="8"/>
    <s v="audio"/>
    <d v="2015-08-15T19:07:57"/>
    <d v="2015-09-14T19:07:57"/>
    <n v="30"/>
  </r>
  <r>
    <x v="329"/>
    <n v="0"/>
    <x v="0"/>
    <s v="US"/>
    <s v="USD"/>
    <n v="1407708000"/>
    <n v="1405110399"/>
    <b v="0"/>
    <n v="0"/>
    <b v="0"/>
    <x v="8"/>
    <s v="audio"/>
    <d v="2014-07-11T20:26:39"/>
    <d v="2014-08-10T22:00:00"/>
    <n v="30"/>
  </r>
  <r>
    <x v="329"/>
    <n v="1"/>
    <x v="1"/>
    <s v="US"/>
    <s v="USD"/>
    <n v="1452228790"/>
    <n v="1449636790"/>
    <b v="0"/>
    <n v="1"/>
    <b v="0"/>
    <x v="4"/>
    <s v="video games"/>
    <d v="2015-12-09T04:53:10"/>
    <d v="2016-01-08T04:53:10"/>
    <n v="30"/>
  </r>
  <r>
    <x v="329"/>
    <n v="252"/>
    <x v="1"/>
    <s v="US"/>
    <s v="USD"/>
    <n v="1452293675"/>
    <n v="1447109675"/>
    <b v="0"/>
    <n v="6"/>
    <b v="0"/>
    <x v="7"/>
    <s v="food trucks"/>
    <d v="2015-11-09T22:54:35"/>
    <d v="2016-01-08T22:54:35"/>
    <n v="60"/>
  </r>
  <r>
    <x v="329"/>
    <n v="100"/>
    <x v="1"/>
    <s v="US"/>
    <s v="USD"/>
    <n v="1478059140"/>
    <n v="1476391223"/>
    <b v="0"/>
    <n v="3"/>
    <b v="0"/>
    <x v="7"/>
    <s v="food trucks"/>
    <d v="2016-10-13T20:40:23"/>
    <d v="2016-11-02T03:59:00"/>
    <n v="20"/>
  </r>
  <r>
    <x v="329"/>
    <n v="3226"/>
    <x v="2"/>
    <s v="US"/>
    <s v="USD"/>
    <n v="1448586000"/>
    <n v="1447195695"/>
    <b v="0"/>
    <n v="83"/>
    <b v="1"/>
    <x v="6"/>
    <s v="photobooks"/>
    <d v="2015-11-10T22:48:15"/>
    <d v="2015-11-27T01:00:00"/>
    <n v="17"/>
  </r>
  <r>
    <x v="329"/>
    <n v="0"/>
    <x v="0"/>
    <s v="US"/>
    <s v="USD"/>
    <n v="1343491200"/>
    <n v="1342801164"/>
    <b v="0"/>
    <n v="0"/>
    <b v="0"/>
    <x v="5"/>
    <s v="world music"/>
    <d v="2012-07-20T16:19:24"/>
    <d v="2012-07-28T16:00:00"/>
    <n v="8"/>
  </r>
  <r>
    <x v="329"/>
    <n v="0"/>
    <x v="0"/>
    <s v="US"/>
    <s v="USD"/>
    <n v="1325804767"/>
    <n v="1323212767"/>
    <b v="0"/>
    <n v="0"/>
    <b v="0"/>
    <x v="5"/>
    <s v="world music"/>
    <d v="2011-12-06T23:06:07"/>
    <d v="2012-01-05T23:06:07"/>
    <n v="30"/>
  </r>
  <r>
    <x v="329"/>
    <n v="3791"/>
    <x v="2"/>
    <s v="US"/>
    <s v="USD"/>
    <n v="1402642740"/>
    <n v="1399563953"/>
    <b v="1"/>
    <n v="59"/>
    <b v="1"/>
    <x v="5"/>
    <s v="rock"/>
    <d v="2014-05-08T15:45:53"/>
    <d v="2014-06-13T06:59:00"/>
    <n v="36"/>
  </r>
  <r>
    <x v="329"/>
    <n v="2606"/>
    <x v="2"/>
    <s v="US"/>
    <s v="USD"/>
    <n v="1402286340"/>
    <n v="1399504664"/>
    <b v="1"/>
    <n v="96"/>
    <b v="1"/>
    <x v="5"/>
    <s v="rock"/>
    <d v="2014-05-07T23:17:44"/>
    <d v="2014-06-09T03:59:00"/>
    <n v="33"/>
  </r>
  <r>
    <x v="329"/>
    <n v="2549"/>
    <x v="2"/>
    <s v="GB"/>
    <s v="GBP"/>
    <n v="1438189200"/>
    <n v="1435585497"/>
    <b v="0"/>
    <n v="64"/>
    <b v="1"/>
    <x v="1"/>
    <s v="plays"/>
    <d v="2015-06-29T13:44:57"/>
    <d v="2015-07-29T17:00:00"/>
    <n v="30"/>
  </r>
  <r>
    <x v="329"/>
    <n v="2500"/>
    <x v="2"/>
    <s v="US"/>
    <s v="USD"/>
    <n v="1480559011"/>
    <n v="1477963411"/>
    <b v="0"/>
    <n v="50"/>
    <b v="1"/>
    <x v="1"/>
    <s v="plays"/>
    <d v="2016-11-01T01:23:31"/>
    <d v="2016-12-01T02:23:31"/>
    <n v="30"/>
  </r>
  <r>
    <x v="329"/>
    <n v="0"/>
    <x v="0"/>
    <s v="AU"/>
    <s v="AUD"/>
    <n v="1405478025"/>
    <n v="1402886025"/>
    <b v="0"/>
    <n v="0"/>
    <b v="0"/>
    <x v="3"/>
    <s v="wearables"/>
    <d v="2014-06-16T02:33:45"/>
    <d v="2014-07-16T02:33:45"/>
    <n v="30"/>
  </r>
  <r>
    <x v="329"/>
    <n v="2555"/>
    <x v="2"/>
    <s v="US"/>
    <s v="USD"/>
    <n v="1425741525"/>
    <n v="1423149525"/>
    <b v="0"/>
    <n v="31"/>
    <b v="1"/>
    <x v="2"/>
    <s v="nonfiction"/>
    <d v="2015-02-05T15:18:45"/>
    <d v="2015-03-07T15:18:45"/>
    <n v="30"/>
  </r>
  <r>
    <x v="329"/>
    <n v="3067"/>
    <x v="2"/>
    <s v="GB"/>
    <s v="GBP"/>
    <n v="1354269600"/>
    <n v="1351663605"/>
    <b v="0"/>
    <n v="121"/>
    <b v="1"/>
    <x v="2"/>
    <s v="nonfiction"/>
    <d v="2012-10-31T06:06:45"/>
    <d v="2012-11-30T10:00:00"/>
    <n v="30"/>
  </r>
  <r>
    <x v="329"/>
    <n v="2841"/>
    <x v="2"/>
    <s v="US"/>
    <s v="USD"/>
    <n v="1456976586"/>
    <n v="1454298186"/>
    <b v="0"/>
    <n v="104"/>
    <b v="1"/>
    <x v="5"/>
    <s v="rock"/>
    <d v="2016-02-01T03:43:06"/>
    <d v="2016-03-03T03:43:06"/>
    <n v="31"/>
  </r>
  <r>
    <x v="329"/>
    <n v="12413"/>
    <x v="2"/>
    <s v="US"/>
    <s v="USD"/>
    <n v="1369612474"/>
    <n v="1367798074"/>
    <b v="0"/>
    <n v="240"/>
    <b v="1"/>
    <x v="5"/>
    <s v="rock"/>
    <d v="2013-05-05T23:54:34"/>
    <d v="2013-05-26T23:54:34"/>
    <n v="21"/>
  </r>
  <r>
    <x v="329"/>
    <n v="2729"/>
    <x v="2"/>
    <s v="GB"/>
    <s v="GBP"/>
    <n v="1430439411"/>
    <n v="1425259011"/>
    <b v="0"/>
    <n v="113"/>
    <b v="1"/>
    <x v="5"/>
    <s v="rock"/>
    <d v="2015-03-02T01:16:51"/>
    <d v="2015-05-01T00:16:51"/>
    <n v="60"/>
  </r>
  <r>
    <x v="329"/>
    <n v="100"/>
    <x v="1"/>
    <s v="US"/>
    <s v="USD"/>
    <n v="1411227633"/>
    <n v="1408549233"/>
    <b v="0"/>
    <n v="1"/>
    <b v="0"/>
    <x v="6"/>
    <s v="nature"/>
    <d v="2014-08-20T15:40:33"/>
    <d v="2014-09-20T15:40:33"/>
    <n v="31"/>
  </r>
  <r>
    <x v="329"/>
    <n v="94"/>
    <x v="1"/>
    <s v="US"/>
    <s v="USD"/>
    <n v="1415842193"/>
    <n v="1414110593"/>
    <b v="0"/>
    <n v="4"/>
    <b v="0"/>
    <x v="6"/>
    <s v="nature"/>
    <d v="2014-10-24T00:29:53"/>
    <d v="2014-11-13T01:29:53"/>
    <n v="20"/>
  </r>
  <r>
    <x v="329"/>
    <n v="125"/>
    <x v="0"/>
    <s v="GB"/>
    <s v="GBP"/>
    <n v="1456703940"/>
    <n v="1454546859"/>
    <b v="0"/>
    <n v="3"/>
    <b v="0"/>
    <x v="2"/>
    <s v="art books"/>
    <d v="2016-02-04T00:47:39"/>
    <d v="2016-02-28T23:59:00"/>
    <n v="24"/>
  </r>
  <r>
    <x v="329"/>
    <n v="2706.23"/>
    <x v="2"/>
    <s v="US"/>
    <s v="USD"/>
    <n v="1304561633"/>
    <n v="1301969633"/>
    <b v="0"/>
    <n v="56"/>
    <b v="1"/>
    <x v="5"/>
    <s v="rock"/>
    <d v="2011-04-05T02:13:53"/>
    <d v="2011-05-05T02:13:53"/>
    <n v="30"/>
  </r>
  <r>
    <x v="329"/>
    <n v="2535"/>
    <x v="2"/>
    <s v="US"/>
    <s v="USD"/>
    <n v="1418998744"/>
    <n v="1416406744"/>
    <b v="0"/>
    <n v="26"/>
    <b v="1"/>
    <x v="5"/>
    <s v="pop"/>
    <d v="2014-11-19T14:19:04"/>
    <d v="2014-12-19T14:19:04"/>
    <n v="30"/>
  </r>
  <r>
    <x v="329"/>
    <n v="3060.22"/>
    <x v="2"/>
    <s v="US"/>
    <s v="USD"/>
    <n v="1331870340"/>
    <n v="1328033818"/>
    <b v="0"/>
    <n v="89"/>
    <b v="1"/>
    <x v="5"/>
    <s v="pop"/>
    <d v="2012-01-31T18:16:58"/>
    <d v="2012-03-16T03:59:00"/>
    <n v="45"/>
  </r>
  <r>
    <x v="329"/>
    <n v="4022"/>
    <x v="2"/>
    <s v="US"/>
    <s v="USD"/>
    <n v="1364447073"/>
    <n v="1361858673"/>
    <b v="0"/>
    <n v="98"/>
    <b v="1"/>
    <x v="5"/>
    <s v="pop"/>
    <d v="2013-02-26T06:04:33"/>
    <d v="2013-03-28T05:04:33"/>
    <n v="30"/>
  </r>
  <r>
    <x v="329"/>
    <n v="635"/>
    <x v="3"/>
    <s v="US"/>
    <s v="USD"/>
    <n v="1491470442"/>
    <n v="1488882042"/>
    <b v="0"/>
    <n v="11"/>
    <b v="0"/>
    <x v="5"/>
    <s v="faith"/>
    <d v="2017-03-07T10:20:42"/>
    <d v="2017-04-06T09:20:42"/>
    <n v="30"/>
  </r>
  <r>
    <x v="329"/>
    <n v="1148"/>
    <x v="1"/>
    <s v="US"/>
    <s v="USD"/>
    <n v="1417273140"/>
    <n v="1413609292"/>
    <b v="1"/>
    <n v="13"/>
    <b v="0"/>
    <x v="6"/>
    <s v="photobooks"/>
    <d v="2014-10-18T05:14:52"/>
    <d v="2014-11-29T14:59:00"/>
    <n v="42"/>
  </r>
  <r>
    <x v="329"/>
    <n v="3372.25"/>
    <x v="2"/>
    <s v="US"/>
    <s v="USD"/>
    <n v="1330760367"/>
    <n v="1326872367"/>
    <b v="0"/>
    <n v="57"/>
    <b v="1"/>
    <x v="5"/>
    <s v="rock"/>
    <d v="2012-01-18T07:39:27"/>
    <d v="2012-03-03T07:39:27"/>
    <n v="45"/>
  </r>
  <r>
    <x v="329"/>
    <n v="3022"/>
    <x v="2"/>
    <s v="US"/>
    <s v="USD"/>
    <n v="1429594832"/>
    <n v="1427780432"/>
    <b v="0"/>
    <n v="38"/>
    <b v="1"/>
    <x v="5"/>
    <s v="rock"/>
    <d v="2015-03-31T05:40:32"/>
    <d v="2015-04-21T05:40:32"/>
    <n v="21"/>
  </r>
  <r>
    <x v="329"/>
    <n v="10"/>
    <x v="1"/>
    <s v="US"/>
    <s v="USD"/>
    <n v="1402600085"/>
    <n v="1400008085"/>
    <b v="0"/>
    <n v="2"/>
    <b v="0"/>
    <x v="4"/>
    <s v="mobile games"/>
    <d v="2014-05-13T19:08:05"/>
    <d v="2014-06-12T19:08:05"/>
    <n v="30"/>
  </r>
  <r>
    <x v="329"/>
    <n v="4152"/>
    <x v="2"/>
    <s v="US"/>
    <s v="USD"/>
    <n v="1275368340"/>
    <n v="1272692732"/>
    <b v="0"/>
    <n v="89"/>
    <b v="1"/>
    <x v="5"/>
    <s v="indie rock"/>
    <d v="2010-05-01T05:45:32"/>
    <d v="2010-06-01T04:59:00"/>
    <n v="31"/>
  </r>
  <r>
    <x v="329"/>
    <n v="2600"/>
    <x v="2"/>
    <s v="US"/>
    <s v="USD"/>
    <n v="1302926340"/>
    <n v="1301524585"/>
    <b v="0"/>
    <n v="45"/>
    <b v="1"/>
    <x v="5"/>
    <s v="indie rock"/>
    <d v="2011-03-30T22:36:25"/>
    <d v="2011-04-16T03:59:00"/>
    <n v="17"/>
  </r>
  <r>
    <x v="329"/>
    <n v="2734.11"/>
    <x v="2"/>
    <s v="US"/>
    <s v="USD"/>
    <n v="1349517540"/>
    <n v="1347137731"/>
    <b v="0"/>
    <n v="54"/>
    <b v="1"/>
    <x v="5"/>
    <s v="indie rock"/>
    <d v="2012-09-08T20:55:31"/>
    <d v="2012-10-06T09:59:00"/>
    <n v="28"/>
  </r>
  <r>
    <x v="329"/>
    <n v="2710"/>
    <x v="2"/>
    <s v="US"/>
    <s v="USD"/>
    <n v="1403326740"/>
    <n v="1400106171"/>
    <b v="0"/>
    <n v="50"/>
    <b v="1"/>
    <x v="5"/>
    <s v="indie rock"/>
    <d v="2014-05-14T22:22:51"/>
    <d v="2014-06-21T04:59:00"/>
    <n v="38"/>
  </r>
  <r>
    <x v="329"/>
    <n v="16862"/>
    <x v="2"/>
    <s v="US"/>
    <s v="USD"/>
    <n v="1353201444"/>
    <n v="1350605844"/>
    <b v="1"/>
    <n v="238"/>
    <b v="1"/>
    <x v="3"/>
    <s v="hardware"/>
    <d v="2012-10-19T00:17:24"/>
    <d v="2012-11-18T01:17:24"/>
    <n v="30"/>
  </r>
  <r>
    <x v="329"/>
    <n v="655"/>
    <x v="1"/>
    <s v="US"/>
    <s v="USD"/>
    <n v="1406861438"/>
    <n v="1402973438"/>
    <b v="0"/>
    <n v="3"/>
    <b v="0"/>
    <x v="6"/>
    <s v="people"/>
    <d v="2014-06-17T02:50:38"/>
    <d v="2014-08-01T02:50:38"/>
    <n v="45"/>
  </r>
  <r>
    <x v="329"/>
    <n v="9030"/>
    <x v="2"/>
    <s v="US"/>
    <s v="USD"/>
    <n v="1409099481"/>
    <n v="1406507481"/>
    <b v="1"/>
    <n v="94"/>
    <b v="1"/>
    <x v="3"/>
    <s v="hardware"/>
    <d v="2014-07-28T00:31:21"/>
    <d v="2014-08-27T00:31:21"/>
    <n v="30"/>
  </r>
  <r>
    <x v="329"/>
    <n v="3010.01"/>
    <x v="2"/>
    <s v="US"/>
    <s v="USD"/>
    <n v="1375408194"/>
    <n v="1372384194"/>
    <b v="0"/>
    <n v="62"/>
    <b v="1"/>
    <x v="5"/>
    <s v="indie rock"/>
    <d v="2013-06-28T01:49:54"/>
    <d v="2013-08-02T01:49:54"/>
    <n v="35"/>
  </r>
  <r>
    <x v="329"/>
    <n v="2500"/>
    <x v="2"/>
    <s v="US"/>
    <s v="USD"/>
    <n v="1317576973"/>
    <n v="1312392973"/>
    <b v="0"/>
    <n v="22"/>
    <b v="1"/>
    <x v="5"/>
    <s v="indie rock"/>
    <d v="2011-08-03T17:36:13"/>
    <d v="2011-10-02T17:36:13"/>
    <n v="60"/>
  </r>
  <r>
    <x v="329"/>
    <n v="3305"/>
    <x v="2"/>
    <s v="US"/>
    <s v="USD"/>
    <n v="1433735400"/>
    <n v="1429306520"/>
    <b v="0"/>
    <n v="44"/>
    <b v="1"/>
    <x v="5"/>
    <s v="rock"/>
    <d v="2015-04-17T21:35:20"/>
    <d v="2015-06-08T03:50:00"/>
    <n v="52"/>
  </r>
  <r>
    <x v="329"/>
    <n v="3466"/>
    <x v="2"/>
    <s v="FR"/>
    <s v="EUR"/>
    <n v="1460127635"/>
    <n v="1457539235"/>
    <b v="0"/>
    <n v="117"/>
    <b v="1"/>
    <x v="5"/>
    <s v="rock"/>
    <d v="2016-03-09T16:00:35"/>
    <d v="2016-04-08T15:00:35"/>
    <n v="30"/>
  </r>
  <r>
    <x v="329"/>
    <n v="2503"/>
    <x v="2"/>
    <s v="US"/>
    <s v="USD"/>
    <n v="1465192867"/>
    <n v="1463032867"/>
    <b v="0"/>
    <n v="38"/>
    <b v="1"/>
    <x v="5"/>
    <s v="rock"/>
    <d v="2016-05-12T06:01:07"/>
    <d v="2016-06-06T06:01:07"/>
    <n v="25"/>
  </r>
  <r>
    <x v="329"/>
    <n v="4890"/>
    <x v="2"/>
    <s v="US"/>
    <s v="USD"/>
    <n v="1397113140"/>
    <n v="1395168625"/>
    <b v="0"/>
    <n v="120"/>
    <b v="1"/>
    <x v="5"/>
    <s v="electronic music"/>
    <d v="2014-03-18T18:50:25"/>
    <d v="2014-04-10T06:59:00"/>
    <n v="23"/>
  </r>
  <r>
    <x v="329"/>
    <n v="30303.24"/>
    <x v="2"/>
    <s v="US"/>
    <s v="USD"/>
    <n v="1372136400"/>
    <n v="1369864301"/>
    <b v="0"/>
    <n v="1113"/>
    <b v="1"/>
    <x v="4"/>
    <s v="tabletop games"/>
    <d v="2013-05-29T21:51:41"/>
    <d v="2013-06-25T05:00:00"/>
    <n v="27"/>
  </r>
  <r>
    <x v="329"/>
    <n v="8301"/>
    <x v="2"/>
    <s v="GB"/>
    <s v="GBP"/>
    <n v="1450051200"/>
    <n v="1448269539"/>
    <b v="0"/>
    <n v="391"/>
    <b v="1"/>
    <x v="4"/>
    <s v="tabletop games"/>
    <d v="2015-11-23T09:05:39"/>
    <d v="2015-12-14T00:00:00"/>
    <n v="21"/>
  </r>
  <r>
    <x v="329"/>
    <n v="2503"/>
    <x v="2"/>
    <s v="GB"/>
    <s v="GBP"/>
    <n v="1441393210"/>
    <n v="1438801210"/>
    <b v="0"/>
    <n v="57"/>
    <b v="1"/>
    <x v="4"/>
    <s v="tabletop games"/>
    <d v="2015-08-05T19:00:10"/>
    <d v="2015-09-04T19:00:10"/>
    <n v="30"/>
  </r>
  <r>
    <x v="329"/>
    <n v="15903.5"/>
    <x v="2"/>
    <s v="GB"/>
    <s v="GBP"/>
    <n v="1466377200"/>
    <n v="1463351329"/>
    <b v="0"/>
    <n v="169"/>
    <b v="1"/>
    <x v="4"/>
    <s v="tabletop games"/>
    <d v="2016-05-15T22:28:49"/>
    <d v="2016-06-19T23:00:00"/>
    <n v="35"/>
  </r>
  <r>
    <x v="329"/>
    <n v="8173"/>
    <x v="2"/>
    <s v="US"/>
    <s v="USD"/>
    <n v="1395876250"/>
    <n v="1393287850"/>
    <b v="0"/>
    <n v="84"/>
    <b v="1"/>
    <x v="4"/>
    <s v="tabletop games"/>
    <d v="2014-02-25T00:24:10"/>
    <d v="2014-03-26T23:24:10"/>
    <n v="29"/>
  </r>
  <r>
    <x v="329"/>
    <n v="45041"/>
    <x v="2"/>
    <s v="US"/>
    <s v="USD"/>
    <n v="1488862800"/>
    <n v="1486745663"/>
    <b v="0"/>
    <n v="902"/>
    <b v="1"/>
    <x v="4"/>
    <s v="tabletop games"/>
    <d v="2017-02-10T16:54:23"/>
    <d v="2017-03-07T05:00:00"/>
    <n v="25"/>
  </r>
  <r>
    <x v="329"/>
    <n v="5509"/>
    <x v="2"/>
    <s v="CA"/>
    <s v="CAD"/>
    <n v="1489320642"/>
    <n v="1487164242"/>
    <b v="0"/>
    <n v="147"/>
    <b v="1"/>
    <x v="4"/>
    <s v="tabletop games"/>
    <d v="2017-02-15T13:10:42"/>
    <d v="2017-03-12T12:10:42"/>
    <n v="25"/>
  </r>
  <r>
    <x v="329"/>
    <n v="2990"/>
    <x v="2"/>
    <s v="US"/>
    <s v="USD"/>
    <n v="1393156857"/>
    <n v="1390564857"/>
    <b v="0"/>
    <n v="99"/>
    <b v="1"/>
    <x v="4"/>
    <s v="tabletop games"/>
    <d v="2014-01-24T12:00:57"/>
    <d v="2014-02-23T12:00:57"/>
    <n v="30"/>
  </r>
  <r>
    <x v="329"/>
    <n v="4320"/>
    <x v="2"/>
    <s v="US"/>
    <s v="USD"/>
    <n v="1335153600"/>
    <n v="1332199618"/>
    <b v="0"/>
    <n v="43"/>
    <b v="1"/>
    <x v="5"/>
    <s v="rock"/>
    <d v="2012-03-19T23:26:58"/>
    <d v="2012-04-23T04:00:00"/>
    <n v="35"/>
  </r>
  <r>
    <x v="329"/>
    <n v="2565"/>
    <x v="2"/>
    <s v="US"/>
    <s v="USD"/>
    <n v="1336238743"/>
    <n v="1333646743"/>
    <b v="1"/>
    <n v="64"/>
    <b v="1"/>
    <x v="5"/>
    <s v="indie rock"/>
    <d v="2012-04-05T17:25:43"/>
    <d v="2012-05-05T17:25:43"/>
    <n v="30"/>
  </r>
  <r>
    <x v="329"/>
    <n v="0"/>
    <x v="0"/>
    <s v="CA"/>
    <s v="CAD"/>
    <n v="1480110783"/>
    <n v="1477515183"/>
    <b v="0"/>
    <n v="0"/>
    <b v="0"/>
    <x v="3"/>
    <s v="web"/>
    <d v="2016-10-26T20:53:03"/>
    <d v="2016-11-25T21:53:03"/>
    <n v="30"/>
  </r>
  <r>
    <x v="329"/>
    <n v="10680"/>
    <x v="2"/>
    <s v="US"/>
    <s v="USD"/>
    <n v="1478923200"/>
    <n v="1476184593"/>
    <b v="0"/>
    <n v="337"/>
    <b v="1"/>
    <x v="7"/>
    <s v="small batch"/>
    <d v="2016-10-11T11:16:33"/>
    <d v="2016-11-12T04:00:00"/>
    <n v="32"/>
  </r>
  <r>
    <x v="329"/>
    <n v="2500"/>
    <x v="2"/>
    <s v="US"/>
    <s v="USD"/>
    <n v="1368066453"/>
    <n v="1365474453"/>
    <b v="0"/>
    <n v="52"/>
    <b v="1"/>
    <x v="5"/>
    <s v="indie rock"/>
    <d v="2013-04-09T02:27:33"/>
    <d v="2013-05-09T02:27:33"/>
    <n v="30"/>
  </r>
  <r>
    <x v="329"/>
    <n v="2618"/>
    <x v="2"/>
    <s v="US"/>
    <s v="USD"/>
    <n v="1278799200"/>
    <n v="1273647255"/>
    <b v="0"/>
    <n v="81"/>
    <b v="1"/>
    <x v="5"/>
    <s v="indie rock"/>
    <d v="2010-05-12T06:54:15"/>
    <d v="2010-07-10T22:00:00"/>
    <n v="59"/>
  </r>
  <r>
    <x v="329"/>
    <n v="2585"/>
    <x v="2"/>
    <s v="US"/>
    <s v="USD"/>
    <n v="1319904721"/>
    <n v="1314720721"/>
    <b v="0"/>
    <n v="27"/>
    <b v="1"/>
    <x v="5"/>
    <s v="classical music"/>
    <d v="2011-08-30T16:12:01"/>
    <d v="2011-10-29T16:12:01"/>
    <n v="60"/>
  </r>
  <r>
    <x v="329"/>
    <n v="2800"/>
    <x v="2"/>
    <s v="US"/>
    <s v="USD"/>
    <n v="1433343869"/>
    <n v="1430751869"/>
    <b v="0"/>
    <n v="50"/>
    <b v="1"/>
    <x v="3"/>
    <s v="space exploration"/>
    <d v="2015-05-04T15:04:29"/>
    <d v="2015-06-03T15:04:29"/>
    <n v="30"/>
  </r>
  <r>
    <x v="329"/>
    <n v="36"/>
    <x v="0"/>
    <s v="CA"/>
    <s v="CAD"/>
    <n v="1439533019"/>
    <n v="1436941019"/>
    <b v="0"/>
    <n v="3"/>
    <b v="0"/>
    <x v="3"/>
    <s v="space exploration"/>
    <d v="2015-07-15T06:16:59"/>
    <d v="2015-08-14T06:16:59"/>
    <n v="30"/>
  </r>
  <r>
    <x v="329"/>
    <n v="731"/>
    <x v="1"/>
    <s v="US"/>
    <s v="USD"/>
    <n v="1337102187"/>
    <n v="1335892587"/>
    <b v="0"/>
    <n v="18"/>
    <b v="0"/>
    <x v="2"/>
    <s v="children's books"/>
    <d v="2012-05-01T17:16:27"/>
    <d v="2012-05-15T17:16:27"/>
    <n v="14"/>
  </r>
  <r>
    <x v="329"/>
    <n v="53"/>
    <x v="1"/>
    <s v="US"/>
    <s v="USD"/>
    <n v="1448204621"/>
    <n v="1445609021"/>
    <b v="0"/>
    <n v="1"/>
    <b v="0"/>
    <x v="2"/>
    <s v="children's books"/>
    <d v="2015-10-23T14:03:41"/>
    <d v="2015-11-22T15:03:41"/>
    <n v="30"/>
  </r>
  <r>
    <x v="329"/>
    <n v="2946"/>
    <x v="2"/>
    <s v="GB"/>
    <s v="GBP"/>
    <n v="1404913180"/>
    <n v="1403703580"/>
    <b v="0"/>
    <n v="74"/>
    <b v="1"/>
    <x v="1"/>
    <s v="plays"/>
    <d v="2014-06-25T13:39:40"/>
    <d v="2014-07-09T13:39:40"/>
    <n v="14"/>
  </r>
  <r>
    <x v="329"/>
    <n v="2560"/>
    <x v="2"/>
    <s v="US"/>
    <s v="USD"/>
    <n v="1459348740"/>
    <n v="1458647725"/>
    <b v="0"/>
    <n v="21"/>
    <b v="1"/>
    <x v="1"/>
    <s v="plays"/>
    <d v="2016-03-22T11:55:25"/>
    <d v="2016-03-30T14:39:00"/>
    <n v="8"/>
  </r>
  <r>
    <x v="329"/>
    <n v="2705"/>
    <x v="2"/>
    <s v="US"/>
    <s v="USD"/>
    <n v="1401595140"/>
    <n v="1398828064"/>
    <b v="0"/>
    <n v="57"/>
    <b v="1"/>
    <x v="1"/>
    <s v="plays"/>
    <d v="2014-04-30T03:21:04"/>
    <d v="2014-06-01T03:59:00"/>
    <n v="32"/>
  </r>
  <r>
    <x v="329"/>
    <n v="2663"/>
    <x v="2"/>
    <s v="GB"/>
    <s v="GBP"/>
    <n v="1464863118"/>
    <n v="1462443918"/>
    <b v="0"/>
    <n v="76"/>
    <b v="1"/>
    <x v="1"/>
    <s v="plays"/>
    <d v="2016-05-05T10:25:18"/>
    <d v="2016-06-02T10:25:18"/>
    <n v="28"/>
  </r>
  <r>
    <x v="329"/>
    <n v="2867.99"/>
    <x v="2"/>
    <s v="GB"/>
    <s v="GBP"/>
    <n v="1416780000"/>
    <n v="1414342894"/>
    <b v="0"/>
    <n v="95"/>
    <b v="1"/>
    <x v="1"/>
    <s v="plays"/>
    <d v="2014-10-26T17:01:34"/>
    <d v="2014-11-23T22:00:00"/>
    <n v="28"/>
  </r>
  <r>
    <x v="329"/>
    <n v="2600"/>
    <x v="2"/>
    <s v="GB"/>
    <s v="GBP"/>
    <n v="1426698000"/>
    <n v="1424825479"/>
    <b v="0"/>
    <n v="132"/>
    <b v="1"/>
    <x v="1"/>
    <s v="plays"/>
    <d v="2015-02-25T00:51:19"/>
    <d v="2015-03-18T17:00:00"/>
    <n v="21"/>
  </r>
  <r>
    <x v="329"/>
    <n v="40"/>
    <x v="1"/>
    <s v="GB"/>
    <s v="GBP"/>
    <n v="1437139080"/>
    <n v="1434552207"/>
    <b v="0"/>
    <n v="3"/>
    <b v="0"/>
    <x v="1"/>
    <s v="plays"/>
    <d v="2015-06-17T14:43:27"/>
    <d v="2015-07-17T13:18:00"/>
    <n v="30"/>
  </r>
  <r>
    <x v="329"/>
    <n v="504"/>
    <x v="1"/>
    <s v="US"/>
    <s v="USD"/>
    <n v="1467604800"/>
    <n v="1465533672"/>
    <b v="0"/>
    <n v="10"/>
    <b v="0"/>
    <x v="1"/>
    <s v="plays"/>
    <d v="2016-06-10T04:41:12"/>
    <d v="2016-07-04T04:00:00"/>
    <n v="24"/>
  </r>
  <r>
    <x v="329"/>
    <n v="953"/>
    <x v="1"/>
    <s v="US"/>
    <s v="USD"/>
    <n v="1422473831"/>
    <n v="1419881831"/>
    <b v="0"/>
    <n v="8"/>
    <b v="0"/>
    <x v="1"/>
    <s v="plays"/>
    <d v="2014-12-29T19:37:11"/>
    <d v="2015-01-28T19:37:11"/>
    <n v="30"/>
  </r>
  <r>
    <x v="329"/>
    <n v="2"/>
    <x v="1"/>
    <s v="US"/>
    <s v="USD"/>
    <n v="1463259837"/>
    <n v="1458075837"/>
    <b v="0"/>
    <n v="2"/>
    <b v="0"/>
    <x v="1"/>
    <s v="plays"/>
    <d v="2016-03-15T21:03:57"/>
    <d v="2016-05-14T21:03:57"/>
    <n v="60"/>
  </r>
  <r>
    <x v="329"/>
    <n v="671"/>
    <x v="1"/>
    <s v="CA"/>
    <s v="CAD"/>
    <n v="1427306470"/>
    <n v="1424718070"/>
    <b v="0"/>
    <n v="13"/>
    <b v="0"/>
    <x v="1"/>
    <s v="plays"/>
    <d v="2015-02-23T19:01:10"/>
    <d v="2015-03-25T18:01:10"/>
    <n v="30"/>
  </r>
  <r>
    <x v="329"/>
    <n v="2569"/>
    <x v="2"/>
    <s v="US"/>
    <s v="USD"/>
    <n v="1465081053"/>
    <n v="1462489053"/>
    <b v="0"/>
    <n v="54"/>
    <b v="1"/>
    <x v="1"/>
    <s v="musical"/>
    <d v="2016-05-05T22:57:33"/>
    <d v="2016-06-04T22:57:33"/>
    <n v="30"/>
  </r>
  <r>
    <x v="329"/>
    <n v="2700"/>
    <x v="2"/>
    <s v="CA"/>
    <s v="CAD"/>
    <n v="1402845364"/>
    <n v="1400253364"/>
    <b v="0"/>
    <n v="37"/>
    <b v="1"/>
    <x v="1"/>
    <s v="musical"/>
    <d v="2014-05-16T15:16:04"/>
    <d v="2014-06-15T15:16:04"/>
    <n v="30"/>
  </r>
  <r>
    <x v="329"/>
    <n v="2681"/>
    <x v="2"/>
    <s v="US"/>
    <s v="USD"/>
    <n v="1421606018"/>
    <n v="1418150018"/>
    <b v="0"/>
    <n v="33"/>
    <b v="1"/>
    <x v="1"/>
    <s v="musical"/>
    <d v="2014-12-09T18:33:38"/>
    <d v="2015-01-18T18:33:38"/>
    <n v="40"/>
  </r>
  <r>
    <x v="329"/>
    <n v="7555"/>
    <x v="2"/>
    <s v="GB"/>
    <s v="GBP"/>
    <n v="1401465600"/>
    <n v="1399032813"/>
    <b v="0"/>
    <n v="145"/>
    <b v="1"/>
    <x v="1"/>
    <s v="spaces"/>
    <d v="2014-05-02T12:13:33"/>
    <d v="2014-05-30T16:00:00"/>
    <n v="28"/>
  </r>
  <r>
    <x v="329"/>
    <n v="300"/>
    <x v="1"/>
    <s v="FR"/>
    <s v="EUR"/>
    <n v="1437033360"/>
    <n v="1434445937"/>
    <b v="0"/>
    <n v="12"/>
    <b v="0"/>
    <x v="1"/>
    <s v="spaces"/>
    <d v="2015-06-16T09:12:17"/>
    <d v="2015-07-16T07:56:00"/>
    <n v="30"/>
  </r>
  <r>
    <x v="329"/>
    <n v="2669"/>
    <x v="2"/>
    <s v="US"/>
    <s v="USD"/>
    <n v="1402341615"/>
    <n v="1399490415"/>
    <b v="1"/>
    <n v="71"/>
    <b v="1"/>
    <x v="1"/>
    <s v="plays"/>
    <d v="2014-05-07T19:20:15"/>
    <d v="2014-06-09T19:20:15"/>
    <n v="33"/>
  </r>
  <r>
    <x v="329"/>
    <n v="3105"/>
    <x v="2"/>
    <s v="US"/>
    <s v="USD"/>
    <n v="1402696800"/>
    <n v="1399948353"/>
    <b v="1"/>
    <n v="61"/>
    <b v="1"/>
    <x v="1"/>
    <s v="plays"/>
    <d v="2014-05-13T02:32:33"/>
    <d v="2014-06-13T22:00:00"/>
    <n v="31"/>
  </r>
  <r>
    <x v="329"/>
    <n v="2935"/>
    <x v="2"/>
    <s v="US"/>
    <s v="USD"/>
    <n v="1403366409"/>
    <n v="1400774409"/>
    <b v="1"/>
    <n v="51"/>
    <b v="1"/>
    <x v="1"/>
    <s v="plays"/>
    <d v="2014-05-22T16:00:09"/>
    <d v="2014-06-21T16:00:09"/>
    <n v="30"/>
  </r>
  <r>
    <x v="329"/>
    <n v="2725"/>
    <x v="2"/>
    <s v="US"/>
    <s v="USD"/>
    <n v="1377284669"/>
    <n v="1375729469"/>
    <b v="1"/>
    <n v="68"/>
    <b v="1"/>
    <x v="1"/>
    <s v="plays"/>
    <d v="2013-08-05T19:04:29"/>
    <d v="2013-08-23T19:04:29"/>
    <n v="18"/>
  </r>
  <r>
    <x v="329"/>
    <n v="3120"/>
    <x v="2"/>
    <s v="US"/>
    <s v="USD"/>
    <n v="1445722140"/>
    <n v="1443016697"/>
    <b v="1"/>
    <n v="84"/>
    <b v="1"/>
    <x v="1"/>
    <s v="plays"/>
    <d v="2015-09-23T13:58:17"/>
    <d v="2015-10-24T21:29:00"/>
    <n v="31"/>
  </r>
  <r>
    <x v="329"/>
    <n v="2646.5"/>
    <x v="2"/>
    <s v="GB"/>
    <s v="GBP"/>
    <n v="1436696712"/>
    <n v="1434104712"/>
    <b v="1"/>
    <n v="57"/>
    <b v="1"/>
    <x v="1"/>
    <s v="plays"/>
    <d v="2015-06-12T10:25:12"/>
    <d v="2015-07-12T10:25:12"/>
    <n v="30"/>
  </r>
  <r>
    <x v="329"/>
    <n v="2804.16"/>
    <x v="2"/>
    <s v="US"/>
    <s v="USD"/>
    <n v="1446238800"/>
    <n v="1444220588"/>
    <b v="1"/>
    <n v="68"/>
    <b v="1"/>
    <x v="1"/>
    <s v="plays"/>
    <d v="2015-10-07T12:23:08"/>
    <d v="2015-10-30T21:00:00"/>
    <n v="23"/>
  </r>
  <r>
    <x v="329"/>
    <n v="2575"/>
    <x v="2"/>
    <s v="US"/>
    <s v="USD"/>
    <n v="1422482400"/>
    <n v="1421089938"/>
    <b v="1"/>
    <n v="49"/>
    <b v="1"/>
    <x v="1"/>
    <s v="plays"/>
    <d v="2015-01-12T19:12:18"/>
    <d v="2015-01-28T22:00:00"/>
    <n v="16"/>
  </r>
  <r>
    <x v="329"/>
    <n v="2585"/>
    <x v="2"/>
    <s v="GB"/>
    <s v="GBP"/>
    <n v="1433017303"/>
    <n v="1430425303"/>
    <b v="1"/>
    <n v="34"/>
    <b v="1"/>
    <x v="1"/>
    <s v="plays"/>
    <d v="2015-04-30T20:21:43"/>
    <d v="2015-05-30T20:21:43"/>
    <n v="30"/>
  </r>
  <r>
    <x v="329"/>
    <n v="2500"/>
    <x v="2"/>
    <s v="CA"/>
    <s v="CAD"/>
    <n v="1448733628"/>
    <n v="1446573628"/>
    <b v="0"/>
    <n v="34"/>
    <b v="1"/>
    <x v="1"/>
    <s v="plays"/>
    <d v="2015-11-03T18:00:28"/>
    <d v="2015-11-28T18:00:28"/>
    <n v="25"/>
  </r>
  <r>
    <x v="329"/>
    <n v="2746"/>
    <x v="2"/>
    <s v="US"/>
    <s v="USD"/>
    <n v="1445065210"/>
    <n v="1442473210"/>
    <b v="0"/>
    <n v="45"/>
    <b v="1"/>
    <x v="1"/>
    <s v="plays"/>
    <d v="2015-09-17T07:00:10"/>
    <d v="2015-10-17T07:00:10"/>
    <n v="30"/>
  </r>
  <r>
    <x v="329"/>
    <n v="2501"/>
    <x v="2"/>
    <s v="US"/>
    <s v="USD"/>
    <n v="1478901600"/>
    <n v="1477077946"/>
    <b v="0"/>
    <n v="41"/>
    <b v="1"/>
    <x v="1"/>
    <s v="plays"/>
    <d v="2016-10-21T19:25:46"/>
    <d v="2016-11-11T22:00:00"/>
    <n v="21"/>
  </r>
  <r>
    <x v="329"/>
    <n v="2525"/>
    <x v="2"/>
    <s v="US"/>
    <s v="USD"/>
    <n v="1466557557"/>
    <n v="1463965557"/>
    <b v="0"/>
    <n v="38"/>
    <b v="1"/>
    <x v="1"/>
    <s v="plays"/>
    <d v="2016-05-23T01:05:57"/>
    <d v="2016-06-22T01:05:57"/>
    <n v="30"/>
  </r>
  <r>
    <x v="329"/>
    <n v="2755"/>
    <x v="2"/>
    <s v="GB"/>
    <s v="GBP"/>
    <n v="1412974800"/>
    <n v="1411109167"/>
    <b v="0"/>
    <n v="34"/>
    <b v="1"/>
    <x v="1"/>
    <s v="plays"/>
    <d v="2014-09-19T06:46:07"/>
    <d v="2014-10-10T21:00:00"/>
    <n v="21"/>
  </r>
  <r>
    <x v="329"/>
    <n v="2600"/>
    <x v="2"/>
    <s v="US"/>
    <s v="USD"/>
    <n v="1449973592"/>
    <n v="1447381592"/>
    <b v="0"/>
    <n v="3"/>
    <b v="1"/>
    <x v="1"/>
    <s v="plays"/>
    <d v="2015-11-13T02:26:32"/>
    <d v="2015-12-13T02:26:32"/>
    <n v="30"/>
  </r>
  <r>
    <x v="329"/>
    <n v="2605"/>
    <x v="2"/>
    <s v="GB"/>
    <s v="GBP"/>
    <n v="1430600400"/>
    <n v="1428358567"/>
    <b v="0"/>
    <n v="14"/>
    <b v="1"/>
    <x v="1"/>
    <s v="plays"/>
    <d v="2015-04-06T22:16:07"/>
    <d v="2015-05-02T21:00:00"/>
    <n v="26"/>
  </r>
  <r>
    <x v="329"/>
    <n v="2565"/>
    <x v="2"/>
    <s v="US"/>
    <s v="USD"/>
    <n v="1447445820"/>
    <n v="1445077121"/>
    <b v="0"/>
    <n v="43"/>
    <b v="1"/>
    <x v="1"/>
    <s v="plays"/>
    <d v="2015-10-17T10:18:41"/>
    <d v="2015-11-13T20:17:00"/>
    <n v="27"/>
  </r>
  <r>
    <x v="329"/>
    <n v="2856"/>
    <x v="2"/>
    <s v="US"/>
    <s v="USD"/>
    <n v="1466014499"/>
    <n v="1463422499"/>
    <b v="0"/>
    <n v="44"/>
    <b v="1"/>
    <x v="1"/>
    <s v="plays"/>
    <d v="2016-05-16T18:14:59"/>
    <d v="2016-06-15T18:14:59"/>
    <n v="30"/>
  </r>
  <r>
    <x v="329"/>
    <n v="2689"/>
    <x v="2"/>
    <s v="GB"/>
    <s v="GBP"/>
    <n v="1469359728"/>
    <n v="1466767728"/>
    <b v="0"/>
    <n v="38"/>
    <b v="1"/>
    <x v="1"/>
    <s v="plays"/>
    <d v="2016-06-24T11:28:48"/>
    <d v="2016-07-24T11:28:48"/>
    <n v="30"/>
  </r>
  <r>
    <x v="329"/>
    <n v="2594"/>
    <x v="2"/>
    <s v="US"/>
    <s v="USD"/>
    <n v="1399953600"/>
    <n v="1398983245"/>
    <b v="0"/>
    <n v="39"/>
    <b v="1"/>
    <x v="1"/>
    <s v="plays"/>
    <d v="2014-05-01T22:27:25"/>
    <d v="2014-05-13T04:00:00"/>
    <n v="12"/>
  </r>
  <r>
    <x v="329"/>
    <n v="2500"/>
    <x v="2"/>
    <s v="US"/>
    <s v="USD"/>
    <n v="1410145200"/>
    <n v="1407197670"/>
    <b v="0"/>
    <n v="11"/>
    <b v="1"/>
    <x v="1"/>
    <s v="plays"/>
    <d v="2014-08-05T00:14:30"/>
    <d v="2014-09-08T03:00:00"/>
    <n v="34"/>
  </r>
  <r>
    <x v="329"/>
    <n v="2500"/>
    <x v="2"/>
    <s v="US"/>
    <s v="USD"/>
    <n v="1425758257"/>
    <n v="1423166257"/>
    <b v="0"/>
    <n v="24"/>
    <b v="1"/>
    <x v="1"/>
    <s v="plays"/>
    <d v="2015-02-05T19:57:37"/>
    <d v="2015-03-07T19:57:37"/>
    <n v="30"/>
  </r>
  <r>
    <x v="329"/>
    <n v="2620"/>
    <x v="2"/>
    <s v="GB"/>
    <s v="GBP"/>
    <n v="1462224398"/>
    <n v="1459632398"/>
    <b v="0"/>
    <n v="64"/>
    <b v="1"/>
    <x v="1"/>
    <s v="plays"/>
    <d v="2016-04-02T21:26:38"/>
    <d v="2016-05-02T21:26:38"/>
    <n v="30"/>
  </r>
  <r>
    <x v="329"/>
    <n v="2560"/>
    <x v="2"/>
    <s v="US"/>
    <s v="USD"/>
    <n v="1438799760"/>
    <n v="1437236378"/>
    <b v="0"/>
    <n v="54"/>
    <b v="1"/>
    <x v="1"/>
    <s v="plays"/>
    <d v="2015-07-18T16:19:38"/>
    <d v="2015-08-05T18:36:00"/>
    <n v="18"/>
  </r>
  <r>
    <x v="329"/>
    <n v="2565"/>
    <x v="2"/>
    <s v="US"/>
    <s v="USD"/>
    <n v="1456984740"/>
    <n v="1455717790"/>
    <b v="0"/>
    <n v="33"/>
    <b v="1"/>
    <x v="1"/>
    <s v="plays"/>
    <d v="2016-02-17T14:03:10"/>
    <d v="2016-03-03T05:59:00"/>
    <n v="15"/>
  </r>
  <r>
    <x v="329"/>
    <n v="3400"/>
    <x v="2"/>
    <s v="GB"/>
    <s v="GBP"/>
    <n v="1428483201"/>
    <n v="1425891201"/>
    <b v="0"/>
    <n v="51"/>
    <b v="1"/>
    <x v="1"/>
    <s v="plays"/>
    <d v="2015-03-09T08:53:21"/>
    <d v="2015-04-08T08:53:21"/>
    <n v="30"/>
  </r>
  <r>
    <x v="329"/>
    <n v="2520"/>
    <x v="2"/>
    <s v="US"/>
    <s v="USD"/>
    <n v="1434675616"/>
    <n v="1432083616"/>
    <b v="0"/>
    <n v="71"/>
    <b v="1"/>
    <x v="1"/>
    <s v="plays"/>
    <d v="2015-05-20T01:00:16"/>
    <d v="2015-06-19T01:00:16"/>
    <n v="30"/>
  </r>
  <r>
    <x v="329"/>
    <n v="2670"/>
    <x v="2"/>
    <s v="GB"/>
    <s v="GBP"/>
    <n v="1449756896"/>
    <n v="1447164896"/>
    <b v="0"/>
    <n v="72"/>
    <b v="1"/>
    <x v="1"/>
    <s v="plays"/>
    <d v="2015-11-10T14:14:56"/>
    <d v="2015-12-10T14:14:56"/>
    <n v="30"/>
  </r>
  <r>
    <x v="329"/>
    <n v="3120"/>
    <x v="2"/>
    <s v="GB"/>
    <s v="GBP"/>
    <n v="1426801664"/>
    <n v="1424213264"/>
    <b v="0"/>
    <n v="45"/>
    <b v="1"/>
    <x v="1"/>
    <s v="plays"/>
    <d v="2015-02-17T22:47:44"/>
    <d v="2015-03-19T21:47:44"/>
    <n v="30"/>
  </r>
  <r>
    <x v="329"/>
    <n v="3000"/>
    <x v="2"/>
    <s v="US"/>
    <s v="USD"/>
    <n v="1406358000"/>
    <n v="1404841270"/>
    <b v="0"/>
    <n v="34"/>
    <b v="1"/>
    <x v="1"/>
    <s v="plays"/>
    <d v="2014-07-08T17:41:10"/>
    <d v="2014-07-26T07:00:00"/>
    <n v="18"/>
  </r>
  <r>
    <x v="329"/>
    <n v="2520"/>
    <x v="2"/>
    <s v="US"/>
    <s v="USD"/>
    <n v="1413383216"/>
    <n v="1410791216"/>
    <b v="0"/>
    <n v="40"/>
    <b v="1"/>
    <x v="1"/>
    <s v="plays"/>
    <d v="2014-09-15T14:26:56"/>
    <d v="2014-10-15T14:26:56"/>
    <n v="30"/>
  </r>
  <r>
    <x v="329"/>
    <n v="25"/>
    <x v="1"/>
    <s v="GB"/>
    <s v="GBP"/>
    <n v="1436137140"/>
    <n v="1433833896"/>
    <b v="0"/>
    <n v="1"/>
    <b v="0"/>
    <x v="1"/>
    <s v="plays"/>
    <d v="2015-06-09T07:11:36"/>
    <d v="2015-07-05T22:59:00"/>
    <n v="26"/>
  </r>
  <r>
    <x v="329"/>
    <n v="3000"/>
    <x v="2"/>
    <s v="US"/>
    <s v="USD"/>
    <n v="1406350740"/>
    <n v="1403125737"/>
    <b v="0"/>
    <n v="27"/>
    <b v="1"/>
    <x v="1"/>
    <s v="musical"/>
    <d v="2014-06-18T21:08:57"/>
    <d v="2014-07-26T04:59:00"/>
    <n v="38"/>
  </r>
  <r>
    <x v="329"/>
    <n v="2500"/>
    <x v="2"/>
    <s v="CA"/>
    <s v="CAD"/>
    <n v="1428606055"/>
    <n v="1427223655"/>
    <b v="0"/>
    <n v="25"/>
    <b v="1"/>
    <x v="1"/>
    <s v="musical"/>
    <d v="2015-03-24T19:00:55"/>
    <d v="2015-04-09T19:00:55"/>
    <n v="16"/>
  </r>
  <r>
    <x v="329"/>
    <n v="3000"/>
    <x v="2"/>
    <s v="US"/>
    <s v="USD"/>
    <n v="1436817960"/>
    <n v="1433999785"/>
    <b v="0"/>
    <n v="30"/>
    <b v="1"/>
    <x v="1"/>
    <s v="musical"/>
    <d v="2015-06-11T05:16:25"/>
    <d v="2015-07-13T20:06:00"/>
    <n v="32"/>
  </r>
  <r>
    <x v="329"/>
    <n v="2650"/>
    <x v="2"/>
    <s v="US"/>
    <s v="USD"/>
    <n v="1437364740"/>
    <n v="1434405044"/>
    <b v="0"/>
    <n v="41"/>
    <b v="1"/>
    <x v="1"/>
    <s v="plays"/>
    <d v="2015-06-15T21:50:44"/>
    <d v="2015-07-20T03:59:00"/>
    <n v="35"/>
  </r>
  <r>
    <x v="329"/>
    <n v="852"/>
    <x v="1"/>
    <s v="GB"/>
    <s v="GBP"/>
    <n v="1437129179"/>
    <n v="1434537179"/>
    <b v="1"/>
    <n v="24"/>
    <b v="0"/>
    <x v="1"/>
    <s v="plays"/>
    <d v="2015-06-17T10:32:59"/>
    <d v="2015-07-17T10:32:59"/>
    <n v="30"/>
  </r>
  <r>
    <x v="329"/>
    <n v="1"/>
    <x v="1"/>
    <s v="US"/>
    <s v="USD"/>
    <n v="1403730000"/>
    <n v="1401485207"/>
    <b v="0"/>
    <n v="1"/>
    <b v="0"/>
    <x v="1"/>
    <s v="plays"/>
    <d v="2014-05-30T21:26:47"/>
    <d v="2014-06-25T21:00:00"/>
    <n v="26"/>
  </r>
  <r>
    <x v="329"/>
    <n v="440"/>
    <x v="1"/>
    <s v="NZ"/>
    <s v="NZD"/>
    <n v="1420750683"/>
    <n v="1418158683"/>
    <b v="0"/>
    <n v="10"/>
    <b v="0"/>
    <x v="1"/>
    <s v="plays"/>
    <d v="2014-12-09T20:58:03"/>
    <d v="2015-01-08T20:58:03"/>
    <n v="30"/>
  </r>
  <r>
    <x v="329"/>
    <n v="814"/>
    <x v="1"/>
    <s v="GB"/>
    <s v="GBP"/>
    <n v="1439827200"/>
    <n v="1436355270"/>
    <b v="0"/>
    <n v="16"/>
    <b v="0"/>
    <x v="1"/>
    <s v="plays"/>
    <d v="2015-07-08T11:34:30"/>
    <d v="2015-08-17T16:00:00"/>
    <n v="40"/>
  </r>
  <r>
    <x v="329"/>
    <n v="135"/>
    <x v="1"/>
    <s v="US"/>
    <s v="USD"/>
    <n v="1433988791"/>
    <n v="1431396791"/>
    <b v="0"/>
    <n v="5"/>
    <b v="0"/>
    <x v="1"/>
    <s v="plays"/>
    <d v="2015-05-12T02:13:11"/>
    <d v="2015-06-11T02:13:11"/>
    <n v="30"/>
  </r>
  <r>
    <x v="329"/>
    <n v="909"/>
    <x v="1"/>
    <s v="GB"/>
    <s v="GBP"/>
    <n v="1431298740"/>
    <n v="1429558756"/>
    <b v="0"/>
    <n v="27"/>
    <b v="0"/>
    <x v="1"/>
    <s v="plays"/>
    <d v="2015-04-20T19:39:16"/>
    <d v="2015-05-10T22:59:00"/>
    <n v="20"/>
  </r>
  <r>
    <x v="329"/>
    <n v="135"/>
    <x v="1"/>
    <s v="GB"/>
    <s v="GBP"/>
    <n v="1479032260"/>
    <n v="1476436660"/>
    <b v="0"/>
    <n v="3"/>
    <b v="0"/>
    <x v="1"/>
    <s v="plays"/>
    <d v="2016-10-14T09:17:40"/>
    <d v="2016-11-13T10:17:40"/>
    <n v="30"/>
  </r>
  <r>
    <x v="329"/>
    <n v="25"/>
    <x v="1"/>
    <s v="GB"/>
    <s v="GBP"/>
    <n v="1407565504"/>
    <n v="1404973504"/>
    <b v="0"/>
    <n v="2"/>
    <b v="0"/>
    <x v="1"/>
    <s v="plays"/>
    <d v="2014-07-10T06:25:04"/>
    <d v="2014-08-09T06:25:04"/>
    <n v="30"/>
  </r>
  <r>
    <x v="329"/>
    <n v="450"/>
    <x v="1"/>
    <s v="US"/>
    <s v="USD"/>
    <n v="1404570147"/>
    <n v="1401978147"/>
    <b v="0"/>
    <n v="7"/>
    <b v="0"/>
    <x v="1"/>
    <s v="plays"/>
    <d v="2014-06-05T14:22:27"/>
    <d v="2014-07-05T14:22:27"/>
    <n v="30"/>
  </r>
  <r>
    <x v="329"/>
    <n v="400"/>
    <x v="1"/>
    <s v="US"/>
    <s v="USD"/>
    <n v="1454525340"/>
    <n v="1452008599"/>
    <b v="0"/>
    <n v="6"/>
    <b v="0"/>
    <x v="1"/>
    <s v="plays"/>
    <d v="2016-01-05T15:43:19"/>
    <d v="2016-02-03T18:49:00"/>
    <n v="29"/>
  </r>
  <r>
    <x v="329"/>
    <n v="301"/>
    <x v="1"/>
    <s v="US"/>
    <s v="USD"/>
    <n v="1413573010"/>
    <n v="1408389010"/>
    <b v="0"/>
    <n v="4"/>
    <b v="0"/>
    <x v="1"/>
    <s v="plays"/>
    <d v="2014-08-18T19:10:10"/>
    <d v="2014-10-17T19:10:10"/>
    <n v="60"/>
  </r>
  <r>
    <x v="329"/>
    <n v="60"/>
    <x v="1"/>
    <s v="GB"/>
    <s v="GBP"/>
    <n v="1440272093"/>
    <n v="1435088093"/>
    <b v="0"/>
    <n v="4"/>
    <b v="0"/>
    <x v="1"/>
    <s v="plays"/>
    <d v="2015-06-23T19:34:53"/>
    <d v="2015-08-22T19:34:53"/>
    <n v="60"/>
  </r>
  <r>
    <x v="329"/>
    <n v="1"/>
    <x v="1"/>
    <s v="IE"/>
    <s v="EUR"/>
    <n v="1456617600"/>
    <n v="1454280186"/>
    <b v="0"/>
    <n v="1"/>
    <b v="0"/>
    <x v="1"/>
    <s v="plays"/>
    <d v="2016-01-31T22:43:06"/>
    <d v="2016-02-28T00:00:00"/>
    <n v="28"/>
  </r>
  <r>
    <x v="330"/>
    <n v="7326.88"/>
    <x v="2"/>
    <s v="GB"/>
    <s v="GBP"/>
    <n v="1439625059"/>
    <n v="1436860259"/>
    <b v="0"/>
    <n v="1019"/>
    <b v="1"/>
    <x v="3"/>
    <s v="hardware"/>
    <d v="2015-07-14T07:50:59"/>
    <d v="2015-08-15T07:50:59"/>
    <n v="32"/>
  </r>
  <r>
    <x v="331"/>
    <n v="2596"/>
    <x v="2"/>
    <s v="GB"/>
    <s v="GBP"/>
    <n v="1472122316"/>
    <n v="1469443916"/>
    <b v="0"/>
    <n v="48"/>
    <b v="1"/>
    <x v="0"/>
    <s v="documentary"/>
    <d v="2016-07-25T10:51:56"/>
    <d v="2016-08-25T10:51:56"/>
    <n v="31"/>
  </r>
  <r>
    <x v="332"/>
    <n v="650"/>
    <x v="1"/>
    <s v="CA"/>
    <s v="CAD"/>
    <n v="1409376600"/>
    <n v="1405957098"/>
    <b v="0"/>
    <n v="14"/>
    <b v="0"/>
    <x v="1"/>
    <s v="plays"/>
    <d v="2014-07-21T15:38:18"/>
    <d v="2014-08-30T05:30:00"/>
    <n v="40"/>
  </r>
  <r>
    <x v="333"/>
    <n v="0"/>
    <x v="1"/>
    <s v="US"/>
    <s v="USD"/>
    <n v="1371415675"/>
    <n v="1368823675"/>
    <b v="0"/>
    <n v="0"/>
    <b v="0"/>
    <x v="2"/>
    <s v="fiction"/>
    <d v="2013-05-17T20:47:55"/>
    <d v="2013-06-16T20:47:55"/>
    <n v="30"/>
  </r>
  <r>
    <x v="333"/>
    <n v="2400"/>
    <x v="3"/>
    <s v="US"/>
    <s v="USD"/>
    <n v="1489700230"/>
    <n v="1487111830"/>
    <b v="0"/>
    <n v="14"/>
    <b v="0"/>
    <x v="5"/>
    <s v="faith"/>
    <d v="2017-02-14T22:37:10"/>
    <d v="2017-03-16T21:37:10"/>
    <n v="30"/>
  </r>
  <r>
    <x v="333"/>
    <n v="2532"/>
    <x v="2"/>
    <s v="GB"/>
    <s v="GBP"/>
    <n v="1462100406"/>
    <n v="1456920006"/>
    <b v="0"/>
    <n v="56"/>
    <b v="1"/>
    <x v="1"/>
    <s v="spaces"/>
    <d v="2016-03-02T12:00:06"/>
    <d v="2016-05-01T11:00:06"/>
    <n v="60"/>
  </r>
  <r>
    <x v="333"/>
    <n v="2400"/>
    <x v="2"/>
    <s v="IT"/>
    <s v="EUR"/>
    <n v="1479382594"/>
    <n v="1476786994"/>
    <b v="0"/>
    <n v="14"/>
    <b v="1"/>
    <x v="1"/>
    <s v="plays"/>
    <d v="2016-10-18T10:36:34"/>
    <d v="2016-11-17T11:36:34"/>
    <n v="30"/>
  </r>
  <r>
    <x v="333"/>
    <n v="2521"/>
    <x v="2"/>
    <s v="US"/>
    <s v="USD"/>
    <n v="1423942780"/>
    <n v="1418758780"/>
    <b v="0"/>
    <n v="36"/>
    <b v="1"/>
    <x v="1"/>
    <s v="musical"/>
    <d v="2014-12-16T19:39:40"/>
    <d v="2015-02-14T19:39:40"/>
    <n v="60"/>
  </r>
  <r>
    <x v="334"/>
    <n v="4135"/>
    <x v="2"/>
    <s v="US"/>
    <s v="USD"/>
    <n v="1417402800"/>
    <n v="1414610126"/>
    <b v="1"/>
    <n v="73"/>
    <b v="1"/>
    <x v="6"/>
    <s v="photobooks"/>
    <d v="2014-10-29T19:15:26"/>
    <d v="2014-12-01T03:00:00"/>
    <n v="33"/>
  </r>
  <r>
    <x v="335"/>
    <n v="3510"/>
    <x v="2"/>
    <s v="US"/>
    <s v="USD"/>
    <n v="1306296000"/>
    <n v="1301950070"/>
    <b v="1"/>
    <n v="61"/>
    <b v="1"/>
    <x v="0"/>
    <s v="documentary"/>
    <d v="2011-04-04T20:47:50"/>
    <d v="2011-05-25T04:00:00"/>
    <n v="51"/>
  </r>
  <r>
    <x v="335"/>
    <n v="2835"/>
    <x v="2"/>
    <s v="US"/>
    <s v="USD"/>
    <n v="1306630800"/>
    <n v="1304376478"/>
    <b v="0"/>
    <n v="38"/>
    <b v="1"/>
    <x v="5"/>
    <s v="rock"/>
    <d v="2011-05-02T22:47:58"/>
    <d v="2011-05-29T01:00:00"/>
    <n v="27"/>
  </r>
  <r>
    <x v="335"/>
    <n v="2881"/>
    <x v="2"/>
    <s v="US"/>
    <s v="USD"/>
    <n v="1300636482"/>
    <n v="1298048082"/>
    <b v="0"/>
    <n v="90"/>
    <b v="1"/>
    <x v="5"/>
    <s v="pop"/>
    <d v="2011-02-18T16:54:42"/>
    <d v="2011-03-20T15:54:42"/>
    <n v="30"/>
  </r>
  <r>
    <x v="335"/>
    <n v="3925"/>
    <x v="2"/>
    <s v="US"/>
    <s v="USD"/>
    <n v="1388473200"/>
    <n v="1385585434"/>
    <b v="1"/>
    <n v="85"/>
    <b v="1"/>
    <x v="5"/>
    <s v="indie rock"/>
    <d v="2013-11-27T20:50:34"/>
    <d v="2013-12-31T07:00:00"/>
    <n v="34"/>
  </r>
  <r>
    <x v="336"/>
    <n v="10"/>
    <x v="1"/>
    <s v="US"/>
    <s v="USD"/>
    <n v="1416662034"/>
    <n v="1414066434"/>
    <b v="0"/>
    <n v="1"/>
    <b v="0"/>
    <x v="6"/>
    <s v="nature"/>
    <d v="2014-10-23T12:13:54"/>
    <d v="2014-11-22T13:13:54"/>
    <n v="30"/>
  </r>
  <r>
    <x v="336"/>
    <n v="2876"/>
    <x v="2"/>
    <s v="GB"/>
    <s v="GBP"/>
    <n v="1473247240"/>
    <n v="1470655240"/>
    <b v="1"/>
    <n v="50"/>
    <b v="1"/>
    <x v="1"/>
    <s v="plays"/>
    <d v="2016-08-08T11:20:40"/>
    <d v="2016-09-07T11:20:40"/>
    <n v="30"/>
  </r>
  <r>
    <x v="337"/>
    <n v="350"/>
    <x v="1"/>
    <s v="US"/>
    <s v="USD"/>
    <n v="1425819425"/>
    <n v="1423231025"/>
    <b v="0"/>
    <n v="12"/>
    <b v="0"/>
    <x v="1"/>
    <s v="plays"/>
    <d v="2015-02-06T13:57:05"/>
    <d v="2015-03-08T12:57:05"/>
    <n v="30"/>
  </r>
  <r>
    <x v="338"/>
    <n v="3976"/>
    <x v="2"/>
    <s v="US"/>
    <s v="USD"/>
    <n v="1367588645"/>
    <n v="1364996645"/>
    <b v="0"/>
    <n v="74"/>
    <b v="1"/>
    <x v="2"/>
    <s v="nonfiction"/>
    <d v="2013-04-03T13:44:05"/>
    <d v="2013-05-03T13:44:05"/>
    <n v="30"/>
  </r>
  <r>
    <x v="339"/>
    <n v="2385"/>
    <x v="2"/>
    <s v="US"/>
    <s v="USD"/>
    <n v="1352937600"/>
    <n v="1351210481"/>
    <b v="0"/>
    <n v="41"/>
    <b v="1"/>
    <x v="0"/>
    <s v="shorts"/>
    <d v="2012-10-26T00:14:41"/>
    <d v="2012-11-15T00:00:00"/>
    <n v="20"/>
  </r>
  <r>
    <x v="339"/>
    <n v="2363"/>
    <x v="2"/>
    <s v="US"/>
    <s v="USD"/>
    <n v="1463184000"/>
    <n v="1461605020"/>
    <b v="0"/>
    <n v="60"/>
    <b v="1"/>
    <x v="0"/>
    <s v="shorts"/>
    <d v="2016-04-25T17:23:40"/>
    <d v="2016-05-14T00:00:00"/>
    <n v="19"/>
  </r>
  <r>
    <x v="339"/>
    <n v="0"/>
    <x v="1"/>
    <s v="US"/>
    <s v="USD"/>
    <n v="1480188013"/>
    <n v="1477592413"/>
    <b v="0"/>
    <n v="0"/>
    <b v="0"/>
    <x v="2"/>
    <s v="fiction"/>
    <d v="2016-10-27T18:20:13"/>
    <d v="2016-11-26T19:20:13"/>
    <n v="30"/>
  </r>
  <r>
    <x v="339"/>
    <n v="45"/>
    <x v="1"/>
    <s v="US"/>
    <s v="USD"/>
    <n v="1358361197"/>
    <n v="1353177197"/>
    <b v="0"/>
    <n v="2"/>
    <b v="0"/>
    <x v="5"/>
    <s v="jazz"/>
    <d v="2012-11-17T18:33:17"/>
    <d v="2013-01-16T18:33:17"/>
    <n v="60"/>
  </r>
  <r>
    <x v="339"/>
    <n v="850"/>
    <x v="1"/>
    <s v="US"/>
    <s v="USD"/>
    <n v="1385447459"/>
    <n v="1382679059"/>
    <b v="0"/>
    <n v="21"/>
    <b v="0"/>
    <x v="4"/>
    <s v="video games"/>
    <d v="2013-10-25T05:30:59"/>
    <d v="2013-11-26T06:30:59"/>
    <n v="32"/>
  </r>
  <r>
    <x v="339"/>
    <n v="2451.0100000000002"/>
    <x v="2"/>
    <s v="GB"/>
    <s v="GBP"/>
    <n v="1480809600"/>
    <n v="1478431488"/>
    <b v="0"/>
    <n v="103"/>
    <b v="1"/>
    <x v="6"/>
    <s v="photobooks"/>
    <d v="2016-11-06T11:24:48"/>
    <d v="2016-12-04T00:00:00"/>
    <n v="28"/>
  </r>
  <r>
    <x v="339"/>
    <n v="4673"/>
    <x v="2"/>
    <s v="CA"/>
    <s v="CAD"/>
    <n v="1482457678"/>
    <n v="1480729678"/>
    <b v="0"/>
    <n v="93"/>
    <b v="1"/>
    <x v="5"/>
    <s v="rock"/>
    <d v="2016-12-03T01:47:58"/>
    <d v="2016-12-23T01:47:58"/>
    <n v="20"/>
  </r>
  <r>
    <x v="339"/>
    <n v="2355"/>
    <x v="2"/>
    <s v="US"/>
    <s v="USD"/>
    <n v="1359176974"/>
    <n v="1356584974"/>
    <b v="0"/>
    <n v="44"/>
    <b v="1"/>
    <x v="5"/>
    <s v="indie rock"/>
    <d v="2012-12-27T05:09:34"/>
    <d v="2013-01-26T05:09:34"/>
    <n v="30"/>
  </r>
  <r>
    <x v="339"/>
    <n v="3223"/>
    <x v="2"/>
    <s v="US"/>
    <s v="USD"/>
    <n v="1434045687"/>
    <n v="1431453687"/>
    <b v="0"/>
    <n v="205"/>
    <b v="1"/>
    <x v="4"/>
    <s v="tabletop games"/>
    <d v="2015-05-12T18:01:27"/>
    <d v="2015-06-11T18:01:27"/>
    <n v="30"/>
  </r>
  <r>
    <x v="339"/>
    <n v="2331"/>
    <x v="2"/>
    <s v="GB"/>
    <s v="GBP"/>
    <n v="1383425367"/>
    <n v="1380833367"/>
    <b v="1"/>
    <n v="67"/>
    <b v="1"/>
    <x v="1"/>
    <s v="plays"/>
    <d v="2013-10-03T20:49:27"/>
    <d v="2013-11-02T20:49:27"/>
    <n v="30"/>
  </r>
  <r>
    <x v="339"/>
    <n v="2210"/>
    <x v="2"/>
    <s v="GB"/>
    <s v="GBP"/>
    <n v="1408289724"/>
    <n v="1403105724"/>
    <b v="0"/>
    <n v="20"/>
    <b v="1"/>
    <x v="1"/>
    <s v="plays"/>
    <d v="2014-06-18T15:35:24"/>
    <d v="2014-08-17T15:35:24"/>
    <n v="60"/>
  </r>
  <r>
    <x v="339"/>
    <n v="0"/>
    <x v="1"/>
    <s v="US"/>
    <s v="USD"/>
    <n v="1404406964"/>
    <n v="1401814964"/>
    <b v="0"/>
    <n v="0"/>
    <b v="0"/>
    <x v="1"/>
    <s v="plays"/>
    <d v="2014-06-03T17:02:44"/>
    <d v="2014-07-03T17:02:44"/>
    <n v="30"/>
  </r>
  <r>
    <x v="340"/>
    <n v="644"/>
    <x v="1"/>
    <s v="US"/>
    <s v="USD"/>
    <n v="1338321305"/>
    <n v="1336506905"/>
    <b v="0"/>
    <n v="30"/>
    <b v="0"/>
    <x v="5"/>
    <s v="jazz"/>
    <d v="2012-05-08T19:55:05"/>
    <d v="2012-05-29T19:55:05"/>
    <n v="21"/>
  </r>
  <r>
    <x v="340"/>
    <n v="5"/>
    <x v="1"/>
    <s v="US"/>
    <s v="USD"/>
    <n v="1396810864"/>
    <n v="1395687664"/>
    <b v="0"/>
    <n v="1"/>
    <b v="0"/>
    <x v="4"/>
    <s v="video games"/>
    <d v="2014-03-24T19:01:04"/>
    <d v="2014-04-06T19:01:04"/>
    <n v="13"/>
  </r>
  <r>
    <x v="340"/>
    <n v="2690"/>
    <x v="2"/>
    <s v="US"/>
    <s v="USD"/>
    <n v="1425675892"/>
    <n v="1423083892"/>
    <b v="0"/>
    <n v="59"/>
    <b v="1"/>
    <x v="5"/>
    <s v="pop"/>
    <d v="2015-02-04T21:04:52"/>
    <d v="2015-03-06T21:04:52"/>
    <n v="30"/>
  </r>
  <r>
    <x v="340"/>
    <n v="1058"/>
    <x v="1"/>
    <s v="CA"/>
    <s v="CAD"/>
    <n v="1463929174"/>
    <n v="1461337174"/>
    <b v="0"/>
    <n v="9"/>
    <b v="0"/>
    <x v="3"/>
    <s v="makerspaces"/>
    <d v="2016-04-22T14:59:34"/>
    <d v="2016-05-22T14:59:34"/>
    <n v="30"/>
  </r>
  <r>
    <x v="340"/>
    <n v="2305"/>
    <x v="2"/>
    <s v="US"/>
    <s v="USD"/>
    <n v="1418784689"/>
    <n v="1416192689"/>
    <b v="0"/>
    <n v="45"/>
    <b v="1"/>
    <x v="1"/>
    <s v="plays"/>
    <d v="2014-11-17T02:51:29"/>
    <d v="2014-12-17T02:51:29"/>
    <n v="30"/>
  </r>
  <r>
    <x v="340"/>
    <n v="2140"/>
    <x v="2"/>
    <s v="US"/>
    <s v="USD"/>
    <n v="1457139600"/>
    <n v="1455230214"/>
    <b v="0"/>
    <n v="13"/>
    <b v="1"/>
    <x v="1"/>
    <s v="plays"/>
    <d v="2016-02-11T22:36:54"/>
    <d v="2016-03-05T01:00:00"/>
    <n v="23"/>
  </r>
  <r>
    <x v="340"/>
    <n v="2119.9899999999998"/>
    <x v="2"/>
    <s v="US"/>
    <s v="USD"/>
    <n v="1465940580"/>
    <n v="1462603021"/>
    <b v="0"/>
    <n v="27"/>
    <b v="1"/>
    <x v="1"/>
    <s v="plays"/>
    <d v="2016-05-07T06:37:01"/>
    <d v="2016-06-14T21:43:00"/>
    <n v="38"/>
  </r>
  <r>
    <x v="341"/>
    <n v="3397"/>
    <x v="2"/>
    <s v="GB"/>
    <s v="GBP"/>
    <n v="1462017600"/>
    <n v="1458820564"/>
    <b v="0"/>
    <n v="72"/>
    <b v="1"/>
    <x v="3"/>
    <s v="space exploration"/>
    <d v="2016-03-24T11:56:04"/>
    <d v="2016-04-30T12:00:00"/>
    <n v="37"/>
  </r>
  <r>
    <x v="342"/>
    <n v="2132"/>
    <x v="2"/>
    <s v="ES"/>
    <s v="EUR"/>
    <n v="1443384840"/>
    <n v="1441790658"/>
    <b v="0"/>
    <n v="98"/>
    <b v="1"/>
    <x v="0"/>
    <s v="television"/>
    <d v="2015-09-09T09:24:18"/>
    <d v="2015-09-27T20:14:00"/>
    <n v="18"/>
  </r>
  <r>
    <x v="342"/>
    <n v="2004"/>
    <x v="2"/>
    <s v="US"/>
    <s v="USD"/>
    <n v="1442167912"/>
    <n v="1436983912"/>
    <b v="0"/>
    <n v="25"/>
    <b v="1"/>
    <x v="0"/>
    <s v="television"/>
    <d v="2015-07-15T18:11:52"/>
    <d v="2015-09-13T18:11:52"/>
    <n v="60"/>
  </r>
  <r>
    <x v="342"/>
    <n v="2370"/>
    <x v="2"/>
    <s v="US"/>
    <s v="USD"/>
    <n v="1430407200"/>
    <n v="1428086501"/>
    <b v="0"/>
    <n v="23"/>
    <b v="1"/>
    <x v="0"/>
    <s v="television"/>
    <d v="2015-04-03T18:41:41"/>
    <d v="2015-04-30T15:20:00"/>
    <n v="27"/>
  </r>
  <r>
    <x v="342"/>
    <n v="2027"/>
    <x v="2"/>
    <s v="US"/>
    <s v="USD"/>
    <n v="1403150400"/>
    <n v="1401426488"/>
    <b v="0"/>
    <n v="16"/>
    <b v="1"/>
    <x v="0"/>
    <s v="television"/>
    <d v="2014-05-30T05:08:08"/>
    <d v="2014-06-19T04:00:00"/>
    <n v="20"/>
  </r>
  <r>
    <x v="342"/>
    <n v="2000"/>
    <x v="2"/>
    <s v="US"/>
    <s v="USD"/>
    <n v="1412516354"/>
    <n v="1409924354"/>
    <b v="0"/>
    <n v="19"/>
    <b v="1"/>
    <x v="0"/>
    <s v="television"/>
    <d v="2014-09-05T13:39:14"/>
    <d v="2014-10-05T13:39:14"/>
    <n v="30"/>
  </r>
  <r>
    <x v="342"/>
    <n v="2000"/>
    <x v="2"/>
    <s v="US"/>
    <s v="USD"/>
    <n v="1412648537"/>
    <n v="1408760537"/>
    <b v="0"/>
    <n v="15"/>
    <b v="1"/>
    <x v="0"/>
    <s v="television"/>
    <d v="2014-08-23T02:22:17"/>
    <d v="2014-10-07T02:22:17"/>
    <n v="45"/>
  </r>
  <r>
    <x v="342"/>
    <n v="2159"/>
    <x v="2"/>
    <s v="GB"/>
    <s v="GBP"/>
    <n v="1425211200"/>
    <n v="1422534260"/>
    <b v="0"/>
    <n v="38"/>
    <b v="1"/>
    <x v="0"/>
    <s v="television"/>
    <d v="2015-01-29T12:24:20"/>
    <d v="2015-03-01T12:00:00"/>
    <n v="31"/>
  </r>
  <r>
    <x v="342"/>
    <n v="2270.37"/>
    <x v="2"/>
    <s v="US"/>
    <s v="USD"/>
    <n v="1388206740"/>
    <n v="1386194013"/>
    <b v="0"/>
    <n v="64"/>
    <b v="1"/>
    <x v="0"/>
    <s v="shorts"/>
    <d v="2013-12-04T21:53:33"/>
    <d v="2013-12-28T04:59:00"/>
    <n v="24"/>
  </r>
  <r>
    <x v="342"/>
    <n v="2372"/>
    <x v="2"/>
    <s v="US"/>
    <s v="USD"/>
    <n v="1468873420"/>
    <n v="1466281420"/>
    <b v="0"/>
    <n v="26"/>
    <b v="1"/>
    <x v="0"/>
    <s v="shorts"/>
    <d v="2016-06-18T20:23:40"/>
    <d v="2016-07-18T20:23:40"/>
    <n v="30"/>
  </r>
  <r>
    <x v="342"/>
    <n v="2325"/>
    <x v="2"/>
    <s v="US"/>
    <s v="USD"/>
    <n v="1342360804"/>
    <n v="1339768804"/>
    <b v="0"/>
    <n v="20"/>
    <b v="1"/>
    <x v="0"/>
    <s v="shorts"/>
    <d v="2012-06-15T14:00:04"/>
    <d v="2012-07-15T14:00:04"/>
    <n v="30"/>
  </r>
  <r>
    <x v="342"/>
    <n v="2833"/>
    <x v="2"/>
    <s v="US"/>
    <s v="USD"/>
    <n v="1446731817"/>
    <n v="1444913817"/>
    <b v="0"/>
    <n v="43"/>
    <b v="1"/>
    <x v="0"/>
    <s v="documentary"/>
    <d v="2015-10-15T12:56:57"/>
    <d v="2015-11-05T13:56:57"/>
    <n v="21"/>
  </r>
  <r>
    <x v="342"/>
    <n v="2031"/>
    <x v="2"/>
    <s v="US"/>
    <s v="USD"/>
    <n v="1321739650"/>
    <n v="1316552050"/>
    <b v="0"/>
    <n v="22"/>
    <b v="1"/>
    <x v="0"/>
    <s v="documentary"/>
    <d v="2011-09-20T20:54:10"/>
    <d v="2011-11-19T21:54:10"/>
    <n v="60"/>
  </r>
  <r>
    <x v="342"/>
    <n v="45"/>
    <x v="1"/>
    <s v="GB"/>
    <s v="GBP"/>
    <n v="1382017085"/>
    <n v="1379425085"/>
    <b v="0"/>
    <n v="5"/>
    <b v="0"/>
    <x v="0"/>
    <s v="animation"/>
    <d v="2013-09-17T13:38:05"/>
    <d v="2013-10-17T13:38:05"/>
    <n v="30"/>
  </r>
  <r>
    <x v="342"/>
    <n v="0"/>
    <x v="1"/>
    <s v="US"/>
    <s v="USD"/>
    <n v="1430877843"/>
    <n v="1428285843"/>
    <b v="0"/>
    <n v="0"/>
    <b v="0"/>
    <x v="0"/>
    <s v="animation"/>
    <d v="2015-04-06T02:04:03"/>
    <d v="2015-05-06T02:04:03"/>
    <n v="30"/>
  </r>
  <r>
    <x v="342"/>
    <n v="2004"/>
    <x v="2"/>
    <s v="GB"/>
    <s v="GBP"/>
    <n v="1463394365"/>
    <n v="1461320765"/>
    <b v="0"/>
    <n v="17"/>
    <b v="1"/>
    <x v="1"/>
    <s v="plays"/>
    <d v="2016-04-22T10:26:05"/>
    <d v="2016-05-16T10:26:05"/>
    <n v="24"/>
  </r>
  <r>
    <x v="342"/>
    <n v="2050"/>
    <x v="2"/>
    <s v="GB"/>
    <s v="GBP"/>
    <n v="1483707905"/>
    <n v="1481115905"/>
    <b v="0"/>
    <n v="59"/>
    <b v="1"/>
    <x v="1"/>
    <s v="plays"/>
    <d v="2016-12-07T13:05:05"/>
    <d v="2017-01-06T13:05:05"/>
    <n v="30"/>
  </r>
  <r>
    <x v="342"/>
    <n v="2410"/>
    <x v="2"/>
    <s v="US"/>
    <s v="USD"/>
    <n v="1446665191"/>
    <n v="1444069591"/>
    <b v="0"/>
    <n v="59"/>
    <b v="1"/>
    <x v="1"/>
    <s v="plays"/>
    <d v="2015-10-05T18:26:31"/>
    <d v="2015-11-04T19:26:31"/>
    <n v="30"/>
  </r>
  <r>
    <x v="342"/>
    <n v="60"/>
    <x v="0"/>
    <s v="GB"/>
    <s v="GBP"/>
    <n v="1431072843"/>
    <n v="1427184843"/>
    <b v="0"/>
    <n v="3"/>
    <b v="0"/>
    <x v="3"/>
    <s v="web"/>
    <d v="2015-03-24T08:14:03"/>
    <d v="2015-05-08T08:14:03"/>
    <n v="45"/>
  </r>
  <r>
    <x v="342"/>
    <n v="4"/>
    <x v="0"/>
    <s v="GB"/>
    <s v="GBP"/>
    <n v="1433587620"/>
    <n v="1430996150"/>
    <b v="0"/>
    <n v="1"/>
    <b v="0"/>
    <x v="3"/>
    <s v="web"/>
    <d v="2015-05-07T10:55:50"/>
    <d v="2015-06-06T10:47:00"/>
    <n v="30"/>
  </r>
  <r>
    <x v="342"/>
    <n v="5574"/>
    <x v="2"/>
    <s v="US"/>
    <s v="USD"/>
    <n v="1470962274"/>
    <n v="1468370274"/>
    <b v="0"/>
    <n v="237"/>
    <b v="1"/>
    <x v="3"/>
    <s v="wearables"/>
    <d v="2016-07-13T00:37:54"/>
    <d v="2016-08-12T00:37:54"/>
    <n v="30"/>
  </r>
  <r>
    <x v="342"/>
    <n v="2141"/>
    <x v="2"/>
    <s v="CA"/>
    <s v="CAD"/>
    <n v="1458235549"/>
    <n v="1455647149"/>
    <b v="0"/>
    <n v="17"/>
    <b v="1"/>
    <x v="3"/>
    <s v="wearables"/>
    <d v="2016-02-16T18:25:49"/>
    <d v="2016-03-17T17:25:49"/>
    <n v="30"/>
  </r>
  <r>
    <x v="342"/>
    <n v="553"/>
    <x v="1"/>
    <s v="US"/>
    <s v="USD"/>
    <n v="1421095672"/>
    <n v="1417207672"/>
    <b v="0"/>
    <n v="10"/>
    <b v="0"/>
    <x v="3"/>
    <s v="wearables"/>
    <d v="2014-11-28T20:47:52"/>
    <d v="2015-01-12T20:47:52"/>
    <n v="45"/>
  </r>
  <r>
    <x v="342"/>
    <n v="2005"/>
    <x v="2"/>
    <s v="US"/>
    <s v="USD"/>
    <n v="1407701966"/>
    <n v="1405109966"/>
    <b v="0"/>
    <n v="44"/>
    <b v="1"/>
    <x v="2"/>
    <s v="nonfiction"/>
    <d v="2014-07-11T20:19:26"/>
    <d v="2014-08-10T20:19:26"/>
    <n v="30"/>
  </r>
  <r>
    <x v="342"/>
    <n v="2075"/>
    <x v="2"/>
    <s v="US"/>
    <s v="USD"/>
    <n v="1357408721"/>
    <n v="1354816721"/>
    <b v="0"/>
    <n v="49"/>
    <b v="1"/>
    <x v="2"/>
    <s v="nonfiction"/>
    <d v="2012-12-06T17:58:41"/>
    <d v="2013-01-05T17:58:41"/>
    <n v="30"/>
  </r>
  <r>
    <x v="342"/>
    <n v="2230.4299999999998"/>
    <x v="2"/>
    <s v="US"/>
    <s v="USD"/>
    <n v="1309547120"/>
    <n v="1306955120"/>
    <b v="0"/>
    <n v="51"/>
    <b v="1"/>
    <x v="5"/>
    <s v="rock"/>
    <d v="2011-06-01T19:05:20"/>
    <d v="2011-07-01T19:05:20"/>
    <n v="30"/>
  </r>
  <r>
    <x v="342"/>
    <n v="2681"/>
    <x v="2"/>
    <s v="US"/>
    <s v="USD"/>
    <n v="1402290000"/>
    <n v="1399666342"/>
    <b v="0"/>
    <n v="38"/>
    <b v="1"/>
    <x v="5"/>
    <s v="rock"/>
    <d v="2014-05-09T20:12:22"/>
    <d v="2014-06-09T05:00:00"/>
    <n v="31"/>
  </r>
  <r>
    <x v="342"/>
    <n v="2345"/>
    <x v="2"/>
    <s v="US"/>
    <s v="USD"/>
    <n v="1337396400"/>
    <n v="1333709958"/>
    <b v="0"/>
    <n v="40"/>
    <b v="1"/>
    <x v="5"/>
    <s v="rock"/>
    <d v="2012-04-06T10:59:18"/>
    <d v="2012-05-19T03:00:00"/>
    <n v="43"/>
  </r>
  <r>
    <x v="342"/>
    <n v="2908"/>
    <x v="2"/>
    <s v="US"/>
    <s v="USD"/>
    <n v="1326835985"/>
    <n v="1324243985"/>
    <b v="0"/>
    <n v="61"/>
    <b v="1"/>
    <x v="5"/>
    <s v="rock"/>
    <d v="2011-12-18T21:33:05"/>
    <d v="2012-01-17T21:33:05"/>
    <n v="30"/>
  </r>
  <r>
    <x v="342"/>
    <n v="2609"/>
    <x v="2"/>
    <s v="FR"/>
    <s v="EUR"/>
    <n v="1469994300"/>
    <n v="1464815253"/>
    <b v="0"/>
    <n v="70"/>
    <b v="1"/>
    <x v="5"/>
    <s v="metal"/>
    <d v="2016-06-01T21:07:33"/>
    <d v="2016-07-31T19:45:00"/>
    <n v="60"/>
  </r>
  <r>
    <x v="342"/>
    <n v="90"/>
    <x v="1"/>
    <s v="US"/>
    <s v="USD"/>
    <n v="1329014966"/>
    <n v="1326422966"/>
    <b v="0"/>
    <n v="5"/>
    <b v="0"/>
    <x v="5"/>
    <s v="jazz"/>
    <d v="2012-01-13T02:49:26"/>
    <d v="2012-02-12T02:49:26"/>
    <n v="30"/>
  </r>
  <r>
    <x v="342"/>
    <n v="1351"/>
    <x v="1"/>
    <s v="US"/>
    <s v="USD"/>
    <n v="1387479360"/>
    <n v="1384887360"/>
    <b v="0"/>
    <n v="29"/>
    <b v="0"/>
    <x v="5"/>
    <s v="jazz"/>
    <d v="2013-11-19T18:56:00"/>
    <d v="2013-12-19T18:56:00"/>
    <n v="30"/>
  </r>
  <r>
    <x v="342"/>
    <n v="20"/>
    <x v="1"/>
    <s v="US"/>
    <s v="USD"/>
    <n v="1336789860"/>
    <n v="1331666146"/>
    <b v="0"/>
    <n v="2"/>
    <b v="0"/>
    <x v="5"/>
    <s v="indie rock"/>
    <d v="2012-03-13T19:15:46"/>
    <d v="2012-05-12T02:31:00"/>
    <n v="60"/>
  </r>
  <r>
    <x v="342"/>
    <n v="200"/>
    <x v="1"/>
    <s v="US"/>
    <s v="USD"/>
    <n v="1427920363"/>
    <n v="1425331963"/>
    <b v="0"/>
    <n v="5"/>
    <b v="0"/>
    <x v="5"/>
    <s v="indie rock"/>
    <d v="2015-03-02T21:32:43"/>
    <d v="2015-04-01T20:32:43"/>
    <n v="30"/>
  </r>
  <r>
    <x v="342"/>
    <n v="131"/>
    <x v="1"/>
    <s v="GB"/>
    <s v="GBP"/>
    <n v="1395007200"/>
    <n v="1392021502"/>
    <b v="0"/>
    <n v="7"/>
    <b v="0"/>
    <x v="5"/>
    <s v="jazz"/>
    <d v="2014-02-10T08:38:22"/>
    <d v="2014-03-16T22:00:00"/>
    <n v="34"/>
  </r>
  <r>
    <x v="342"/>
    <n v="120"/>
    <x v="1"/>
    <s v="US"/>
    <s v="USD"/>
    <n v="1399867409"/>
    <n v="1394683409"/>
    <b v="0"/>
    <n v="2"/>
    <b v="0"/>
    <x v="5"/>
    <s v="jazz"/>
    <d v="2014-03-13T04:03:29"/>
    <d v="2014-05-12T04:03:29"/>
    <n v="60"/>
  </r>
  <r>
    <x v="342"/>
    <n v="2298"/>
    <x v="2"/>
    <s v="US"/>
    <s v="USD"/>
    <n v="1431876677"/>
    <n v="1429284677"/>
    <b v="1"/>
    <n v="74"/>
    <b v="1"/>
    <x v="5"/>
    <s v="electronic music"/>
    <d v="2015-04-17T15:31:17"/>
    <d v="2015-05-17T15:31:17"/>
    <n v="30"/>
  </r>
  <r>
    <x v="342"/>
    <n v="4743"/>
    <x v="2"/>
    <s v="GB"/>
    <s v="GBP"/>
    <n v="1434837861"/>
    <n v="1432245861"/>
    <b v="0"/>
    <n v="131"/>
    <b v="1"/>
    <x v="5"/>
    <s v="electronic music"/>
    <d v="2015-05-21T22:04:21"/>
    <d v="2015-06-20T22:04:21"/>
    <n v="30"/>
  </r>
  <r>
    <x v="342"/>
    <n v="6842"/>
    <x v="2"/>
    <s v="US"/>
    <s v="USD"/>
    <n v="1473680149"/>
    <n v="1472470549"/>
    <b v="0"/>
    <n v="159"/>
    <b v="1"/>
    <x v="5"/>
    <s v="electronic music"/>
    <d v="2016-08-29T11:35:49"/>
    <d v="2016-09-12T11:35:49"/>
    <n v="14"/>
  </r>
  <r>
    <x v="342"/>
    <n v="1"/>
    <x v="0"/>
    <s v="US"/>
    <s v="USD"/>
    <n v="1415219915"/>
    <n v="1412624315"/>
    <b v="0"/>
    <n v="1"/>
    <b v="0"/>
    <x v="8"/>
    <s v="audio"/>
    <d v="2014-10-06T19:38:35"/>
    <d v="2014-11-05T20:38:35"/>
    <n v="30"/>
  </r>
  <r>
    <x v="342"/>
    <n v="21"/>
    <x v="1"/>
    <s v="US"/>
    <s v="USD"/>
    <n v="1357432638"/>
    <n v="1354840638"/>
    <b v="0"/>
    <n v="7"/>
    <b v="0"/>
    <x v="4"/>
    <s v="video games"/>
    <d v="2012-12-07T00:37:18"/>
    <d v="2013-01-06T00:37:18"/>
    <n v="30"/>
  </r>
  <r>
    <x v="342"/>
    <n v="10"/>
    <x v="1"/>
    <s v="US"/>
    <s v="USD"/>
    <n v="1468482694"/>
    <n v="1465890694"/>
    <b v="0"/>
    <n v="2"/>
    <b v="0"/>
    <x v="4"/>
    <s v="mobile games"/>
    <d v="2016-06-14T07:51:34"/>
    <d v="2016-07-14T07:51:34"/>
    <n v="30"/>
  </r>
  <r>
    <x v="342"/>
    <n v="3211"/>
    <x v="2"/>
    <s v="CA"/>
    <s v="CAD"/>
    <n v="1482943740"/>
    <n v="1481129340"/>
    <b v="0"/>
    <n v="85"/>
    <b v="1"/>
    <x v="6"/>
    <s v="photobooks"/>
    <d v="2016-12-07T16:49:00"/>
    <d v="2016-12-28T16:49:00"/>
    <n v="21"/>
  </r>
  <r>
    <x v="342"/>
    <n v="2636"/>
    <x v="2"/>
    <s v="US"/>
    <s v="USD"/>
    <n v="1433880605"/>
    <n v="1428696605"/>
    <b v="0"/>
    <n v="25"/>
    <b v="1"/>
    <x v="6"/>
    <s v="photobooks"/>
    <d v="2015-04-10T20:10:05"/>
    <d v="2015-06-09T20:10:05"/>
    <n v="60"/>
  </r>
  <r>
    <x v="342"/>
    <n v="0"/>
    <x v="0"/>
    <s v="US"/>
    <s v="USD"/>
    <n v="1407394800"/>
    <n v="1404770616"/>
    <b v="0"/>
    <n v="0"/>
    <b v="0"/>
    <x v="5"/>
    <s v="world music"/>
    <d v="2014-07-07T22:03:36"/>
    <d v="2014-08-07T07:00:00"/>
    <n v="31"/>
  </r>
  <r>
    <x v="342"/>
    <n v="2076"/>
    <x v="2"/>
    <s v="US"/>
    <s v="USD"/>
    <n v="1366664400"/>
    <n v="1363981723"/>
    <b v="1"/>
    <n v="45"/>
    <b v="1"/>
    <x v="5"/>
    <s v="rock"/>
    <d v="2013-03-22T19:48:43"/>
    <d v="2013-04-22T21:00:00"/>
    <n v="31"/>
  </r>
  <r>
    <x v="342"/>
    <n v="2405"/>
    <x v="2"/>
    <s v="US"/>
    <s v="USD"/>
    <n v="1402755834"/>
    <n v="1400163834"/>
    <b v="1"/>
    <n v="17"/>
    <b v="1"/>
    <x v="5"/>
    <s v="rock"/>
    <d v="2014-05-15T14:23:54"/>
    <d v="2014-06-14T14:23:54"/>
    <n v="30"/>
  </r>
  <r>
    <x v="342"/>
    <n v="2340"/>
    <x v="2"/>
    <s v="US"/>
    <s v="USD"/>
    <n v="1323136949"/>
    <n v="1319245349"/>
    <b v="1"/>
    <n v="31"/>
    <b v="1"/>
    <x v="5"/>
    <s v="rock"/>
    <d v="2011-10-22T01:02:29"/>
    <d v="2011-12-06T02:02:29"/>
    <n v="45"/>
  </r>
  <r>
    <x v="342"/>
    <n v="2025"/>
    <x v="2"/>
    <s v="US"/>
    <s v="USD"/>
    <n v="1390983227"/>
    <n v="1388391227"/>
    <b v="1"/>
    <n v="52"/>
    <b v="1"/>
    <x v="5"/>
    <s v="rock"/>
    <d v="2013-12-30T08:13:47"/>
    <d v="2014-01-29T08:13:47"/>
    <n v="30"/>
  </r>
  <r>
    <x v="342"/>
    <n v="2020"/>
    <x v="2"/>
    <s v="US"/>
    <s v="USD"/>
    <n v="1483203540"/>
    <n v="1481175482"/>
    <b v="0"/>
    <n v="31"/>
    <b v="1"/>
    <x v="1"/>
    <s v="plays"/>
    <d v="2016-12-08T05:38:02"/>
    <d v="2016-12-31T16:59:00"/>
    <n v="23"/>
  </r>
  <r>
    <x v="342"/>
    <n v="2033"/>
    <x v="2"/>
    <s v="GB"/>
    <s v="GBP"/>
    <n v="1434808775"/>
    <n v="1433512775"/>
    <b v="0"/>
    <n v="63"/>
    <b v="1"/>
    <x v="1"/>
    <s v="plays"/>
    <d v="2015-06-05T13:59:35"/>
    <d v="2015-06-20T13:59:35"/>
    <n v="15"/>
  </r>
  <r>
    <x v="342"/>
    <n v="2093"/>
    <x v="2"/>
    <s v="GB"/>
    <s v="GBP"/>
    <n v="1461860432"/>
    <n v="1459268432"/>
    <b v="0"/>
    <n v="33"/>
    <b v="1"/>
    <x v="1"/>
    <s v="plays"/>
    <d v="2016-03-29T16:20:32"/>
    <d v="2016-04-28T16:20:32"/>
    <n v="30"/>
  </r>
  <r>
    <x v="342"/>
    <n v="2055"/>
    <x v="2"/>
    <s v="US"/>
    <s v="USD"/>
    <n v="1437447600"/>
    <n v="1436551178"/>
    <b v="0"/>
    <n v="29"/>
    <b v="1"/>
    <x v="1"/>
    <s v="plays"/>
    <d v="2015-07-10T17:59:38"/>
    <d v="2015-07-21T03:00:00"/>
    <n v="11"/>
  </r>
  <r>
    <x v="342"/>
    <n v="2506"/>
    <x v="2"/>
    <s v="US"/>
    <s v="USD"/>
    <n v="1362117540"/>
    <n v="1359587137"/>
    <b v="0"/>
    <n v="65"/>
    <b v="1"/>
    <x v="2"/>
    <s v="nonfiction"/>
    <d v="2013-01-30T23:05:37"/>
    <d v="2013-03-01T05:59:00"/>
    <n v="30"/>
  </r>
  <r>
    <x v="342"/>
    <n v="4067"/>
    <x v="2"/>
    <s v="GB"/>
    <s v="GBP"/>
    <n v="1470075210"/>
    <n v="1468779210"/>
    <b v="0"/>
    <n v="133"/>
    <b v="1"/>
    <x v="5"/>
    <s v="rock"/>
    <d v="2016-07-17T18:13:30"/>
    <d v="2016-08-01T18:13:30"/>
    <n v="15"/>
  </r>
  <r>
    <x v="342"/>
    <n v="100"/>
    <x v="1"/>
    <s v="IT"/>
    <s v="EUR"/>
    <n v="1455964170"/>
    <n v="1450780170"/>
    <b v="0"/>
    <n v="1"/>
    <b v="0"/>
    <x v="2"/>
    <s v="translations"/>
    <d v="2015-12-22T10:29:30"/>
    <d v="2016-02-20T10:29:30"/>
    <n v="60"/>
  </r>
  <r>
    <x v="342"/>
    <n v="0"/>
    <x v="1"/>
    <s v="US"/>
    <s v="USD"/>
    <n v="1342882260"/>
    <n v="1337834963"/>
    <b v="0"/>
    <n v="0"/>
    <b v="0"/>
    <x v="2"/>
    <s v="fiction"/>
    <d v="2012-05-24T04:49:23"/>
    <d v="2012-07-21T14:51:00"/>
    <n v="58"/>
  </r>
  <r>
    <x v="342"/>
    <n v="0"/>
    <x v="1"/>
    <s v="US"/>
    <s v="USD"/>
    <n v="1314471431"/>
    <n v="1311879431"/>
    <b v="0"/>
    <n v="0"/>
    <b v="0"/>
    <x v="2"/>
    <s v="fiction"/>
    <d v="2011-07-28T18:57:11"/>
    <d v="2011-08-27T18:57:11"/>
    <n v="30"/>
  </r>
  <r>
    <x v="342"/>
    <n v="5"/>
    <x v="1"/>
    <s v="US"/>
    <s v="USD"/>
    <n v="1470355833"/>
    <n v="1465171833"/>
    <b v="0"/>
    <n v="1"/>
    <b v="0"/>
    <x v="2"/>
    <s v="fiction"/>
    <d v="2016-06-06T00:10:33"/>
    <d v="2016-08-05T00:10:33"/>
    <n v="60"/>
  </r>
  <r>
    <x v="342"/>
    <n v="1580"/>
    <x v="1"/>
    <s v="CA"/>
    <s v="CAD"/>
    <n v="1482663600"/>
    <n v="1480800568"/>
    <b v="0"/>
    <n v="12"/>
    <b v="0"/>
    <x v="6"/>
    <s v="places"/>
    <d v="2016-12-03T21:29:28"/>
    <d v="2016-12-25T11:00:00"/>
    <n v="22"/>
  </r>
  <r>
    <x v="342"/>
    <n v="2000.66"/>
    <x v="2"/>
    <s v="US"/>
    <s v="USD"/>
    <n v="1327723459"/>
    <n v="1322539459"/>
    <b v="0"/>
    <n v="30"/>
    <b v="1"/>
    <x v="5"/>
    <s v="rock"/>
    <d v="2011-11-29T04:04:19"/>
    <d v="2012-01-28T04:04:19"/>
    <n v="60"/>
  </r>
  <r>
    <x v="342"/>
    <n v="5437"/>
    <x v="2"/>
    <s v="US"/>
    <s v="USD"/>
    <n v="1355609510"/>
    <n v="1353017510"/>
    <b v="0"/>
    <n v="112"/>
    <b v="1"/>
    <x v="5"/>
    <s v="rock"/>
    <d v="2012-11-15T22:11:50"/>
    <d v="2012-12-15T22:11:50"/>
    <n v="30"/>
  </r>
  <r>
    <x v="342"/>
    <n v="2340"/>
    <x v="2"/>
    <s v="US"/>
    <s v="USD"/>
    <n v="1353905940"/>
    <n v="1351011489"/>
    <b v="0"/>
    <n v="38"/>
    <b v="1"/>
    <x v="5"/>
    <s v="rock"/>
    <d v="2012-10-23T16:58:09"/>
    <d v="2012-11-26T04:59:00"/>
    <n v="34"/>
  </r>
  <r>
    <x v="342"/>
    <n v="2010"/>
    <x v="2"/>
    <s v="US"/>
    <s v="USD"/>
    <n v="1306994340"/>
    <n v="1303706001"/>
    <b v="0"/>
    <n v="32"/>
    <b v="1"/>
    <x v="5"/>
    <s v="rock"/>
    <d v="2011-04-25T04:33:21"/>
    <d v="2011-06-02T05:59:00"/>
    <n v="38"/>
  </r>
  <r>
    <x v="342"/>
    <n v="2506"/>
    <x v="2"/>
    <s v="US"/>
    <s v="USD"/>
    <n v="1468270261"/>
    <n v="1463086261"/>
    <b v="0"/>
    <n v="37"/>
    <b v="1"/>
    <x v="5"/>
    <s v="rock"/>
    <d v="2016-05-12T20:51:01"/>
    <d v="2016-07-11T20:51:01"/>
    <n v="60"/>
  </r>
  <r>
    <x v="342"/>
    <n v="2204"/>
    <x v="2"/>
    <s v="GB"/>
    <s v="GBP"/>
    <n v="1408039860"/>
    <n v="1405248503"/>
    <b v="0"/>
    <n v="83"/>
    <b v="1"/>
    <x v="5"/>
    <s v="pop"/>
    <d v="2014-07-13T10:48:23"/>
    <d v="2014-08-14T18:11:00"/>
    <n v="32"/>
  </r>
  <r>
    <x v="342"/>
    <n v="2831"/>
    <x v="2"/>
    <s v="US"/>
    <s v="USD"/>
    <n v="1381314437"/>
    <n v="1378722437"/>
    <b v="0"/>
    <n v="32"/>
    <b v="1"/>
    <x v="5"/>
    <s v="pop"/>
    <d v="2013-09-09T10:27:17"/>
    <d v="2013-10-09T10:27:17"/>
    <n v="30"/>
  </r>
  <r>
    <x v="342"/>
    <n v="2015"/>
    <x v="2"/>
    <s v="US"/>
    <s v="USD"/>
    <n v="1303801140"/>
    <n v="1300916220"/>
    <b v="0"/>
    <n v="20"/>
    <b v="1"/>
    <x v="5"/>
    <s v="pop"/>
    <d v="2011-03-23T21:37:00"/>
    <d v="2011-04-26T06:59:00"/>
    <n v="34"/>
  </r>
  <r>
    <x v="342"/>
    <n v="2795"/>
    <x v="2"/>
    <s v="US"/>
    <s v="USD"/>
    <n v="1464729276"/>
    <n v="1459545276"/>
    <b v="0"/>
    <n v="52"/>
    <b v="1"/>
    <x v="5"/>
    <s v="pop"/>
    <d v="2016-04-01T21:14:36"/>
    <d v="2016-05-31T21:14:36"/>
    <n v="60"/>
  </r>
  <r>
    <x v="342"/>
    <n v="2013.47"/>
    <x v="2"/>
    <s v="US"/>
    <s v="USD"/>
    <n v="1470056614"/>
    <n v="1467464614"/>
    <b v="0"/>
    <n v="77"/>
    <b v="1"/>
    <x v="5"/>
    <s v="pop"/>
    <d v="2016-07-02T13:03:34"/>
    <d v="2016-08-01T13:03:34"/>
    <n v="30"/>
  </r>
  <r>
    <x v="342"/>
    <n v="3500"/>
    <x v="2"/>
    <s v="US"/>
    <s v="USD"/>
    <n v="1311298745"/>
    <n v="1309311545"/>
    <b v="0"/>
    <n v="56"/>
    <b v="1"/>
    <x v="5"/>
    <s v="pop"/>
    <d v="2011-06-29T01:39:05"/>
    <d v="2011-07-22T01:39:05"/>
    <n v="23"/>
  </r>
  <r>
    <x v="342"/>
    <n v="1302"/>
    <x v="1"/>
    <s v="US"/>
    <s v="USD"/>
    <n v="1424056873"/>
    <n v="1421464873"/>
    <b v="0"/>
    <n v="11"/>
    <b v="0"/>
    <x v="5"/>
    <s v="faith"/>
    <d v="2015-01-17T03:21:13"/>
    <d v="2015-02-16T03:21:13"/>
    <n v="30"/>
  </r>
  <r>
    <x v="342"/>
    <n v="0"/>
    <x v="1"/>
    <s v="US"/>
    <s v="USD"/>
    <n v="1441814400"/>
    <n v="1440807846"/>
    <b v="0"/>
    <n v="0"/>
    <b v="0"/>
    <x v="5"/>
    <s v="faith"/>
    <d v="2015-08-29T00:24:06"/>
    <d v="2015-09-09T16:00:00"/>
    <n v="11"/>
  </r>
  <r>
    <x v="342"/>
    <n v="150"/>
    <x v="1"/>
    <s v="US"/>
    <s v="USD"/>
    <n v="1481295099"/>
    <n v="1477835499"/>
    <b v="0"/>
    <n v="3"/>
    <b v="0"/>
    <x v="5"/>
    <s v="faith"/>
    <d v="2016-10-30T13:51:39"/>
    <d v="2016-12-09T14:51:39"/>
    <n v="40"/>
  </r>
  <r>
    <x v="342"/>
    <n v="2175"/>
    <x v="2"/>
    <s v="US"/>
    <s v="USD"/>
    <n v="1483822800"/>
    <n v="1481058170"/>
    <b v="0"/>
    <n v="34"/>
    <b v="1"/>
    <x v="6"/>
    <s v="photobooks"/>
    <d v="2016-12-06T21:02:50"/>
    <d v="2017-01-07T21:00:00"/>
    <n v="32"/>
  </r>
  <r>
    <x v="342"/>
    <n v="2101"/>
    <x v="2"/>
    <s v="US"/>
    <s v="USD"/>
    <n v="1373572903"/>
    <n v="1371585703"/>
    <b v="0"/>
    <n v="50"/>
    <b v="1"/>
    <x v="5"/>
    <s v="rock"/>
    <d v="2013-06-18T20:01:43"/>
    <d v="2013-07-11T20:01:43"/>
    <n v="23"/>
  </r>
  <r>
    <x v="342"/>
    <n v="2020"/>
    <x v="2"/>
    <s v="US"/>
    <s v="USD"/>
    <n v="1392675017"/>
    <n v="1390083017"/>
    <b v="0"/>
    <n v="38"/>
    <b v="1"/>
    <x v="5"/>
    <s v="rock"/>
    <d v="2014-01-18T22:10:17"/>
    <d v="2014-02-17T22:10:17"/>
    <n v="30"/>
  </r>
  <r>
    <x v="342"/>
    <n v="2035"/>
    <x v="2"/>
    <s v="US"/>
    <s v="USD"/>
    <n v="1400561940"/>
    <n v="1397679445"/>
    <b v="0"/>
    <n v="40"/>
    <b v="1"/>
    <x v="5"/>
    <s v="rock"/>
    <d v="2014-04-16T20:17:25"/>
    <d v="2014-05-20T04:59:00"/>
    <n v="34"/>
  </r>
  <r>
    <x v="342"/>
    <n v="2505"/>
    <x v="2"/>
    <s v="US"/>
    <s v="USD"/>
    <n v="1425275940"/>
    <n v="1422371381"/>
    <b v="0"/>
    <n v="21"/>
    <b v="1"/>
    <x v="5"/>
    <s v="rock"/>
    <d v="2015-01-27T15:09:41"/>
    <d v="2015-03-02T05:59:00"/>
    <n v="34"/>
  </r>
  <r>
    <x v="342"/>
    <n v="2025"/>
    <x v="2"/>
    <s v="US"/>
    <s v="USD"/>
    <n v="1405715472"/>
    <n v="1403901072"/>
    <b v="0"/>
    <n v="38"/>
    <b v="1"/>
    <x v="5"/>
    <s v="rock"/>
    <d v="2014-06-27T20:31:12"/>
    <d v="2014-07-18T20:31:12"/>
    <n v="21"/>
  </r>
  <r>
    <x v="342"/>
    <n v="3453.69"/>
    <x v="2"/>
    <s v="US"/>
    <s v="USD"/>
    <n v="1425955189"/>
    <n v="1423366789"/>
    <b v="0"/>
    <n v="70"/>
    <b v="1"/>
    <x v="5"/>
    <s v="indie rock"/>
    <d v="2015-02-08T03:39:49"/>
    <d v="2015-03-10T02:39:49"/>
    <n v="30"/>
  </r>
  <r>
    <x v="342"/>
    <n v="2132"/>
    <x v="2"/>
    <s v="US"/>
    <s v="USD"/>
    <n v="1363024946"/>
    <n v="1359140546"/>
    <b v="0"/>
    <n v="44"/>
    <b v="1"/>
    <x v="5"/>
    <s v="indie rock"/>
    <d v="2013-01-25T19:02:26"/>
    <d v="2013-03-11T18:02:26"/>
    <n v="45"/>
  </r>
  <r>
    <x v="342"/>
    <n v="2311"/>
    <x v="2"/>
    <s v="US"/>
    <s v="USD"/>
    <n v="1386828507"/>
    <n v="1384236507"/>
    <b v="0"/>
    <n v="64"/>
    <b v="1"/>
    <x v="5"/>
    <s v="indie rock"/>
    <d v="2013-11-12T06:08:27"/>
    <d v="2013-12-12T06:08:27"/>
    <n v="30"/>
  </r>
  <r>
    <x v="342"/>
    <n v="2412.02"/>
    <x v="2"/>
    <s v="US"/>
    <s v="USD"/>
    <n v="1337657400"/>
    <n v="1336512309"/>
    <b v="0"/>
    <n v="50"/>
    <b v="1"/>
    <x v="5"/>
    <s v="indie rock"/>
    <d v="2012-05-08T21:25:09"/>
    <d v="2012-05-22T03:30:00"/>
    <n v="14"/>
  </r>
  <r>
    <x v="342"/>
    <n v="1"/>
    <x v="1"/>
    <s v="GB"/>
    <s v="GBP"/>
    <n v="1457947483"/>
    <n v="1455359083"/>
    <b v="0"/>
    <n v="1"/>
    <b v="0"/>
    <x v="6"/>
    <s v="people"/>
    <d v="2016-02-13T10:24:43"/>
    <d v="2016-03-14T09:24:43"/>
    <n v="30"/>
  </r>
  <r>
    <x v="342"/>
    <n v="140"/>
    <x v="1"/>
    <s v="US"/>
    <s v="USD"/>
    <n v="1435958786"/>
    <n v="1434144386"/>
    <b v="0"/>
    <n v="3"/>
    <b v="0"/>
    <x v="6"/>
    <s v="people"/>
    <d v="2015-06-12T21:26:26"/>
    <d v="2015-07-03T21:26:26"/>
    <n v="21"/>
  </r>
  <r>
    <x v="342"/>
    <n v="0"/>
    <x v="1"/>
    <s v="GB"/>
    <s v="GBP"/>
    <n v="1450706837"/>
    <n v="1448114837"/>
    <b v="0"/>
    <n v="0"/>
    <b v="0"/>
    <x v="6"/>
    <s v="people"/>
    <d v="2015-11-21T14:07:17"/>
    <d v="2015-12-21T14:07:17"/>
    <n v="30"/>
  </r>
  <r>
    <x v="342"/>
    <n v="4372"/>
    <x v="2"/>
    <s v="US"/>
    <s v="USD"/>
    <n v="1408818683"/>
    <n v="1406226683"/>
    <b v="0"/>
    <n v="65"/>
    <b v="1"/>
    <x v="3"/>
    <s v="hardware"/>
    <d v="2014-07-24T18:31:23"/>
    <d v="2014-08-23T18:31:23"/>
    <n v="30"/>
  </r>
  <r>
    <x v="342"/>
    <n v="2265"/>
    <x v="2"/>
    <s v="US"/>
    <s v="USD"/>
    <n v="1329104114"/>
    <n v="1323920114"/>
    <b v="0"/>
    <n v="44"/>
    <b v="1"/>
    <x v="5"/>
    <s v="indie rock"/>
    <d v="2011-12-15T03:35:14"/>
    <d v="2012-02-13T03:35:14"/>
    <n v="60"/>
  </r>
  <r>
    <x v="342"/>
    <n v="5080"/>
    <x v="2"/>
    <s v="US"/>
    <s v="USD"/>
    <n v="1416542400"/>
    <n v="1415472953"/>
    <b v="0"/>
    <n v="99"/>
    <b v="1"/>
    <x v="5"/>
    <s v="indie rock"/>
    <d v="2014-11-08T18:55:53"/>
    <d v="2014-11-21T04:00:00"/>
    <n v="13"/>
  </r>
  <r>
    <x v="342"/>
    <n v="2154.66"/>
    <x v="2"/>
    <s v="US"/>
    <s v="USD"/>
    <n v="1415815393"/>
    <n v="1413997393"/>
    <b v="0"/>
    <n v="58"/>
    <b v="1"/>
    <x v="5"/>
    <s v="indie rock"/>
    <d v="2014-10-22T17:03:13"/>
    <d v="2014-11-12T18:03:13"/>
    <n v="21"/>
  </r>
  <r>
    <x v="342"/>
    <n v="2007"/>
    <x v="2"/>
    <s v="US"/>
    <s v="USD"/>
    <n v="1401253140"/>
    <n v="1398873969"/>
    <b v="0"/>
    <n v="38"/>
    <b v="1"/>
    <x v="5"/>
    <s v="indie rock"/>
    <d v="2014-04-30T16:06:09"/>
    <d v="2014-05-28T04:59:00"/>
    <n v="28"/>
  </r>
  <r>
    <x v="342"/>
    <n v="2130"/>
    <x v="2"/>
    <s v="US"/>
    <s v="USD"/>
    <n v="1313370000"/>
    <n v="1307594625"/>
    <b v="0"/>
    <n v="39"/>
    <b v="1"/>
    <x v="5"/>
    <s v="indie rock"/>
    <d v="2011-06-09T04:43:45"/>
    <d v="2011-08-15T01:00:00"/>
    <n v="67"/>
  </r>
  <r>
    <x v="342"/>
    <n v="2015"/>
    <x v="2"/>
    <s v="US"/>
    <s v="USD"/>
    <n v="1345086445"/>
    <n v="1342494445"/>
    <b v="0"/>
    <n v="22"/>
    <b v="1"/>
    <x v="5"/>
    <s v="indie rock"/>
    <d v="2012-07-17T03:07:25"/>
    <d v="2012-08-16T03:07:25"/>
    <n v="30"/>
  </r>
  <r>
    <x v="342"/>
    <n v="236"/>
    <x v="1"/>
    <s v="US"/>
    <s v="USD"/>
    <n v="1457570100"/>
    <n v="1454978100"/>
    <b v="0"/>
    <n v="12"/>
    <b v="0"/>
    <x v="4"/>
    <s v="video games"/>
    <d v="2016-02-09T00:35:00"/>
    <d v="2016-03-10T00:35:00"/>
    <n v="30"/>
  </r>
  <r>
    <x v="342"/>
    <n v="225"/>
    <x v="1"/>
    <s v="US"/>
    <s v="USD"/>
    <n v="1279738800"/>
    <n v="1275599812"/>
    <b v="0"/>
    <n v="5"/>
    <b v="0"/>
    <x v="4"/>
    <s v="video games"/>
    <d v="2010-06-03T21:16:52"/>
    <d v="2010-07-21T19:00:00"/>
    <n v="48"/>
  </r>
  <r>
    <x v="342"/>
    <n v="0"/>
    <x v="1"/>
    <s v="US"/>
    <s v="USD"/>
    <n v="1280534400"/>
    <n v="1277512556"/>
    <b v="0"/>
    <n v="0"/>
    <b v="0"/>
    <x v="4"/>
    <s v="video games"/>
    <d v="2010-06-26T00:35:56"/>
    <d v="2010-07-31T00:00:00"/>
    <n v="35"/>
  </r>
  <r>
    <x v="342"/>
    <n v="2932"/>
    <x v="2"/>
    <s v="US"/>
    <s v="USD"/>
    <n v="1417813618"/>
    <n v="1413922018"/>
    <b v="0"/>
    <n v="32"/>
    <b v="1"/>
    <x v="5"/>
    <s v="rock"/>
    <d v="2014-10-21T20:06:58"/>
    <d v="2014-12-05T21:06:58"/>
    <n v="45"/>
  </r>
  <r>
    <x v="342"/>
    <n v="3062"/>
    <x v="2"/>
    <s v="US"/>
    <s v="USD"/>
    <n v="1487635653"/>
    <n v="1486426053"/>
    <b v="0"/>
    <n v="53"/>
    <b v="1"/>
    <x v="4"/>
    <s v="tabletop games"/>
    <d v="2017-02-07T00:07:33"/>
    <d v="2017-02-21T00:07:33"/>
    <n v="14"/>
  </r>
  <r>
    <x v="342"/>
    <n v="10843"/>
    <x v="2"/>
    <s v="GB"/>
    <s v="GBP"/>
    <n v="1436151600"/>
    <n v="1433775668"/>
    <b v="0"/>
    <n v="263"/>
    <b v="1"/>
    <x v="4"/>
    <s v="tabletop games"/>
    <d v="2015-06-08T15:01:08"/>
    <d v="2015-07-06T03:00:00"/>
    <n v="28"/>
  </r>
  <r>
    <x v="342"/>
    <n v="2191"/>
    <x v="2"/>
    <s v="CA"/>
    <s v="CAD"/>
    <n v="1443127082"/>
    <n v="1440535082"/>
    <b v="0"/>
    <n v="50"/>
    <b v="1"/>
    <x v="5"/>
    <s v="electronic music"/>
    <d v="2015-08-25T20:38:02"/>
    <d v="2015-09-24T20:38:02"/>
    <n v="30"/>
  </r>
  <r>
    <x v="342"/>
    <n v="2000"/>
    <x v="2"/>
    <s v="US"/>
    <s v="USD"/>
    <n v="1384580373"/>
    <n v="1381984773"/>
    <b v="0"/>
    <n v="7"/>
    <b v="1"/>
    <x v="5"/>
    <s v="electronic music"/>
    <d v="2013-10-17T04:39:33"/>
    <d v="2013-11-16T05:39:33"/>
    <n v="30"/>
  </r>
  <r>
    <x v="342"/>
    <n v="2456.66"/>
    <x v="2"/>
    <s v="US"/>
    <s v="USD"/>
    <n v="1346198400"/>
    <n v="1344281383"/>
    <b v="0"/>
    <n v="76"/>
    <b v="1"/>
    <x v="5"/>
    <s v="electronic music"/>
    <d v="2012-08-06T19:29:43"/>
    <d v="2012-08-29T00:00:00"/>
    <n v="23"/>
  </r>
  <r>
    <x v="342"/>
    <n v="5414"/>
    <x v="2"/>
    <s v="IT"/>
    <s v="EUR"/>
    <n v="1451861940"/>
    <n v="1448902867"/>
    <b v="0"/>
    <n v="102"/>
    <b v="1"/>
    <x v="4"/>
    <s v="tabletop games"/>
    <d v="2015-11-30T17:01:07"/>
    <d v="2016-01-03T22:59:00"/>
    <n v="34"/>
  </r>
  <r>
    <x v="342"/>
    <n v="2145.0100000000002"/>
    <x v="2"/>
    <s v="US"/>
    <s v="USD"/>
    <n v="1334767476"/>
    <n v="1332175476"/>
    <b v="0"/>
    <n v="46"/>
    <b v="1"/>
    <x v="5"/>
    <s v="rock"/>
    <d v="2012-03-19T16:44:36"/>
    <d v="2012-04-18T16:44:36"/>
    <n v="30"/>
  </r>
  <r>
    <x v="342"/>
    <n v="0"/>
    <x v="0"/>
    <s v="US"/>
    <s v="USD"/>
    <n v="1433603552"/>
    <n v="1428419552"/>
    <b v="0"/>
    <n v="0"/>
    <b v="0"/>
    <x v="3"/>
    <s v="web"/>
    <d v="2015-04-07T15:12:32"/>
    <d v="2015-06-06T15:12:32"/>
    <n v="60"/>
  </r>
  <r>
    <x v="342"/>
    <n v="0"/>
    <x v="0"/>
    <s v="US"/>
    <s v="USD"/>
    <n v="1435257596"/>
    <n v="1432665596"/>
    <b v="0"/>
    <n v="0"/>
    <b v="0"/>
    <x v="3"/>
    <s v="web"/>
    <d v="2015-05-26T18:39:56"/>
    <d v="2015-06-25T18:39:56"/>
    <n v="30"/>
  </r>
  <r>
    <x v="342"/>
    <n v="2325"/>
    <x v="2"/>
    <s v="US"/>
    <s v="USD"/>
    <n v="1366138800"/>
    <n v="1362710425"/>
    <b v="0"/>
    <n v="75"/>
    <b v="1"/>
    <x v="5"/>
    <s v="indie rock"/>
    <d v="2013-03-08T02:40:25"/>
    <d v="2013-04-16T19:00:00"/>
    <n v="39"/>
  </r>
  <r>
    <x v="342"/>
    <n v="2222"/>
    <x v="2"/>
    <s v="CA"/>
    <s v="CAD"/>
    <n v="1443641340"/>
    <n v="1441143397"/>
    <b v="0"/>
    <n v="43"/>
    <b v="1"/>
    <x v="5"/>
    <s v="indie rock"/>
    <d v="2015-09-01T21:36:37"/>
    <d v="2015-09-30T19:29:00"/>
    <n v="29"/>
  </r>
  <r>
    <x v="342"/>
    <n v="2144.34"/>
    <x v="2"/>
    <s v="US"/>
    <s v="USD"/>
    <n v="1351400400"/>
    <n v="1348285321"/>
    <b v="0"/>
    <n v="58"/>
    <b v="1"/>
    <x v="5"/>
    <s v="indie rock"/>
    <d v="2012-09-22T03:42:01"/>
    <d v="2012-10-28T05:00:00"/>
    <n v="36"/>
  </r>
  <r>
    <x v="342"/>
    <n v="2000"/>
    <x v="2"/>
    <s v="US"/>
    <s v="USD"/>
    <n v="1352573869"/>
    <n v="1349978269"/>
    <b v="0"/>
    <n v="47"/>
    <b v="1"/>
    <x v="5"/>
    <s v="indie rock"/>
    <d v="2012-10-11T17:57:49"/>
    <d v="2012-11-10T18:57:49"/>
    <n v="30"/>
  </r>
  <r>
    <x v="342"/>
    <n v="2000"/>
    <x v="2"/>
    <s v="US"/>
    <s v="USD"/>
    <n v="1444516084"/>
    <n v="1439332084"/>
    <b v="0"/>
    <n v="8"/>
    <b v="1"/>
    <x v="5"/>
    <s v="indie rock"/>
    <d v="2015-08-11T22:28:04"/>
    <d v="2015-10-10T22:28:04"/>
    <n v="60"/>
  </r>
  <r>
    <x v="342"/>
    <n v="2065"/>
    <x v="2"/>
    <s v="US"/>
    <s v="USD"/>
    <n v="1318463879"/>
    <n v="1315439879"/>
    <b v="0"/>
    <n v="41"/>
    <b v="1"/>
    <x v="5"/>
    <s v="indie rock"/>
    <d v="2011-09-07T23:57:59"/>
    <d v="2011-10-12T23:57:59"/>
    <n v="35"/>
  </r>
  <r>
    <x v="342"/>
    <n v="2100"/>
    <x v="2"/>
    <s v="US"/>
    <s v="USD"/>
    <n v="1262325600"/>
    <n v="1257871712"/>
    <b v="0"/>
    <n v="14"/>
    <b v="1"/>
    <x v="5"/>
    <s v="classical music"/>
    <d v="2009-11-10T16:48:32"/>
    <d v="2010-01-01T06:00:00"/>
    <n v="52"/>
  </r>
  <r>
    <x v="342"/>
    <n v="3906"/>
    <x v="2"/>
    <s v="US"/>
    <s v="USD"/>
    <n v="1424997000"/>
    <n v="1421983138"/>
    <b v="0"/>
    <n v="61"/>
    <b v="1"/>
    <x v="5"/>
    <s v="classical music"/>
    <d v="2015-01-23T03:18:58"/>
    <d v="2015-02-27T00:30:00"/>
    <n v="35"/>
  </r>
  <r>
    <x v="342"/>
    <n v="2147"/>
    <x v="2"/>
    <s v="US"/>
    <s v="USD"/>
    <n v="1338219793"/>
    <n v="1335541393"/>
    <b v="0"/>
    <n v="35"/>
    <b v="1"/>
    <x v="5"/>
    <s v="classical music"/>
    <d v="2012-04-27T15:43:13"/>
    <d v="2012-05-28T15:43:13"/>
    <n v="31"/>
  </r>
  <r>
    <x v="342"/>
    <n v="2280"/>
    <x v="2"/>
    <s v="US"/>
    <s v="USD"/>
    <n v="1480658966"/>
    <n v="1479449366"/>
    <b v="0"/>
    <n v="62"/>
    <b v="1"/>
    <x v="3"/>
    <s v="space exploration"/>
    <d v="2016-11-18T06:09:26"/>
    <d v="2016-12-02T06:09:26"/>
    <n v="14"/>
  </r>
  <r>
    <x v="342"/>
    <n v="3158"/>
    <x v="2"/>
    <s v="AU"/>
    <s v="AUD"/>
    <n v="1467280800"/>
    <n v="1464921112"/>
    <b v="0"/>
    <n v="81"/>
    <b v="1"/>
    <x v="3"/>
    <s v="space exploration"/>
    <d v="2016-06-03T02:31:52"/>
    <d v="2016-06-30T10:00:00"/>
    <n v="27"/>
  </r>
  <r>
    <x v="342"/>
    <n v="380"/>
    <x v="1"/>
    <s v="US"/>
    <s v="USD"/>
    <n v="1346017023"/>
    <n v="1343425023"/>
    <b v="0"/>
    <n v="8"/>
    <b v="0"/>
    <x v="2"/>
    <s v="children's books"/>
    <d v="2012-07-27T21:37:03"/>
    <d v="2012-08-26T21:37:03"/>
    <n v="30"/>
  </r>
  <r>
    <x v="342"/>
    <n v="234"/>
    <x v="1"/>
    <s v="AU"/>
    <s v="AUD"/>
    <n v="1476095783"/>
    <n v="1474886183"/>
    <b v="0"/>
    <n v="6"/>
    <b v="0"/>
    <x v="2"/>
    <s v="children's books"/>
    <d v="2016-09-26T10:36:23"/>
    <d v="2016-10-10T10:36:23"/>
    <n v="14"/>
  </r>
  <r>
    <x v="342"/>
    <n v="2050"/>
    <x v="2"/>
    <s v="US"/>
    <s v="USD"/>
    <n v="1469811043"/>
    <n v="1467219043"/>
    <b v="0"/>
    <n v="20"/>
    <b v="1"/>
    <x v="1"/>
    <s v="plays"/>
    <d v="2016-06-29T16:50:43"/>
    <d v="2016-07-29T16:50:43"/>
    <n v="30"/>
  </r>
  <r>
    <x v="342"/>
    <n v="2050"/>
    <x v="2"/>
    <s v="US"/>
    <s v="USD"/>
    <n v="1473393600"/>
    <n v="1470778559"/>
    <b v="0"/>
    <n v="28"/>
    <b v="1"/>
    <x v="1"/>
    <s v="plays"/>
    <d v="2016-08-09T21:35:59"/>
    <d v="2016-09-09T04:00:00"/>
    <n v="31"/>
  </r>
  <r>
    <x v="342"/>
    <n v="2152"/>
    <x v="2"/>
    <s v="US"/>
    <s v="USD"/>
    <n v="1439357559"/>
    <n v="1435469559"/>
    <b v="0"/>
    <n v="24"/>
    <b v="1"/>
    <x v="1"/>
    <s v="plays"/>
    <d v="2015-06-28T05:32:39"/>
    <d v="2015-08-12T05:32:39"/>
    <n v="45"/>
  </r>
  <r>
    <x v="342"/>
    <n v="2155"/>
    <x v="2"/>
    <s v="US"/>
    <s v="USD"/>
    <n v="1436511600"/>
    <n v="1434415812"/>
    <b v="0"/>
    <n v="19"/>
    <b v="1"/>
    <x v="1"/>
    <s v="plays"/>
    <d v="2015-06-16T00:50:12"/>
    <d v="2015-07-10T07:00:00"/>
    <n v="24"/>
  </r>
  <r>
    <x v="342"/>
    <n v="2405"/>
    <x v="2"/>
    <s v="US"/>
    <s v="USD"/>
    <n v="1464971400"/>
    <n v="1462379066"/>
    <b v="0"/>
    <n v="23"/>
    <b v="1"/>
    <x v="1"/>
    <s v="plays"/>
    <d v="2016-05-04T16:24:26"/>
    <d v="2016-06-03T16:30:00"/>
    <n v="30"/>
  </r>
  <r>
    <x v="342"/>
    <n v="2405"/>
    <x v="2"/>
    <s v="US"/>
    <s v="USD"/>
    <n v="1407967200"/>
    <n v="1406039696"/>
    <b v="0"/>
    <n v="54"/>
    <b v="1"/>
    <x v="1"/>
    <s v="plays"/>
    <d v="2014-07-22T14:34:56"/>
    <d v="2014-08-13T22:00:00"/>
    <n v="22"/>
  </r>
  <r>
    <x v="342"/>
    <n v="0"/>
    <x v="1"/>
    <s v="US"/>
    <s v="USD"/>
    <n v="1464031265"/>
    <n v="1458847265"/>
    <b v="0"/>
    <n v="0"/>
    <b v="0"/>
    <x v="1"/>
    <s v="plays"/>
    <d v="2016-03-24T19:21:05"/>
    <d v="2016-05-23T19:21:05"/>
    <n v="60"/>
  </r>
  <r>
    <x v="342"/>
    <n v="35"/>
    <x v="1"/>
    <s v="AU"/>
    <s v="AUD"/>
    <n v="1444984904"/>
    <n v="1439800904"/>
    <b v="0"/>
    <n v="1"/>
    <b v="0"/>
    <x v="1"/>
    <s v="plays"/>
    <d v="2015-08-17T08:41:44"/>
    <d v="2015-10-16T08:41:44"/>
    <n v="60"/>
  </r>
  <r>
    <x v="342"/>
    <n v="21"/>
    <x v="1"/>
    <s v="US"/>
    <s v="USD"/>
    <n v="1407553200"/>
    <n v="1405100992"/>
    <b v="0"/>
    <n v="3"/>
    <b v="0"/>
    <x v="1"/>
    <s v="plays"/>
    <d v="2014-07-11T17:49:52"/>
    <d v="2014-08-09T03:00:00"/>
    <n v="29"/>
  </r>
  <r>
    <x v="342"/>
    <n v="437"/>
    <x v="1"/>
    <s v="US"/>
    <s v="USD"/>
    <n v="1442381847"/>
    <n v="1440826647"/>
    <b v="0"/>
    <n v="9"/>
    <b v="0"/>
    <x v="1"/>
    <s v="plays"/>
    <d v="2015-08-29T05:37:27"/>
    <d v="2015-09-16T05:37:27"/>
    <n v="18"/>
  </r>
  <r>
    <x v="342"/>
    <n v="2"/>
    <x v="1"/>
    <s v="GB"/>
    <s v="GBP"/>
    <n v="1471265092"/>
    <n v="1468673092"/>
    <b v="0"/>
    <n v="2"/>
    <b v="0"/>
    <x v="1"/>
    <s v="spaces"/>
    <d v="2016-07-16T12:44:52"/>
    <d v="2016-08-15T12:44:52"/>
    <n v="30"/>
  </r>
  <r>
    <x v="342"/>
    <n v="2107"/>
    <x v="2"/>
    <s v="US"/>
    <s v="USD"/>
    <n v="1480899600"/>
    <n v="1479609520"/>
    <b v="0"/>
    <n v="17"/>
    <b v="1"/>
    <x v="1"/>
    <s v="plays"/>
    <d v="2016-11-20T02:38:40"/>
    <d v="2016-12-05T01:00:00"/>
    <n v="15"/>
  </r>
  <r>
    <x v="342"/>
    <n v="278"/>
    <x v="1"/>
    <s v="US"/>
    <s v="USD"/>
    <n v="1455251591"/>
    <n v="1452659591"/>
    <b v="0"/>
    <n v="5"/>
    <b v="0"/>
    <x v="1"/>
    <s v="spaces"/>
    <d v="2016-01-13T04:33:11"/>
    <d v="2016-02-12T04:33:11"/>
    <n v="30"/>
  </r>
  <r>
    <x v="342"/>
    <n v="2102"/>
    <x v="2"/>
    <s v="GB"/>
    <s v="GBP"/>
    <n v="1413377522"/>
    <n v="1410785522"/>
    <b v="1"/>
    <n v="74"/>
    <b v="1"/>
    <x v="1"/>
    <s v="plays"/>
    <d v="2014-09-15T12:52:02"/>
    <d v="2014-10-15T12:52:02"/>
    <n v="30"/>
  </r>
  <r>
    <x v="342"/>
    <n v="2245"/>
    <x v="2"/>
    <s v="US"/>
    <s v="USD"/>
    <n v="1404273600"/>
    <n v="1401414944"/>
    <b v="1"/>
    <n v="71"/>
    <b v="1"/>
    <x v="1"/>
    <s v="plays"/>
    <d v="2014-05-30T01:55:44"/>
    <d v="2014-07-02T04:00:00"/>
    <n v="33"/>
  </r>
  <r>
    <x v="342"/>
    <n v="2300"/>
    <x v="2"/>
    <s v="US"/>
    <s v="USD"/>
    <n v="1329240668"/>
    <n v="1326648668"/>
    <b v="1"/>
    <n v="29"/>
    <b v="1"/>
    <x v="1"/>
    <s v="plays"/>
    <d v="2012-01-15T17:31:08"/>
    <d v="2012-02-14T17:31:08"/>
    <n v="30"/>
  </r>
  <r>
    <x v="342"/>
    <n v="25"/>
    <x v="1"/>
    <s v="GB"/>
    <s v="GBP"/>
    <n v="1409509477"/>
    <n v="1407695077"/>
    <b v="0"/>
    <n v="2"/>
    <b v="0"/>
    <x v="1"/>
    <s v="musical"/>
    <d v="2014-08-10T18:24:37"/>
    <d v="2014-08-31T18:24:37"/>
    <n v="21"/>
  </r>
  <r>
    <x v="342"/>
    <n v="2001"/>
    <x v="2"/>
    <s v="GB"/>
    <s v="GBP"/>
    <n v="1436625000"/>
    <n v="1433934371"/>
    <b v="1"/>
    <n v="35"/>
    <b v="1"/>
    <x v="1"/>
    <s v="plays"/>
    <d v="2015-06-10T11:06:11"/>
    <d v="2015-07-11T14:30:00"/>
    <n v="31"/>
  </r>
  <r>
    <x v="342"/>
    <n v="2047"/>
    <x v="2"/>
    <s v="US"/>
    <s v="USD"/>
    <n v="1464987600"/>
    <n v="1463145938"/>
    <b v="1"/>
    <n v="39"/>
    <b v="1"/>
    <x v="1"/>
    <s v="plays"/>
    <d v="2016-05-13T13:25:38"/>
    <d v="2016-06-03T21:00:00"/>
    <n v="21"/>
  </r>
  <r>
    <x v="342"/>
    <n v="2125.9899999999998"/>
    <x v="2"/>
    <s v="GB"/>
    <s v="GBP"/>
    <n v="1487769952"/>
    <n v="1485177952"/>
    <b v="0"/>
    <n v="41"/>
    <b v="1"/>
    <x v="1"/>
    <s v="plays"/>
    <d v="2017-01-23T13:25:52"/>
    <d v="2017-02-22T13:25:52"/>
    <n v="30"/>
  </r>
  <r>
    <x v="342"/>
    <n v="2560"/>
    <x v="2"/>
    <s v="US"/>
    <s v="USD"/>
    <n v="1472074928"/>
    <n v="1470692528"/>
    <b v="1"/>
    <n v="42"/>
    <b v="1"/>
    <x v="1"/>
    <s v="plays"/>
    <d v="2016-08-08T21:42:08"/>
    <d v="2016-08-24T21:42:08"/>
    <n v="16"/>
  </r>
  <r>
    <x v="342"/>
    <n v="2060"/>
    <x v="2"/>
    <s v="US"/>
    <s v="USD"/>
    <n v="1433134800"/>
    <n v="1430158198"/>
    <b v="0"/>
    <n v="30"/>
    <b v="1"/>
    <x v="1"/>
    <s v="plays"/>
    <d v="2015-04-27T18:09:58"/>
    <d v="2015-06-01T05:00:00"/>
    <n v="35"/>
  </r>
  <r>
    <x v="342"/>
    <n v="2424"/>
    <x v="2"/>
    <s v="GB"/>
    <s v="GBP"/>
    <n v="1489234891"/>
    <n v="1486642891"/>
    <b v="0"/>
    <n v="72"/>
    <b v="1"/>
    <x v="1"/>
    <s v="plays"/>
    <d v="2017-02-09T12:21:31"/>
    <d v="2017-03-11T12:21:31"/>
    <n v="30"/>
  </r>
  <r>
    <x v="342"/>
    <n v="2321"/>
    <x v="2"/>
    <s v="US"/>
    <s v="USD"/>
    <n v="1453856400"/>
    <n v="1452664317"/>
    <b v="0"/>
    <n v="29"/>
    <b v="1"/>
    <x v="1"/>
    <s v="plays"/>
    <d v="2016-01-13T05:51:57"/>
    <d v="2016-01-27T01:00:00"/>
    <n v="14"/>
  </r>
  <r>
    <x v="342"/>
    <n v="2512"/>
    <x v="2"/>
    <s v="CA"/>
    <s v="CAD"/>
    <n v="1460341800"/>
    <n v="1456902893"/>
    <b v="0"/>
    <n v="32"/>
    <b v="1"/>
    <x v="1"/>
    <s v="plays"/>
    <d v="2016-03-02T07:14:53"/>
    <d v="2016-04-11T02:30:00"/>
    <n v="40"/>
  </r>
  <r>
    <x v="342"/>
    <n v="2389"/>
    <x v="2"/>
    <s v="GB"/>
    <s v="GBP"/>
    <n v="1462741200"/>
    <n v="1461503654"/>
    <b v="0"/>
    <n v="22"/>
    <b v="1"/>
    <x v="1"/>
    <s v="plays"/>
    <d v="2016-04-24T13:14:14"/>
    <d v="2016-05-08T21:00:00"/>
    <n v="14"/>
  </r>
  <r>
    <x v="342"/>
    <n v="2020"/>
    <x v="2"/>
    <s v="GB"/>
    <s v="GBP"/>
    <n v="1406887310"/>
    <n v="1404295310"/>
    <b v="0"/>
    <n v="21"/>
    <b v="1"/>
    <x v="1"/>
    <s v="plays"/>
    <d v="2014-07-02T10:01:50"/>
    <d v="2014-08-01T10:01:50"/>
    <n v="30"/>
  </r>
  <r>
    <x v="342"/>
    <n v="2005"/>
    <x v="2"/>
    <s v="GB"/>
    <s v="GBP"/>
    <n v="1437235200"/>
    <n v="1435177840"/>
    <b v="0"/>
    <n v="30"/>
    <b v="1"/>
    <x v="1"/>
    <s v="plays"/>
    <d v="2015-06-24T20:30:40"/>
    <d v="2015-07-18T16:00:00"/>
    <n v="24"/>
  </r>
  <r>
    <x v="342"/>
    <n v="2073"/>
    <x v="2"/>
    <s v="GB"/>
    <s v="GBP"/>
    <n v="1440630000"/>
    <n v="1439122800"/>
    <b v="0"/>
    <n v="38"/>
    <b v="1"/>
    <x v="1"/>
    <s v="plays"/>
    <d v="2015-08-09T12:20:00"/>
    <d v="2015-08-26T23:00:00"/>
    <n v="17"/>
  </r>
  <r>
    <x v="342"/>
    <n v="2000"/>
    <x v="2"/>
    <s v="US"/>
    <s v="USD"/>
    <n v="1418244552"/>
    <n v="1415652552"/>
    <b v="0"/>
    <n v="15"/>
    <b v="1"/>
    <x v="1"/>
    <s v="plays"/>
    <d v="2014-11-10T20:49:12"/>
    <d v="2014-12-10T20:49:12"/>
    <n v="30"/>
  </r>
  <r>
    <x v="342"/>
    <n v="2100"/>
    <x v="2"/>
    <s v="US"/>
    <s v="USD"/>
    <n v="1417620506"/>
    <n v="1415028506"/>
    <b v="0"/>
    <n v="41"/>
    <b v="1"/>
    <x v="1"/>
    <s v="plays"/>
    <d v="2014-11-03T15:28:26"/>
    <d v="2014-12-03T15:28:26"/>
    <n v="30"/>
  </r>
  <r>
    <x v="342"/>
    <n v="2000"/>
    <x v="2"/>
    <s v="GB"/>
    <s v="GBP"/>
    <n v="1435230324"/>
    <n v="1432638324"/>
    <b v="0"/>
    <n v="17"/>
    <b v="1"/>
    <x v="1"/>
    <s v="plays"/>
    <d v="2015-05-26T11:05:24"/>
    <d v="2015-06-25T11:05:24"/>
    <n v="30"/>
  </r>
  <r>
    <x v="342"/>
    <n v="2142"/>
    <x v="2"/>
    <s v="GB"/>
    <s v="GBP"/>
    <n v="1404641289"/>
    <n v="1402049289"/>
    <b v="0"/>
    <n v="67"/>
    <b v="1"/>
    <x v="1"/>
    <s v="plays"/>
    <d v="2014-06-06T10:08:09"/>
    <d v="2014-07-06T10:08:09"/>
    <n v="30"/>
  </r>
  <r>
    <x v="342"/>
    <n v="2055"/>
    <x v="2"/>
    <s v="GB"/>
    <s v="GBP"/>
    <n v="1425142800"/>
    <n v="1422983847"/>
    <b v="0"/>
    <n v="51"/>
    <b v="1"/>
    <x v="1"/>
    <s v="plays"/>
    <d v="2015-02-03T17:17:27"/>
    <d v="2015-02-28T17:00:00"/>
    <n v="25"/>
  </r>
  <r>
    <x v="342"/>
    <n v="2170.9899999999998"/>
    <x v="2"/>
    <s v="GB"/>
    <s v="GBP"/>
    <n v="1406760101"/>
    <n v="1404168101"/>
    <b v="0"/>
    <n v="72"/>
    <b v="1"/>
    <x v="1"/>
    <s v="plays"/>
    <d v="2014-06-30T22:41:41"/>
    <d v="2014-07-30T22:41:41"/>
    <n v="30"/>
  </r>
  <r>
    <x v="342"/>
    <n v="2000"/>
    <x v="2"/>
    <s v="US"/>
    <s v="USD"/>
    <n v="1408383153"/>
    <n v="1405791153"/>
    <b v="0"/>
    <n v="21"/>
    <b v="1"/>
    <x v="1"/>
    <s v="plays"/>
    <d v="2014-07-19T17:32:33"/>
    <d v="2014-08-18T17:32:33"/>
    <n v="30"/>
  </r>
  <r>
    <x v="342"/>
    <n v="2193"/>
    <x v="2"/>
    <s v="US"/>
    <s v="USD"/>
    <n v="1454709600"/>
    <n v="1452520614"/>
    <b v="0"/>
    <n v="42"/>
    <b v="1"/>
    <x v="1"/>
    <s v="plays"/>
    <d v="2016-01-11T13:56:54"/>
    <d v="2016-02-05T22:00:00"/>
    <n v="25"/>
  </r>
  <r>
    <x v="342"/>
    <n v="2000"/>
    <x v="2"/>
    <s v="GB"/>
    <s v="GBP"/>
    <n v="1445604236"/>
    <n v="1443185036"/>
    <b v="0"/>
    <n v="31"/>
    <b v="1"/>
    <x v="1"/>
    <s v="plays"/>
    <d v="2015-09-25T12:43:56"/>
    <d v="2015-10-23T12:43:56"/>
    <n v="28"/>
  </r>
  <r>
    <x v="342"/>
    <n v="2804"/>
    <x v="2"/>
    <s v="US"/>
    <s v="USD"/>
    <n v="1423720740"/>
    <n v="1421081857"/>
    <b v="0"/>
    <n v="55"/>
    <b v="1"/>
    <x v="1"/>
    <s v="plays"/>
    <d v="2015-01-12T16:57:37"/>
    <d v="2015-02-12T05:59:00"/>
    <n v="31"/>
  </r>
  <r>
    <x v="342"/>
    <n v="2060"/>
    <x v="2"/>
    <s v="GB"/>
    <s v="GBP"/>
    <n v="1439136000"/>
    <n v="1436972472"/>
    <b v="0"/>
    <n v="36"/>
    <b v="1"/>
    <x v="1"/>
    <s v="plays"/>
    <d v="2015-07-15T15:01:12"/>
    <d v="2015-08-09T16:00:00"/>
    <n v="25"/>
  </r>
  <r>
    <x v="342"/>
    <n v="2041"/>
    <x v="2"/>
    <s v="US"/>
    <s v="USD"/>
    <n v="1415253540"/>
    <n v="1413432331"/>
    <b v="0"/>
    <n v="23"/>
    <b v="1"/>
    <x v="1"/>
    <s v="plays"/>
    <d v="2014-10-16T04:05:31"/>
    <d v="2014-11-06T05:59:00"/>
    <n v="21"/>
  </r>
  <r>
    <x v="342"/>
    <n v="2020"/>
    <x v="2"/>
    <s v="GB"/>
    <s v="GBP"/>
    <n v="1469016131"/>
    <n v="1466424131"/>
    <b v="0"/>
    <n v="39"/>
    <b v="1"/>
    <x v="1"/>
    <s v="plays"/>
    <d v="2016-06-20T12:02:11"/>
    <d v="2016-07-20T12:02:11"/>
    <n v="30"/>
  </r>
  <r>
    <x v="342"/>
    <n v="2257"/>
    <x v="2"/>
    <s v="US"/>
    <s v="USD"/>
    <n v="1426539600"/>
    <n v="1424296822"/>
    <b v="0"/>
    <n v="57"/>
    <b v="1"/>
    <x v="1"/>
    <s v="plays"/>
    <d v="2015-02-18T22:00:22"/>
    <d v="2015-03-16T21:00:00"/>
    <n v="26"/>
  </r>
  <r>
    <x v="342"/>
    <n v="2555"/>
    <x v="2"/>
    <s v="GB"/>
    <s v="GBP"/>
    <n v="1435185252"/>
    <n v="1432593252"/>
    <b v="0"/>
    <n v="66"/>
    <b v="1"/>
    <x v="1"/>
    <s v="plays"/>
    <d v="2015-05-25T22:34:12"/>
    <d v="2015-06-24T22:34:12"/>
    <n v="30"/>
  </r>
  <r>
    <x v="342"/>
    <n v="2110"/>
    <x v="2"/>
    <s v="US"/>
    <s v="USD"/>
    <n v="1435733940"/>
    <n v="1431046325"/>
    <b v="0"/>
    <n v="35"/>
    <b v="1"/>
    <x v="1"/>
    <s v="plays"/>
    <d v="2015-05-08T00:52:05"/>
    <d v="2015-07-01T06:59:00"/>
    <n v="54"/>
  </r>
  <r>
    <x v="342"/>
    <n v="2027"/>
    <x v="2"/>
    <s v="GB"/>
    <s v="GBP"/>
    <n v="1425478950"/>
    <n v="1422886950"/>
    <b v="0"/>
    <n v="28"/>
    <b v="1"/>
    <x v="1"/>
    <s v="plays"/>
    <d v="2015-02-02T14:22:30"/>
    <d v="2015-03-04T14:22:30"/>
    <n v="30"/>
  </r>
  <r>
    <x v="342"/>
    <n v="2015"/>
    <x v="2"/>
    <s v="GB"/>
    <s v="GBP"/>
    <n v="1441547220"/>
    <n v="1439322412"/>
    <b v="0"/>
    <n v="21"/>
    <b v="1"/>
    <x v="1"/>
    <s v="plays"/>
    <d v="2015-08-11T19:46:52"/>
    <d v="2015-09-06T13:47:00"/>
    <n v="26"/>
  </r>
  <r>
    <x v="342"/>
    <n v="2063"/>
    <x v="2"/>
    <s v="GB"/>
    <s v="GBP"/>
    <n v="1443808800"/>
    <n v="1441120910"/>
    <b v="0"/>
    <n v="46"/>
    <b v="1"/>
    <x v="1"/>
    <s v="plays"/>
    <d v="2015-09-01T15:21:50"/>
    <d v="2015-10-02T18:00:00"/>
    <n v="31"/>
  </r>
  <r>
    <x v="342"/>
    <n v="2569"/>
    <x v="2"/>
    <s v="GB"/>
    <s v="GBP"/>
    <n v="1471428340"/>
    <n v="1469009140"/>
    <b v="0"/>
    <n v="83"/>
    <b v="1"/>
    <x v="1"/>
    <s v="plays"/>
    <d v="2016-07-20T10:05:40"/>
    <d v="2016-08-17T10:05:40"/>
    <n v="28"/>
  </r>
  <r>
    <x v="342"/>
    <n v="2095"/>
    <x v="2"/>
    <s v="GB"/>
    <s v="GBP"/>
    <n v="1422015083"/>
    <n v="1419423083"/>
    <b v="0"/>
    <n v="38"/>
    <b v="1"/>
    <x v="1"/>
    <s v="plays"/>
    <d v="2014-12-24T12:11:23"/>
    <d v="2015-01-23T12:11:23"/>
    <n v="30"/>
  </r>
  <r>
    <x v="342"/>
    <n v="2287"/>
    <x v="2"/>
    <s v="US"/>
    <s v="USD"/>
    <n v="1420009200"/>
    <n v="1417593483"/>
    <b v="0"/>
    <n v="26"/>
    <b v="1"/>
    <x v="1"/>
    <s v="plays"/>
    <d v="2014-12-03T07:58:03"/>
    <d v="2014-12-31T07:00:00"/>
    <n v="28"/>
  </r>
  <r>
    <x v="342"/>
    <n v="2545"/>
    <x v="2"/>
    <s v="US"/>
    <s v="USD"/>
    <n v="1423630740"/>
    <n v="1418673307"/>
    <b v="0"/>
    <n v="35"/>
    <b v="1"/>
    <x v="1"/>
    <s v="plays"/>
    <d v="2014-12-15T19:55:07"/>
    <d v="2015-02-11T04:59:00"/>
    <n v="58"/>
  </r>
  <r>
    <x v="342"/>
    <n v="2087"/>
    <x v="2"/>
    <s v="GB"/>
    <s v="GBP"/>
    <n v="1421452682"/>
    <n v="1418860682"/>
    <b v="0"/>
    <n v="53"/>
    <b v="1"/>
    <x v="1"/>
    <s v="plays"/>
    <d v="2014-12-17T23:58:02"/>
    <d v="2015-01-16T23:58:02"/>
    <n v="30"/>
  </r>
  <r>
    <x v="342"/>
    <n v="2020"/>
    <x v="2"/>
    <s v="GB"/>
    <s v="GBP"/>
    <n v="1433343850"/>
    <n v="1430751850"/>
    <b v="0"/>
    <n v="56"/>
    <b v="1"/>
    <x v="1"/>
    <s v="plays"/>
    <d v="2015-05-04T15:04:10"/>
    <d v="2015-06-03T15:04:10"/>
    <n v="30"/>
  </r>
  <r>
    <x v="342"/>
    <n v="2000"/>
    <x v="2"/>
    <s v="US"/>
    <s v="USD"/>
    <n v="1463803140"/>
    <n v="1459446487"/>
    <b v="0"/>
    <n v="29"/>
    <b v="1"/>
    <x v="1"/>
    <s v="plays"/>
    <d v="2016-03-31T17:48:07"/>
    <d v="2016-05-21T03:59:00"/>
    <n v="51"/>
  </r>
  <r>
    <x v="342"/>
    <n v="2010"/>
    <x v="2"/>
    <s v="GB"/>
    <s v="GBP"/>
    <n v="1438764207"/>
    <n v="1436172207"/>
    <b v="0"/>
    <n v="33"/>
    <b v="1"/>
    <x v="1"/>
    <s v="plays"/>
    <d v="2015-07-06T08:43:27"/>
    <d v="2015-08-05T08:43:27"/>
    <n v="30"/>
  </r>
  <r>
    <x v="342"/>
    <n v="2215"/>
    <x v="2"/>
    <s v="DK"/>
    <s v="DKK"/>
    <n v="1464817320"/>
    <n v="1462806419"/>
    <b v="0"/>
    <n v="20"/>
    <b v="1"/>
    <x v="1"/>
    <s v="plays"/>
    <d v="2016-05-09T15:06:59"/>
    <d v="2016-06-01T21:42:00"/>
    <n v="23"/>
  </r>
  <r>
    <x v="342"/>
    <n v="2050"/>
    <x v="2"/>
    <s v="GB"/>
    <s v="GBP"/>
    <n v="1433076298"/>
    <n v="1430052298"/>
    <b v="0"/>
    <n v="31"/>
    <b v="1"/>
    <x v="1"/>
    <s v="plays"/>
    <d v="2015-04-26T12:44:58"/>
    <d v="2015-05-31T12:44:58"/>
    <n v="35"/>
  </r>
  <r>
    <x v="342"/>
    <n v="2202"/>
    <x v="2"/>
    <s v="US"/>
    <s v="USD"/>
    <n v="1404190740"/>
    <n v="1401214581"/>
    <b v="0"/>
    <n v="30"/>
    <b v="1"/>
    <x v="1"/>
    <s v="plays"/>
    <d v="2014-05-27T18:16:21"/>
    <d v="2014-07-01T04:59:00"/>
    <n v="35"/>
  </r>
  <r>
    <x v="342"/>
    <n v="3100"/>
    <x v="2"/>
    <s v="GB"/>
    <s v="GBP"/>
    <n v="1423838916"/>
    <n v="1418654916"/>
    <b v="0"/>
    <n v="78"/>
    <b v="1"/>
    <x v="1"/>
    <s v="plays"/>
    <d v="2014-12-15T14:48:36"/>
    <d v="2015-02-13T14:48:36"/>
    <n v="60"/>
  </r>
  <r>
    <x v="342"/>
    <n v="2160"/>
    <x v="2"/>
    <s v="GB"/>
    <s v="GBP"/>
    <n v="1462878648"/>
    <n v="1461064248"/>
    <b v="0"/>
    <n v="30"/>
    <b v="1"/>
    <x v="1"/>
    <s v="plays"/>
    <d v="2016-04-19T11:10:48"/>
    <d v="2016-05-10T11:10:48"/>
    <n v="21"/>
  </r>
  <r>
    <x v="342"/>
    <n v="2030"/>
    <x v="2"/>
    <s v="US"/>
    <s v="USD"/>
    <n v="1465062166"/>
    <n v="1463334166"/>
    <b v="0"/>
    <n v="19"/>
    <b v="1"/>
    <x v="1"/>
    <s v="plays"/>
    <d v="2016-05-15T17:42:46"/>
    <d v="2016-06-04T17:42:46"/>
    <n v="20"/>
  </r>
  <r>
    <x v="342"/>
    <n v="2015"/>
    <x v="2"/>
    <s v="US"/>
    <s v="USD"/>
    <n v="1476939300"/>
    <n v="1474273294"/>
    <b v="0"/>
    <n v="33"/>
    <b v="1"/>
    <x v="1"/>
    <s v="plays"/>
    <d v="2016-09-19T08:21:34"/>
    <d v="2016-10-20T04:55:00"/>
    <n v="31"/>
  </r>
  <r>
    <x v="342"/>
    <n v="358"/>
    <x v="1"/>
    <s v="US"/>
    <s v="USD"/>
    <n v="1407808438"/>
    <n v="1405217355"/>
    <b v="0"/>
    <n v="14"/>
    <b v="0"/>
    <x v="1"/>
    <s v="plays"/>
    <d v="2014-07-13T02:09:15"/>
    <d v="2014-08-12T01:53:58"/>
    <n v="30"/>
  </r>
  <r>
    <x v="342"/>
    <n v="2335"/>
    <x v="2"/>
    <s v="US"/>
    <s v="USD"/>
    <n v="1425185940"/>
    <n v="1423960097"/>
    <b v="0"/>
    <n v="56"/>
    <b v="1"/>
    <x v="1"/>
    <s v="musical"/>
    <d v="2015-02-15T00:28:17"/>
    <d v="2015-03-01T04:59:00"/>
    <n v="14"/>
  </r>
  <r>
    <x v="342"/>
    <n v="2000"/>
    <x v="2"/>
    <s v="GB"/>
    <s v="GBP"/>
    <n v="1434234010"/>
    <n v="1431642010"/>
    <b v="0"/>
    <n v="20"/>
    <b v="1"/>
    <x v="1"/>
    <s v="musical"/>
    <d v="2015-05-14T22:20:10"/>
    <d v="2015-06-13T22:20:10"/>
    <n v="30"/>
  </r>
  <r>
    <x v="342"/>
    <n v="2005"/>
    <x v="2"/>
    <s v="US"/>
    <s v="USD"/>
    <n v="1428552000"/>
    <n v="1426199843"/>
    <b v="0"/>
    <n v="14"/>
    <b v="1"/>
    <x v="1"/>
    <s v="musical"/>
    <d v="2015-03-12T22:37:23"/>
    <d v="2015-04-09T04:00:00"/>
    <n v="28"/>
  </r>
  <r>
    <x v="342"/>
    <n v="2864"/>
    <x v="2"/>
    <s v="US"/>
    <s v="USD"/>
    <n v="1411790400"/>
    <n v="1409884821"/>
    <b v="0"/>
    <n v="59"/>
    <b v="1"/>
    <x v="1"/>
    <s v="musical"/>
    <d v="2014-09-05T02:40:21"/>
    <d v="2014-09-27T04:00:00"/>
    <n v="22"/>
  </r>
  <r>
    <x v="342"/>
    <n v="2035"/>
    <x v="2"/>
    <s v="GB"/>
    <s v="GBP"/>
    <n v="1469401200"/>
    <n v="1466887297"/>
    <b v="0"/>
    <n v="27"/>
    <b v="1"/>
    <x v="1"/>
    <s v="musical"/>
    <d v="2016-06-25T20:41:37"/>
    <d v="2016-07-24T23:00:00"/>
    <n v="29"/>
  </r>
  <r>
    <x v="342"/>
    <n v="3015"/>
    <x v="2"/>
    <s v="GB"/>
    <s v="GBP"/>
    <n v="1470132180"/>
    <n v="1467040769"/>
    <b v="0"/>
    <n v="30"/>
    <b v="1"/>
    <x v="1"/>
    <s v="musical"/>
    <d v="2016-06-27T15:19:29"/>
    <d v="2016-08-02T10:03:00"/>
    <n v="36"/>
  </r>
  <r>
    <x v="342"/>
    <n v="2025"/>
    <x v="2"/>
    <s v="GB"/>
    <s v="GBP"/>
    <n v="1406761200"/>
    <n v="1402403907"/>
    <b v="0"/>
    <n v="38"/>
    <b v="1"/>
    <x v="1"/>
    <s v="plays"/>
    <d v="2014-06-10T12:38:27"/>
    <d v="2014-07-30T23:00:00"/>
    <n v="50"/>
  </r>
  <r>
    <x v="342"/>
    <n v="2191"/>
    <x v="2"/>
    <s v="CA"/>
    <s v="CAD"/>
    <n v="1433131140"/>
    <n v="1429120908"/>
    <b v="0"/>
    <n v="11"/>
    <b v="1"/>
    <x v="1"/>
    <s v="plays"/>
    <d v="2015-04-15T18:01:48"/>
    <d v="2015-06-01T03:59:00"/>
    <n v="47"/>
  </r>
  <r>
    <x v="342"/>
    <n v="2145"/>
    <x v="2"/>
    <s v="US"/>
    <s v="USD"/>
    <n v="1445659140"/>
    <n v="1444236216"/>
    <b v="0"/>
    <n v="20"/>
    <b v="1"/>
    <x v="1"/>
    <s v="plays"/>
    <d v="2015-10-07T16:43:36"/>
    <d v="2015-10-24T03:59:00"/>
    <n v="17"/>
  </r>
  <r>
    <x v="342"/>
    <n v="2042"/>
    <x v="2"/>
    <s v="GB"/>
    <s v="GBP"/>
    <n v="1435947758"/>
    <n v="1432837358"/>
    <b v="0"/>
    <n v="17"/>
    <b v="1"/>
    <x v="1"/>
    <s v="plays"/>
    <d v="2015-05-28T18:22:38"/>
    <d v="2015-07-03T18:22:38"/>
    <n v="36"/>
  </r>
  <r>
    <x v="342"/>
    <n v="2025"/>
    <x v="2"/>
    <s v="US"/>
    <s v="USD"/>
    <n v="1438226724"/>
    <n v="1433042724"/>
    <b v="0"/>
    <n v="32"/>
    <b v="1"/>
    <x v="1"/>
    <s v="plays"/>
    <d v="2015-05-31T03:25:24"/>
    <d v="2015-07-30T03:25:24"/>
    <n v="60"/>
  </r>
  <r>
    <x v="342"/>
    <n v="100"/>
    <x v="1"/>
    <s v="US"/>
    <s v="USD"/>
    <n v="1415828820"/>
    <n v="1412258977"/>
    <b v="0"/>
    <n v="1"/>
    <b v="0"/>
    <x v="1"/>
    <s v="plays"/>
    <d v="2014-10-02T14:09:37"/>
    <d v="2014-11-12T21:47:00"/>
    <n v="41"/>
  </r>
  <r>
    <x v="342"/>
    <n v="11"/>
    <x v="1"/>
    <s v="US"/>
    <s v="USD"/>
    <n v="1458703740"/>
    <n v="1454453021"/>
    <b v="0"/>
    <n v="2"/>
    <b v="0"/>
    <x v="1"/>
    <s v="plays"/>
    <d v="2016-02-02T22:43:41"/>
    <d v="2016-03-23T03:29:00"/>
    <n v="50"/>
  </r>
  <r>
    <x v="342"/>
    <n v="251"/>
    <x v="1"/>
    <s v="US"/>
    <s v="USD"/>
    <n v="1466278339"/>
    <n v="1463686339"/>
    <b v="0"/>
    <n v="5"/>
    <b v="0"/>
    <x v="1"/>
    <s v="plays"/>
    <d v="2016-05-19T19:32:19"/>
    <d v="2016-06-18T19:32:19"/>
    <n v="30"/>
  </r>
  <r>
    <x v="342"/>
    <n v="35"/>
    <x v="0"/>
    <s v="US"/>
    <s v="USD"/>
    <n v="1430517600"/>
    <n v="1426538129"/>
    <b v="0"/>
    <n v="2"/>
    <b v="0"/>
    <x v="1"/>
    <s v="musical"/>
    <d v="2015-03-16T20:35:29"/>
    <d v="2015-05-01T22:00:00"/>
    <n v="46"/>
  </r>
  <r>
    <x v="342"/>
    <n v="542"/>
    <x v="1"/>
    <s v="GB"/>
    <s v="GBP"/>
    <n v="1488114358"/>
    <n v="1485522358"/>
    <b v="0"/>
    <n v="14"/>
    <b v="0"/>
    <x v="1"/>
    <s v="plays"/>
    <d v="2017-01-27T13:05:58"/>
    <d v="2017-02-26T13:05:58"/>
    <n v="30"/>
  </r>
  <r>
    <x v="342"/>
    <n v="0"/>
    <x v="1"/>
    <s v="DK"/>
    <s v="DKK"/>
    <n v="1464952752"/>
    <n v="1462360752"/>
    <b v="0"/>
    <n v="0"/>
    <b v="0"/>
    <x v="1"/>
    <s v="plays"/>
    <d v="2016-05-04T11:19:12"/>
    <d v="2016-06-03T11:19:12"/>
    <n v="30"/>
  </r>
  <r>
    <x v="342"/>
    <n v="5"/>
    <x v="1"/>
    <s v="US"/>
    <s v="USD"/>
    <n v="1431717268"/>
    <n v="1429125268"/>
    <b v="0"/>
    <n v="1"/>
    <b v="0"/>
    <x v="1"/>
    <s v="plays"/>
    <d v="2015-04-15T19:14:28"/>
    <d v="2015-05-15T19:14:28"/>
    <n v="30"/>
  </r>
  <r>
    <x v="342"/>
    <n v="641"/>
    <x v="1"/>
    <s v="US"/>
    <s v="USD"/>
    <n v="1406988000"/>
    <n v="1403822912"/>
    <b v="0"/>
    <n v="16"/>
    <b v="0"/>
    <x v="1"/>
    <s v="plays"/>
    <d v="2014-06-26T22:48:32"/>
    <d v="2014-08-02T14:00:00"/>
    <n v="37"/>
  </r>
  <r>
    <x v="342"/>
    <n v="126"/>
    <x v="1"/>
    <s v="US"/>
    <s v="USD"/>
    <n v="1429460386"/>
    <n v="1424279986"/>
    <b v="0"/>
    <n v="3"/>
    <b v="0"/>
    <x v="1"/>
    <s v="plays"/>
    <d v="2015-02-18T17:19:46"/>
    <d v="2015-04-19T16:19:46"/>
    <n v="60"/>
  </r>
  <r>
    <x v="342"/>
    <n v="285"/>
    <x v="1"/>
    <s v="US"/>
    <s v="USD"/>
    <n v="1460608780"/>
    <n v="1455428380"/>
    <b v="0"/>
    <n v="4"/>
    <b v="0"/>
    <x v="1"/>
    <s v="plays"/>
    <d v="2016-02-14T05:39:40"/>
    <d v="2016-04-14T04:39:40"/>
    <n v="60"/>
  </r>
  <r>
    <x v="342"/>
    <n v="214"/>
    <x v="1"/>
    <s v="US"/>
    <s v="USD"/>
    <n v="1422717953"/>
    <n v="1417533953"/>
    <b v="0"/>
    <n v="8"/>
    <b v="0"/>
    <x v="1"/>
    <s v="plays"/>
    <d v="2014-12-02T15:25:53"/>
    <d v="2015-01-31T15:25:53"/>
    <n v="60"/>
  </r>
  <r>
    <x v="342"/>
    <n v="641"/>
    <x v="1"/>
    <s v="US"/>
    <s v="USD"/>
    <n v="1456002300"/>
    <n v="1454173120"/>
    <b v="0"/>
    <n v="19"/>
    <b v="0"/>
    <x v="1"/>
    <s v="plays"/>
    <d v="2016-01-30T16:58:40"/>
    <d v="2016-02-20T21:05:00"/>
    <n v="21"/>
  </r>
  <r>
    <x v="342"/>
    <n v="5"/>
    <x v="1"/>
    <s v="US"/>
    <s v="USD"/>
    <n v="1405761690"/>
    <n v="1403169690"/>
    <b v="0"/>
    <n v="1"/>
    <b v="0"/>
    <x v="1"/>
    <s v="plays"/>
    <d v="2014-06-19T09:21:30"/>
    <d v="2014-07-19T09:21:30"/>
    <n v="30"/>
  </r>
  <r>
    <x v="342"/>
    <n v="201"/>
    <x v="1"/>
    <s v="US"/>
    <s v="USD"/>
    <n v="1424009147"/>
    <n v="1421417147"/>
    <b v="0"/>
    <n v="2"/>
    <b v="0"/>
    <x v="1"/>
    <s v="plays"/>
    <d v="2015-01-16T14:05:47"/>
    <d v="2015-02-15T14:05:47"/>
    <n v="30"/>
  </r>
  <r>
    <x v="342"/>
    <n v="5"/>
    <x v="1"/>
    <s v="US"/>
    <s v="USD"/>
    <n v="1409070480"/>
    <n v="1406572381"/>
    <b v="0"/>
    <n v="1"/>
    <b v="0"/>
    <x v="1"/>
    <s v="plays"/>
    <d v="2014-07-28T18:33:01"/>
    <d v="2014-08-26T16:28:00"/>
    <n v="29"/>
  </r>
  <r>
    <x v="342"/>
    <n v="26"/>
    <x v="1"/>
    <s v="US"/>
    <s v="USD"/>
    <n v="1424070823"/>
    <n v="1421478823"/>
    <b v="0"/>
    <n v="2"/>
    <b v="0"/>
    <x v="1"/>
    <s v="plays"/>
    <d v="2015-01-17T07:13:43"/>
    <d v="2015-02-16T07:13:43"/>
    <n v="30"/>
  </r>
  <r>
    <x v="342"/>
    <n v="561"/>
    <x v="1"/>
    <s v="US"/>
    <s v="USD"/>
    <n v="1402007500"/>
    <n v="1399415500"/>
    <b v="0"/>
    <n v="11"/>
    <b v="0"/>
    <x v="1"/>
    <s v="plays"/>
    <d v="2014-05-06T22:31:40"/>
    <d v="2014-06-05T22:31:40"/>
    <n v="30"/>
  </r>
  <r>
    <x v="342"/>
    <n v="385"/>
    <x v="1"/>
    <s v="AU"/>
    <s v="AUD"/>
    <n v="1430316426"/>
    <n v="1427724426"/>
    <b v="0"/>
    <n v="6"/>
    <b v="0"/>
    <x v="1"/>
    <s v="plays"/>
    <d v="2015-03-30T14:07:06"/>
    <d v="2015-04-29T14:07:06"/>
    <n v="30"/>
  </r>
  <r>
    <x v="342"/>
    <n v="576"/>
    <x v="1"/>
    <s v="GB"/>
    <s v="GBP"/>
    <n v="1404149280"/>
    <n v="1400547969"/>
    <b v="0"/>
    <n v="13"/>
    <b v="0"/>
    <x v="1"/>
    <s v="plays"/>
    <d v="2014-05-20T01:06:09"/>
    <d v="2014-06-30T17:28:00"/>
    <n v="41"/>
  </r>
  <r>
    <x v="342"/>
    <n v="216"/>
    <x v="1"/>
    <s v="GB"/>
    <s v="GBP"/>
    <n v="1421403960"/>
    <n v="1418827324"/>
    <b v="0"/>
    <n v="3"/>
    <b v="0"/>
    <x v="1"/>
    <s v="plays"/>
    <d v="2014-12-17T14:42:04"/>
    <d v="2015-01-16T10:26:00"/>
    <n v="30"/>
  </r>
  <r>
    <x v="342"/>
    <n v="730"/>
    <x v="1"/>
    <s v="US"/>
    <s v="USD"/>
    <n v="1413953940"/>
    <n v="1410141900"/>
    <b v="0"/>
    <n v="8"/>
    <b v="0"/>
    <x v="1"/>
    <s v="plays"/>
    <d v="2014-09-08T02:05:00"/>
    <d v="2014-10-22T04:59:00"/>
    <n v="44"/>
  </r>
  <r>
    <x v="342"/>
    <n v="41"/>
    <x v="1"/>
    <s v="US"/>
    <s v="USD"/>
    <n v="1411596001"/>
    <n v="1409608801"/>
    <b v="0"/>
    <n v="4"/>
    <b v="0"/>
    <x v="1"/>
    <s v="plays"/>
    <d v="2014-09-01T22:00:01"/>
    <d v="2014-09-24T22:00:01"/>
    <n v="23"/>
  </r>
  <r>
    <x v="343"/>
    <n v="0"/>
    <x v="1"/>
    <s v="US"/>
    <s v="USD"/>
    <n v="1341086400"/>
    <n v="1340055345"/>
    <b v="0"/>
    <n v="0"/>
    <b v="0"/>
    <x v="2"/>
    <s v="children's books"/>
    <d v="2012-06-18T21:35:45"/>
    <d v="2012-06-30T20:00:00"/>
    <n v="12"/>
  </r>
  <r>
    <x v="344"/>
    <n v="2095.2600000000002"/>
    <x v="2"/>
    <s v="US"/>
    <s v="USD"/>
    <n v="1336245328"/>
    <n v="1333653333"/>
    <b v="1"/>
    <n v="75"/>
    <b v="1"/>
    <x v="5"/>
    <s v="indie rock"/>
    <d v="2012-04-05T19:15:33"/>
    <d v="2012-05-05T19:15:28"/>
    <n v="30"/>
  </r>
  <r>
    <x v="345"/>
    <n v="3005"/>
    <x v="2"/>
    <s v="GB"/>
    <s v="GBP"/>
    <n v="1459378085"/>
    <n v="1456789685"/>
    <b v="0"/>
    <n v="21"/>
    <b v="1"/>
    <x v="1"/>
    <s v="plays"/>
    <d v="2016-02-29T23:48:05"/>
    <d v="2016-03-30T22:48:05"/>
    <n v="30"/>
  </r>
  <r>
    <x v="346"/>
    <n v="75"/>
    <x v="1"/>
    <s v="GB"/>
    <s v="GBP"/>
    <n v="1410281360"/>
    <n v="1406825360"/>
    <b v="0"/>
    <n v="3"/>
    <b v="0"/>
    <x v="1"/>
    <s v="plays"/>
    <d v="2014-07-31T16:49:20"/>
    <d v="2014-09-09T16:49:20"/>
    <n v="40"/>
  </r>
  <r>
    <x v="347"/>
    <n v="2735"/>
    <x v="2"/>
    <s v="US"/>
    <s v="USD"/>
    <n v="1327851291"/>
    <n v="1325432091"/>
    <b v="0"/>
    <n v="41"/>
    <b v="1"/>
    <x v="2"/>
    <s v="nonfiction"/>
    <d v="2012-01-01T15:34:51"/>
    <d v="2012-01-29T15:34:51"/>
    <n v="28"/>
  </r>
  <r>
    <x v="347"/>
    <n v="905"/>
    <x v="1"/>
    <s v="NL"/>
    <s v="EUR"/>
    <n v="1418649177"/>
    <n v="1416057177"/>
    <b v="1"/>
    <n v="29"/>
    <b v="0"/>
    <x v="6"/>
    <s v="photobooks"/>
    <d v="2014-11-15T13:12:57"/>
    <d v="2014-12-15T13:12:57"/>
    <n v="30"/>
  </r>
  <r>
    <x v="347"/>
    <n v="2182"/>
    <x v="2"/>
    <s v="US"/>
    <s v="USD"/>
    <n v="1376838000"/>
    <n v="1374531631"/>
    <b v="1"/>
    <n v="55"/>
    <b v="1"/>
    <x v="1"/>
    <s v="plays"/>
    <d v="2013-07-22T22:20:31"/>
    <d v="2013-08-18T15:00:00"/>
    <n v="27"/>
  </r>
  <r>
    <x v="348"/>
    <n v="205"/>
    <x v="0"/>
    <s v="US"/>
    <s v="USD"/>
    <n v="1283392800"/>
    <n v="1281317691"/>
    <b v="0"/>
    <n v="4"/>
    <b v="0"/>
    <x v="2"/>
    <s v="art books"/>
    <d v="2010-08-09T01:34:51"/>
    <d v="2010-09-02T02:00:00"/>
    <n v="24"/>
  </r>
  <r>
    <x v="349"/>
    <n v="145"/>
    <x v="1"/>
    <s v="GB"/>
    <s v="GBP"/>
    <n v="1400498789"/>
    <n v="1398511589"/>
    <b v="0"/>
    <n v="7"/>
    <b v="0"/>
    <x v="1"/>
    <s v="plays"/>
    <d v="2014-04-26T11:26:29"/>
    <d v="2014-05-19T11:26:29"/>
    <n v="23"/>
  </r>
  <r>
    <x v="350"/>
    <n v="2231"/>
    <x v="2"/>
    <s v="US"/>
    <s v="USD"/>
    <n v="1338186657"/>
    <n v="1333002657"/>
    <b v="0"/>
    <n v="32"/>
    <b v="1"/>
    <x v="0"/>
    <s v="shorts"/>
    <d v="2012-03-29T06:30:57"/>
    <d v="2012-05-28T06:30:57"/>
    <n v="60"/>
  </r>
  <r>
    <x v="350"/>
    <n v="1941"/>
    <x v="2"/>
    <s v="US"/>
    <s v="USD"/>
    <n v="1363952225"/>
    <n v="1361363825"/>
    <b v="0"/>
    <n v="32"/>
    <b v="1"/>
    <x v="5"/>
    <s v="rock"/>
    <d v="2013-02-20T12:37:05"/>
    <d v="2013-03-22T11:37:05"/>
    <n v="30"/>
  </r>
  <r>
    <x v="350"/>
    <n v="1800"/>
    <x v="2"/>
    <s v="US"/>
    <s v="USD"/>
    <n v="1330789165"/>
    <n v="1328197165"/>
    <b v="0"/>
    <n v="19"/>
    <b v="1"/>
    <x v="5"/>
    <s v="rock"/>
    <d v="2012-02-02T15:39:25"/>
    <d v="2012-03-03T15:39:25"/>
    <n v="30"/>
  </r>
  <r>
    <x v="350"/>
    <n v="8807"/>
    <x v="2"/>
    <s v="US"/>
    <s v="USD"/>
    <n v="1486616400"/>
    <n v="1484037977"/>
    <b v="0"/>
    <n v="279"/>
    <b v="1"/>
    <x v="4"/>
    <s v="tabletop games"/>
    <d v="2017-01-10T08:46:17"/>
    <d v="2017-02-09T05:00:00"/>
    <n v="30"/>
  </r>
  <r>
    <x v="350"/>
    <n v="657"/>
    <x v="1"/>
    <s v="US"/>
    <s v="USD"/>
    <n v="1435429626"/>
    <n v="1431973626"/>
    <b v="0"/>
    <n v="14"/>
    <b v="0"/>
    <x v="1"/>
    <s v="plays"/>
    <d v="2015-05-18T18:27:06"/>
    <d v="2015-06-27T18:27:06"/>
    <n v="40"/>
  </r>
  <r>
    <x v="350"/>
    <n v="2355"/>
    <x v="2"/>
    <s v="US"/>
    <s v="USD"/>
    <n v="1405400400"/>
    <n v="1402934629"/>
    <b v="0"/>
    <n v="21"/>
    <b v="1"/>
    <x v="1"/>
    <s v="musical"/>
    <d v="2014-06-16T16:03:49"/>
    <d v="2014-07-15T05:00:00"/>
    <n v="29"/>
  </r>
  <r>
    <x v="350"/>
    <n v="2361"/>
    <x v="2"/>
    <s v="US"/>
    <s v="USD"/>
    <n v="1412136000"/>
    <n v="1410278284"/>
    <b v="1"/>
    <n v="57"/>
    <b v="1"/>
    <x v="1"/>
    <s v="plays"/>
    <d v="2014-09-09T15:58:04"/>
    <d v="2014-10-01T04:00:00"/>
    <n v="22"/>
  </r>
  <r>
    <x v="350"/>
    <n v="1830"/>
    <x v="2"/>
    <s v="GB"/>
    <s v="GBP"/>
    <n v="1436705265"/>
    <n v="1434113265"/>
    <b v="1"/>
    <n v="30"/>
    <b v="1"/>
    <x v="1"/>
    <s v="plays"/>
    <d v="2015-06-12T12:47:45"/>
    <d v="2015-07-12T12:47:45"/>
    <n v="30"/>
  </r>
  <r>
    <x v="350"/>
    <n v="1805"/>
    <x v="2"/>
    <s v="US"/>
    <s v="USD"/>
    <n v="1423456200"/>
    <n v="1421183271"/>
    <b v="1"/>
    <n v="12"/>
    <b v="1"/>
    <x v="1"/>
    <s v="plays"/>
    <d v="2015-01-13T21:07:51"/>
    <d v="2015-02-09T04:30:00"/>
    <n v="27"/>
  </r>
  <r>
    <x v="350"/>
    <n v="2086"/>
    <x v="2"/>
    <s v="US"/>
    <s v="USD"/>
    <n v="1427553484"/>
    <n v="1424533084"/>
    <b v="0"/>
    <n v="35"/>
    <b v="1"/>
    <x v="1"/>
    <s v="plays"/>
    <d v="2015-02-21T15:38:04"/>
    <d v="2015-03-28T14:38:04"/>
    <n v="35"/>
  </r>
  <r>
    <x v="350"/>
    <n v="2635"/>
    <x v="2"/>
    <s v="US"/>
    <s v="USD"/>
    <n v="1404522000"/>
    <n v="1404308883"/>
    <b v="0"/>
    <n v="9"/>
    <b v="1"/>
    <x v="1"/>
    <s v="plays"/>
    <d v="2014-07-02T13:48:03"/>
    <d v="2014-07-05T01:00:00"/>
    <n v="3"/>
  </r>
  <r>
    <x v="350"/>
    <n v="2076"/>
    <x v="2"/>
    <s v="US"/>
    <s v="USD"/>
    <n v="1431831600"/>
    <n v="1430761243"/>
    <b v="0"/>
    <n v="39"/>
    <b v="1"/>
    <x v="1"/>
    <s v="plays"/>
    <d v="2015-05-04T17:40:43"/>
    <d v="2015-05-17T03:00:00"/>
    <n v="13"/>
  </r>
  <r>
    <x v="351"/>
    <n v="15"/>
    <x v="0"/>
    <s v="ES"/>
    <s v="EUR"/>
    <n v="1461535140"/>
    <n v="1459716480"/>
    <b v="0"/>
    <n v="1"/>
    <b v="0"/>
    <x v="2"/>
    <s v="translations"/>
    <d v="2016-04-03T20:48:00"/>
    <d v="2016-04-24T21:59:00"/>
    <n v="21"/>
  </r>
  <r>
    <x v="351"/>
    <n v="0"/>
    <x v="0"/>
    <s v="US"/>
    <s v="USD"/>
    <n v="1337562726"/>
    <n v="1332378726"/>
    <b v="0"/>
    <n v="0"/>
    <b v="0"/>
    <x v="2"/>
    <s v="art books"/>
    <d v="2012-03-22T01:12:06"/>
    <d v="2012-05-21T01:12:06"/>
    <n v="60"/>
  </r>
  <r>
    <x v="351"/>
    <n v="85"/>
    <x v="1"/>
    <s v="US"/>
    <s v="USD"/>
    <n v="1409513940"/>
    <n v="1405949514"/>
    <b v="0"/>
    <n v="4"/>
    <b v="0"/>
    <x v="5"/>
    <s v="faith"/>
    <d v="2014-07-21T13:31:54"/>
    <d v="2014-08-31T19:39:00"/>
    <n v="41"/>
  </r>
  <r>
    <x v="351"/>
    <n v="1776"/>
    <x v="2"/>
    <s v="US"/>
    <s v="USD"/>
    <n v="1387835654"/>
    <n v="1386626054"/>
    <b v="1"/>
    <n v="50"/>
    <b v="1"/>
    <x v="3"/>
    <s v="space exploration"/>
    <d v="2013-12-09T21:54:14"/>
    <d v="2013-12-23T21:54:14"/>
    <n v="14"/>
  </r>
  <r>
    <x v="351"/>
    <n v="1867"/>
    <x v="2"/>
    <s v="US"/>
    <s v="USD"/>
    <n v="1442426171"/>
    <n v="1439834171"/>
    <b v="0"/>
    <n v="41"/>
    <b v="1"/>
    <x v="1"/>
    <s v="spaces"/>
    <d v="2015-08-17T17:56:11"/>
    <d v="2015-09-16T17:56:11"/>
    <n v="30"/>
  </r>
  <r>
    <x v="351"/>
    <n v="2210"/>
    <x v="2"/>
    <s v="GB"/>
    <s v="GBP"/>
    <n v="1462879020"/>
    <n v="1461941527"/>
    <b v="0"/>
    <n v="15"/>
    <b v="1"/>
    <x v="1"/>
    <s v="plays"/>
    <d v="2016-04-29T14:52:07"/>
    <d v="2016-05-10T11:17:00"/>
    <n v="11"/>
  </r>
  <r>
    <x v="351"/>
    <n v="1955"/>
    <x v="2"/>
    <s v="US"/>
    <s v="USD"/>
    <n v="1466707620"/>
    <n v="1464979620"/>
    <b v="0"/>
    <n v="30"/>
    <b v="1"/>
    <x v="1"/>
    <s v="plays"/>
    <d v="2016-06-03T18:47:00"/>
    <d v="2016-06-23T18:47:00"/>
    <n v="20"/>
  </r>
  <r>
    <x v="351"/>
    <n v="425"/>
    <x v="1"/>
    <s v="US"/>
    <s v="USD"/>
    <n v="1448745741"/>
    <n v="1446150141"/>
    <b v="0"/>
    <n v="8"/>
    <b v="0"/>
    <x v="1"/>
    <s v="plays"/>
    <d v="2015-10-29T20:22:21"/>
    <d v="2015-11-28T21:22:21"/>
    <n v="30"/>
  </r>
  <r>
    <x v="352"/>
    <n v="1860"/>
    <x v="2"/>
    <s v="US"/>
    <s v="USD"/>
    <n v="1358755140"/>
    <n v="1357187280"/>
    <b v="0"/>
    <n v="14"/>
    <b v="1"/>
    <x v="5"/>
    <s v="rock"/>
    <d v="2013-01-03T04:28:00"/>
    <d v="2013-01-21T07:59:00"/>
    <n v="18"/>
  </r>
  <r>
    <x v="352"/>
    <n v="1870"/>
    <x v="2"/>
    <s v="GB"/>
    <s v="GBP"/>
    <n v="1444172340"/>
    <n v="1441822828"/>
    <b v="0"/>
    <n v="52"/>
    <b v="1"/>
    <x v="1"/>
    <s v="plays"/>
    <d v="2015-09-09T18:20:28"/>
    <d v="2015-10-06T22:59:00"/>
    <n v="27"/>
  </r>
  <r>
    <x v="352"/>
    <n v="1920"/>
    <x v="2"/>
    <s v="US"/>
    <s v="USD"/>
    <n v="1338824730"/>
    <n v="1336232730"/>
    <b v="0"/>
    <n v="49"/>
    <b v="1"/>
    <x v="5"/>
    <s v="pop"/>
    <d v="2012-05-05T15:45:30"/>
    <d v="2012-06-04T15:45:30"/>
    <n v="30"/>
  </r>
  <r>
    <x v="352"/>
    <n v="1700.01"/>
    <x v="2"/>
    <s v="US"/>
    <s v="USD"/>
    <n v="1414284180"/>
    <n v="1410558948"/>
    <b v="0"/>
    <n v="45"/>
    <b v="1"/>
    <x v="1"/>
    <s v="plays"/>
    <d v="2014-09-12T21:55:48"/>
    <d v="2014-10-26T00:43:00"/>
    <n v="44"/>
  </r>
  <r>
    <x v="352"/>
    <n v="410"/>
    <x v="1"/>
    <s v="US"/>
    <s v="USD"/>
    <n v="1488783507"/>
    <n v="1486191507"/>
    <b v="0"/>
    <n v="10"/>
    <b v="0"/>
    <x v="1"/>
    <s v="plays"/>
    <d v="2017-02-04T06:58:27"/>
    <d v="2017-03-06T06:58:27"/>
    <n v="30"/>
  </r>
  <r>
    <x v="353"/>
    <n v="0"/>
    <x v="0"/>
    <s v="US"/>
    <s v="USD"/>
    <n v="1408112253"/>
    <n v="1405520253"/>
    <b v="0"/>
    <n v="0"/>
    <b v="0"/>
    <x v="3"/>
    <s v="wearables"/>
    <d v="2014-07-16T14:17:33"/>
    <d v="2014-08-15T14:17:33"/>
    <n v="30"/>
  </r>
  <r>
    <x v="354"/>
    <n v="1660"/>
    <x v="2"/>
    <s v="US"/>
    <s v="USD"/>
    <n v="1454431080"/>
    <n v="1451839080"/>
    <b v="0"/>
    <n v="30"/>
    <b v="1"/>
    <x v="1"/>
    <s v="plays"/>
    <d v="2016-01-03T16:38:00"/>
    <d v="2016-02-02T16:38:00"/>
    <n v="30"/>
  </r>
  <r>
    <x v="354"/>
    <n v="1690"/>
    <x v="2"/>
    <s v="CA"/>
    <s v="CAD"/>
    <n v="1464471840"/>
    <n v="1459309704"/>
    <b v="0"/>
    <n v="42"/>
    <b v="1"/>
    <x v="1"/>
    <s v="plays"/>
    <d v="2016-03-30T03:48:24"/>
    <d v="2016-05-28T21:44:00"/>
    <n v="59"/>
  </r>
  <r>
    <x v="354"/>
    <n v="1669"/>
    <x v="2"/>
    <s v="GB"/>
    <s v="GBP"/>
    <n v="1484740918"/>
    <n v="1483012918"/>
    <b v="0"/>
    <n v="37"/>
    <b v="1"/>
    <x v="1"/>
    <s v="plays"/>
    <d v="2016-12-29T12:01:58"/>
    <d v="2017-01-18T12:01:58"/>
    <n v="20"/>
  </r>
  <r>
    <x v="354"/>
    <n v="69"/>
    <x v="1"/>
    <s v="GB"/>
    <s v="GBP"/>
    <n v="1456934893"/>
    <n v="1454342893"/>
    <b v="0"/>
    <n v="3"/>
    <b v="0"/>
    <x v="1"/>
    <s v="plays"/>
    <d v="2016-02-01T16:08:13"/>
    <d v="2016-03-02T16:08:13"/>
    <n v="30"/>
  </r>
  <r>
    <x v="355"/>
    <n v="2150.1"/>
    <x v="2"/>
    <s v="US"/>
    <s v="USD"/>
    <n v="1271573940"/>
    <n v="1268459318"/>
    <b v="0"/>
    <n v="54"/>
    <b v="1"/>
    <x v="5"/>
    <s v="rock"/>
    <d v="2010-03-13T05:48:38"/>
    <d v="2010-04-18T06:59:00"/>
    <n v="36"/>
  </r>
  <r>
    <x v="355"/>
    <n v="2198"/>
    <x v="2"/>
    <s v="US"/>
    <s v="USD"/>
    <n v="1399694340"/>
    <n v="1398448389"/>
    <b v="1"/>
    <n v="71"/>
    <b v="1"/>
    <x v="2"/>
    <s v="radio &amp; podcasts"/>
    <d v="2014-04-25T17:53:09"/>
    <d v="2014-05-10T03:59:00"/>
    <n v="15"/>
  </r>
  <r>
    <x v="355"/>
    <n v="51"/>
    <x v="1"/>
    <s v="GB"/>
    <s v="GBP"/>
    <n v="1470178800"/>
    <n v="1467650771"/>
    <b v="0"/>
    <n v="4"/>
    <b v="0"/>
    <x v="6"/>
    <s v="people"/>
    <d v="2016-07-04T16:46:11"/>
    <d v="2016-08-02T23:00:00"/>
    <n v="29"/>
  </r>
  <r>
    <x v="355"/>
    <n v="1647"/>
    <x v="2"/>
    <s v="GB"/>
    <s v="GBP"/>
    <n v="1480613982"/>
    <n v="1478018382"/>
    <b v="0"/>
    <n v="69"/>
    <b v="1"/>
    <x v="1"/>
    <s v="plays"/>
    <d v="2016-11-01T16:39:42"/>
    <d v="2016-12-01T17:39:42"/>
    <n v="30"/>
  </r>
  <r>
    <x v="355"/>
    <n v="2015"/>
    <x v="2"/>
    <s v="US"/>
    <s v="USD"/>
    <n v="1472952982"/>
    <n v="1470792982"/>
    <b v="0"/>
    <n v="36"/>
    <b v="1"/>
    <x v="1"/>
    <s v="plays"/>
    <d v="2016-08-10T01:36:22"/>
    <d v="2016-09-04T01:36:22"/>
    <n v="25"/>
  </r>
  <r>
    <x v="355"/>
    <n v="170"/>
    <x v="1"/>
    <s v="US"/>
    <s v="USD"/>
    <n v="1402979778"/>
    <n v="1401770178"/>
    <b v="0"/>
    <n v="4"/>
    <b v="0"/>
    <x v="1"/>
    <s v="plays"/>
    <d v="2014-06-03T04:36:18"/>
    <d v="2014-06-17T04:36:18"/>
    <n v="14"/>
  </r>
  <r>
    <x v="355"/>
    <n v="204"/>
    <x v="1"/>
    <s v="US"/>
    <s v="USD"/>
    <n v="1421410151"/>
    <n v="1418818151"/>
    <b v="0"/>
    <n v="8"/>
    <b v="0"/>
    <x v="1"/>
    <s v="plays"/>
    <d v="2014-12-17T12:09:11"/>
    <d v="2015-01-16T12:09:11"/>
    <n v="30"/>
  </r>
  <r>
    <x v="356"/>
    <n v="1839"/>
    <x v="2"/>
    <s v="US"/>
    <s v="USD"/>
    <n v="1316442622"/>
    <n v="1312641022"/>
    <b v="1"/>
    <n v="41"/>
    <b v="1"/>
    <x v="3"/>
    <s v="hardware"/>
    <d v="2011-08-06T14:30:22"/>
    <d v="2011-09-19T14:30:22"/>
    <n v="44"/>
  </r>
  <r>
    <x v="357"/>
    <n v="1614"/>
    <x v="2"/>
    <s v="GB"/>
    <s v="GBP"/>
    <n v="1370019600"/>
    <n v="1366999870"/>
    <b v="0"/>
    <n v="37"/>
    <b v="1"/>
    <x v="5"/>
    <s v="classical music"/>
    <d v="2013-04-26T18:11:10"/>
    <d v="2013-05-31T17:00:00"/>
    <n v="35"/>
  </r>
  <r>
    <x v="358"/>
    <n v="1686"/>
    <x v="2"/>
    <s v="US"/>
    <s v="USD"/>
    <n v="1464904800"/>
    <n v="1463852904"/>
    <b v="0"/>
    <n v="49"/>
    <b v="1"/>
    <x v="1"/>
    <s v="plays"/>
    <d v="2016-05-21T17:48:24"/>
    <d v="2016-06-02T22:00:00"/>
    <n v="12"/>
  </r>
  <r>
    <x v="359"/>
    <n v="3186"/>
    <x v="2"/>
    <s v="CA"/>
    <s v="CAD"/>
    <n v="1433206020"/>
    <n v="1430617209"/>
    <b v="0"/>
    <n v="30"/>
    <b v="1"/>
    <x v="5"/>
    <s v="electronic music"/>
    <d v="2015-05-03T01:40:09"/>
    <d v="2015-06-02T00:47:00"/>
    <n v="30"/>
  </r>
  <r>
    <x v="360"/>
    <n v="1510"/>
    <x v="2"/>
    <s v="GB"/>
    <s v="GBP"/>
    <n v="1415126022"/>
    <n v="1412530422"/>
    <b v="0"/>
    <n v="36"/>
    <b v="1"/>
    <x v="0"/>
    <s v="television"/>
    <d v="2014-10-05T17:33:42"/>
    <d v="2014-11-04T18:33:42"/>
    <n v="30"/>
  </r>
  <r>
    <x v="360"/>
    <n v="1720"/>
    <x v="2"/>
    <s v="US"/>
    <s v="USD"/>
    <n v="1280631600"/>
    <n v="1274889241"/>
    <b v="0"/>
    <n v="34"/>
    <b v="1"/>
    <x v="0"/>
    <s v="shorts"/>
    <d v="2010-05-26T15:54:01"/>
    <d v="2010-08-01T03:00:00"/>
    <n v="67"/>
  </r>
  <r>
    <x v="360"/>
    <n v="1590.29"/>
    <x v="2"/>
    <s v="US"/>
    <s v="USD"/>
    <n v="1390426799"/>
    <n v="1387834799"/>
    <b v="0"/>
    <n v="39"/>
    <b v="1"/>
    <x v="0"/>
    <s v="shorts"/>
    <d v="2013-12-23T21:39:59"/>
    <d v="2014-01-22T21:39:59"/>
    <n v="30"/>
  </r>
  <r>
    <x v="360"/>
    <n v="3700"/>
    <x v="2"/>
    <s v="US"/>
    <s v="USD"/>
    <n v="1370011370"/>
    <n v="1364827370"/>
    <b v="0"/>
    <n v="47"/>
    <b v="1"/>
    <x v="0"/>
    <s v="shorts"/>
    <d v="2013-04-01T14:42:50"/>
    <d v="2013-05-31T14:42:50"/>
    <n v="60"/>
  </r>
  <r>
    <x v="360"/>
    <n v="40"/>
    <x v="0"/>
    <s v="US"/>
    <s v="USD"/>
    <n v="1433336895"/>
    <n v="1429621695"/>
    <b v="0"/>
    <n v="3"/>
    <b v="0"/>
    <x v="0"/>
    <s v="science fiction"/>
    <d v="2015-04-21T13:08:15"/>
    <d v="2015-06-03T13:08:15"/>
    <n v="43"/>
  </r>
  <r>
    <x v="360"/>
    <n v="0"/>
    <x v="1"/>
    <s v="US"/>
    <s v="USD"/>
    <n v="1438803999"/>
    <n v="1436211999"/>
    <b v="0"/>
    <n v="0"/>
    <b v="0"/>
    <x v="0"/>
    <s v="drama"/>
    <d v="2015-07-06T19:46:39"/>
    <d v="2015-08-05T19:46:39"/>
    <n v="30"/>
  </r>
  <r>
    <x v="360"/>
    <n v="51"/>
    <x v="1"/>
    <s v="CA"/>
    <s v="CAD"/>
    <n v="1409543940"/>
    <n v="1404586762"/>
    <b v="0"/>
    <n v="2"/>
    <b v="0"/>
    <x v="0"/>
    <s v="drama"/>
    <d v="2014-07-05T18:59:22"/>
    <d v="2014-09-01T03:59:00"/>
    <n v="58"/>
  </r>
  <r>
    <x v="360"/>
    <n v="0"/>
    <x v="1"/>
    <s v="US"/>
    <s v="USD"/>
    <n v="1409891015"/>
    <n v="1407299015"/>
    <b v="0"/>
    <n v="0"/>
    <b v="0"/>
    <x v="0"/>
    <s v="drama"/>
    <d v="2014-08-06T04:23:35"/>
    <d v="2014-09-05T04:23:35"/>
    <n v="30"/>
  </r>
  <r>
    <x v="360"/>
    <n v="1511"/>
    <x v="2"/>
    <s v="US"/>
    <s v="USD"/>
    <n v="1329320235"/>
    <n v="1326728235"/>
    <b v="1"/>
    <n v="7"/>
    <b v="1"/>
    <x v="0"/>
    <s v="documentary"/>
    <d v="2012-01-16T15:37:15"/>
    <d v="2012-02-15T15:37:15"/>
    <n v="30"/>
  </r>
  <r>
    <x v="360"/>
    <n v="0"/>
    <x v="1"/>
    <s v="US"/>
    <s v="USD"/>
    <n v="1337371334"/>
    <n v="1332187334"/>
    <b v="0"/>
    <n v="0"/>
    <b v="0"/>
    <x v="0"/>
    <s v="animation"/>
    <d v="2012-03-19T20:02:14"/>
    <d v="2012-05-18T20:02:14"/>
    <n v="60"/>
  </r>
  <r>
    <x v="360"/>
    <n v="50"/>
    <x v="1"/>
    <s v="CA"/>
    <s v="CAD"/>
    <n v="1407595447"/>
    <n v="1405003447"/>
    <b v="0"/>
    <n v="3"/>
    <b v="0"/>
    <x v="0"/>
    <s v="animation"/>
    <d v="2014-07-10T14:44:07"/>
    <d v="2014-08-09T14:44:07"/>
    <n v="30"/>
  </r>
  <r>
    <x v="360"/>
    <n v="1710"/>
    <x v="2"/>
    <s v="GB"/>
    <s v="GBP"/>
    <n v="1438966800"/>
    <n v="1436278344"/>
    <b v="0"/>
    <n v="23"/>
    <b v="1"/>
    <x v="1"/>
    <s v="plays"/>
    <d v="2015-07-07T14:12:24"/>
    <d v="2015-08-07T17:00:00"/>
    <n v="31"/>
  </r>
  <r>
    <x v="360"/>
    <n v="0"/>
    <x v="0"/>
    <s v="US"/>
    <s v="USD"/>
    <n v="1409187056"/>
    <n v="1406595056"/>
    <b v="0"/>
    <n v="0"/>
    <b v="0"/>
    <x v="3"/>
    <s v="web"/>
    <d v="2014-07-29T00:50:56"/>
    <d v="2014-08-28T00:50:56"/>
    <n v="30"/>
  </r>
  <r>
    <x v="360"/>
    <n v="1686"/>
    <x v="2"/>
    <s v="US"/>
    <s v="USD"/>
    <n v="1418953984"/>
    <n v="1413766384"/>
    <b v="0"/>
    <n v="48"/>
    <b v="1"/>
    <x v="3"/>
    <s v="wearables"/>
    <d v="2014-10-20T00:53:04"/>
    <d v="2014-12-19T01:53:04"/>
    <n v="60"/>
  </r>
  <r>
    <x v="360"/>
    <n v="1601"/>
    <x v="2"/>
    <s v="US"/>
    <s v="USD"/>
    <n v="1417409940"/>
    <n v="1414765794"/>
    <b v="0"/>
    <n v="41"/>
    <b v="1"/>
    <x v="2"/>
    <s v="nonfiction"/>
    <d v="2014-10-31T14:29:54"/>
    <d v="2014-12-01T04:59:00"/>
    <n v="31"/>
  </r>
  <r>
    <x v="360"/>
    <n v="50"/>
    <x v="1"/>
    <s v="US"/>
    <s v="USD"/>
    <n v="1257047940"/>
    <n v="1252718519"/>
    <b v="0"/>
    <n v="1"/>
    <b v="0"/>
    <x v="2"/>
    <s v="fiction"/>
    <d v="2009-09-12T01:21:59"/>
    <d v="2009-11-01T03:59:00"/>
    <n v="50"/>
  </r>
  <r>
    <x v="360"/>
    <n v="2222"/>
    <x v="2"/>
    <s v="US"/>
    <s v="USD"/>
    <n v="1335564000"/>
    <n v="1332182049"/>
    <b v="0"/>
    <n v="35"/>
    <b v="1"/>
    <x v="5"/>
    <s v="rock"/>
    <d v="2012-03-19T18:34:09"/>
    <d v="2012-04-27T22:00:00"/>
    <n v="39"/>
  </r>
  <r>
    <x v="360"/>
    <n v="2282"/>
    <x v="2"/>
    <s v="GB"/>
    <s v="GBP"/>
    <n v="1410431054"/>
    <n v="1407839054"/>
    <b v="0"/>
    <n v="56"/>
    <b v="1"/>
    <x v="5"/>
    <s v="rock"/>
    <d v="2014-08-12T10:24:14"/>
    <d v="2014-09-11T10:24:14"/>
    <n v="30"/>
  </r>
  <r>
    <x v="360"/>
    <n v="1575"/>
    <x v="2"/>
    <s v="US"/>
    <s v="USD"/>
    <n v="1346462462"/>
    <n v="1343870462"/>
    <b v="0"/>
    <n v="27"/>
    <b v="1"/>
    <x v="5"/>
    <s v="rock"/>
    <d v="2012-08-02T01:21:02"/>
    <d v="2012-09-01T01:21:02"/>
    <n v="30"/>
  </r>
  <r>
    <x v="360"/>
    <n v="2399.94"/>
    <x v="2"/>
    <s v="US"/>
    <s v="USD"/>
    <n v="1342825365"/>
    <n v="1340233365"/>
    <b v="0"/>
    <n v="96"/>
    <b v="1"/>
    <x v="5"/>
    <s v="rock"/>
    <d v="2012-06-20T23:02:45"/>
    <d v="2012-07-20T23:02:45"/>
    <n v="30"/>
  </r>
  <r>
    <x v="360"/>
    <n v="2056.66"/>
    <x v="2"/>
    <s v="US"/>
    <s v="USD"/>
    <n v="1331441940"/>
    <n v="1326810211"/>
    <b v="0"/>
    <n v="23"/>
    <b v="1"/>
    <x v="5"/>
    <s v="rock"/>
    <d v="2012-01-17T14:23:31"/>
    <d v="2012-03-11T04:59:00"/>
    <n v="54"/>
  </r>
  <r>
    <x v="360"/>
    <n v="3500"/>
    <x v="2"/>
    <s v="US"/>
    <s v="USD"/>
    <n v="1335540694"/>
    <n v="1332948694"/>
    <b v="0"/>
    <n v="20"/>
    <b v="1"/>
    <x v="5"/>
    <s v="rock"/>
    <d v="2012-03-28T15:31:34"/>
    <d v="2012-04-27T15:31:34"/>
    <n v="30"/>
  </r>
  <r>
    <x v="360"/>
    <n v="302"/>
    <x v="1"/>
    <s v="US"/>
    <s v="USD"/>
    <n v="1315341550"/>
    <n v="1312490350"/>
    <b v="0"/>
    <n v="14"/>
    <b v="0"/>
    <x v="5"/>
    <s v="indie rock"/>
    <d v="2011-08-04T20:39:10"/>
    <d v="2011-09-06T20:39:10"/>
    <n v="33"/>
  </r>
  <r>
    <x v="360"/>
    <n v="0"/>
    <x v="1"/>
    <s v="US"/>
    <s v="USD"/>
    <n v="1345918747"/>
    <n v="1343326747"/>
    <b v="0"/>
    <n v="0"/>
    <b v="0"/>
    <x v="5"/>
    <s v="jazz"/>
    <d v="2012-07-26T18:19:07"/>
    <d v="2012-08-25T18:19:07"/>
    <n v="30"/>
  </r>
  <r>
    <x v="360"/>
    <n v="2180"/>
    <x v="2"/>
    <s v="US"/>
    <s v="USD"/>
    <n v="1458362023"/>
    <n v="1455773623"/>
    <b v="0"/>
    <n v="61"/>
    <b v="1"/>
    <x v="5"/>
    <s v="electronic music"/>
    <d v="2016-02-18T05:33:43"/>
    <d v="2016-03-19T04:33:43"/>
    <n v="30"/>
  </r>
  <r>
    <x v="360"/>
    <n v="15"/>
    <x v="0"/>
    <s v="US"/>
    <s v="USD"/>
    <n v="1488773332"/>
    <n v="1486613332"/>
    <b v="0"/>
    <n v="1"/>
    <b v="0"/>
    <x v="8"/>
    <s v="audio"/>
    <d v="2017-02-09T04:08:52"/>
    <d v="2017-03-06T04:08:52"/>
    <n v="25"/>
  </r>
  <r>
    <x v="360"/>
    <n v="1785"/>
    <x v="2"/>
    <s v="US"/>
    <s v="USD"/>
    <n v="1396054800"/>
    <n v="1393034470"/>
    <b v="1"/>
    <n v="41"/>
    <b v="1"/>
    <x v="5"/>
    <s v="rock"/>
    <d v="2014-02-22T02:01:10"/>
    <d v="2014-03-29T01:00:00"/>
    <n v="35"/>
  </r>
  <r>
    <x v="360"/>
    <n v="1625"/>
    <x v="2"/>
    <s v="GB"/>
    <s v="GBP"/>
    <n v="1424181600"/>
    <n v="1423041227"/>
    <b v="0"/>
    <n v="20"/>
    <b v="1"/>
    <x v="1"/>
    <s v="plays"/>
    <d v="2015-02-04T09:13:47"/>
    <d v="2015-02-17T14:00:00"/>
    <n v="13"/>
  </r>
  <r>
    <x v="360"/>
    <n v="1876"/>
    <x v="2"/>
    <s v="US"/>
    <s v="USD"/>
    <n v="1483499645"/>
    <n v="1480907645"/>
    <b v="0"/>
    <n v="52"/>
    <b v="1"/>
    <x v="1"/>
    <s v="plays"/>
    <d v="2016-12-05T03:14:05"/>
    <d v="2017-01-04T03:14:05"/>
    <n v="30"/>
  </r>
  <r>
    <x v="360"/>
    <n v="5666"/>
    <x v="2"/>
    <s v="CA"/>
    <s v="CAD"/>
    <n v="1467313039"/>
    <n v="1464807439"/>
    <b v="0"/>
    <n v="139"/>
    <b v="1"/>
    <x v="2"/>
    <s v="nonfiction"/>
    <d v="2016-06-01T18:57:19"/>
    <d v="2016-06-30T18:57:19"/>
    <n v="29"/>
  </r>
  <r>
    <x v="360"/>
    <n v="2598"/>
    <x v="2"/>
    <s v="US"/>
    <s v="USD"/>
    <n v="1343943420"/>
    <n v="1341524220"/>
    <b v="0"/>
    <n v="81"/>
    <b v="1"/>
    <x v="2"/>
    <s v="nonfiction"/>
    <d v="2012-07-05T21:37:00"/>
    <d v="2012-08-02T21:37:00"/>
    <n v="28"/>
  </r>
  <r>
    <x v="360"/>
    <n v="1555"/>
    <x v="2"/>
    <s v="US"/>
    <s v="USD"/>
    <n v="1381881890"/>
    <n v="1380585890"/>
    <b v="0"/>
    <n v="20"/>
    <b v="1"/>
    <x v="5"/>
    <s v="rock"/>
    <d v="2013-10-01T00:04:50"/>
    <d v="2013-10-16T00:04:50"/>
    <n v="15"/>
  </r>
  <r>
    <x v="360"/>
    <n v="2842"/>
    <x v="2"/>
    <s v="US"/>
    <s v="USD"/>
    <n v="1458874388"/>
    <n v="1456285988"/>
    <b v="0"/>
    <n v="66"/>
    <b v="1"/>
    <x v="5"/>
    <s v="rock"/>
    <d v="2016-02-24T03:53:08"/>
    <d v="2016-03-25T02:53:08"/>
    <n v="30"/>
  </r>
  <r>
    <x v="360"/>
    <n v="0"/>
    <x v="1"/>
    <s v="US"/>
    <s v="USD"/>
    <n v="1464190158"/>
    <n v="1461598158"/>
    <b v="0"/>
    <n v="0"/>
    <b v="0"/>
    <x v="2"/>
    <s v="translations"/>
    <d v="2016-04-25T15:29:18"/>
    <d v="2016-05-25T15:29:18"/>
    <n v="30"/>
  </r>
  <r>
    <x v="360"/>
    <n v="1877"/>
    <x v="2"/>
    <s v="US"/>
    <s v="USD"/>
    <n v="1356724263"/>
    <n v="1354909863"/>
    <b v="1"/>
    <n v="81"/>
    <b v="1"/>
    <x v="2"/>
    <s v="radio &amp; podcasts"/>
    <d v="2012-12-07T19:51:03"/>
    <d v="2012-12-28T19:51:03"/>
    <n v="21"/>
  </r>
  <r>
    <x v="360"/>
    <n v="1807.74"/>
    <x v="2"/>
    <s v="US"/>
    <s v="USD"/>
    <n v="1330644639"/>
    <n v="1328052639"/>
    <b v="1"/>
    <n v="47"/>
    <b v="1"/>
    <x v="2"/>
    <s v="radio &amp; podcasts"/>
    <d v="2012-01-31T23:30:39"/>
    <d v="2012-03-01T23:30:39"/>
    <n v="30"/>
  </r>
  <r>
    <x v="360"/>
    <n v="0"/>
    <x v="1"/>
    <s v="US"/>
    <s v="USD"/>
    <n v="1410866659"/>
    <n v="1405682659"/>
    <b v="0"/>
    <n v="0"/>
    <b v="0"/>
    <x v="2"/>
    <s v="fiction"/>
    <d v="2014-07-18T11:24:19"/>
    <d v="2014-09-16T11:24:19"/>
    <n v="60"/>
  </r>
  <r>
    <x v="360"/>
    <n v="1671"/>
    <x v="2"/>
    <s v="GB"/>
    <s v="GBP"/>
    <n v="1406227904"/>
    <n v="1403635904"/>
    <b v="1"/>
    <n v="43"/>
    <b v="1"/>
    <x v="6"/>
    <s v="photobooks"/>
    <d v="2014-06-24T18:51:44"/>
    <d v="2014-07-24T18:51:44"/>
    <n v="30"/>
  </r>
  <r>
    <x v="360"/>
    <n v="677"/>
    <x v="1"/>
    <s v="CA"/>
    <s v="CAD"/>
    <n v="1467603624"/>
    <n v="1465011624"/>
    <b v="0"/>
    <n v="12"/>
    <b v="0"/>
    <x v="6"/>
    <s v="nature"/>
    <d v="2016-06-04T03:40:24"/>
    <d v="2016-07-04T03:40:24"/>
    <n v="30"/>
  </r>
  <r>
    <x v="360"/>
    <n v="0"/>
    <x v="1"/>
    <s v="US"/>
    <s v="USD"/>
    <n v="1428197422"/>
    <n v="1425609022"/>
    <b v="0"/>
    <n v="0"/>
    <b v="0"/>
    <x v="6"/>
    <s v="places"/>
    <d v="2015-03-06T02:30:22"/>
    <d v="2015-04-05T01:30:22"/>
    <n v="30"/>
  </r>
  <r>
    <x v="360"/>
    <n v="1502.5"/>
    <x v="2"/>
    <s v="US"/>
    <s v="USD"/>
    <n v="1318633200"/>
    <n v="1314947317"/>
    <b v="0"/>
    <n v="32"/>
    <b v="1"/>
    <x v="5"/>
    <s v="rock"/>
    <d v="2011-09-02T07:08:37"/>
    <d v="2011-10-14T23:00:00"/>
    <n v="42"/>
  </r>
  <r>
    <x v="360"/>
    <n v="1775"/>
    <x v="2"/>
    <s v="US"/>
    <s v="USD"/>
    <n v="1320220800"/>
    <n v="1315612909"/>
    <b v="0"/>
    <n v="4"/>
    <b v="1"/>
    <x v="5"/>
    <s v="rock"/>
    <d v="2011-09-10T00:01:49"/>
    <d v="2011-11-02T08:00:00"/>
    <n v="53"/>
  </r>
  <r>
    <x v="360"/>
    <n v="1576"/>
    <x v="2"/>
    <s v="US"/>
    <s v="USD"/>
    <n v="1362757335"/>
    <n v="1359301335"/>
    <b v="0"/>
    <n v="27"/>
    <b v="1"/>
    <x v="5"/>
    <s v="rock"/>
    <d v="2013-01-27T15:42:15"/>
    <d v="2013-03-08T15:42:15"/>
    <n v="40"/>
  </r>
  <r>
    <x v="360"/>
    <n v="2000"/>
    <x v="2"/>
    <s v="US"/>
    <s v="USD"/>
    <n v="1410755286"/>
    <n v="1408940886"/>
    <b v="0"/>
    <n v="23"/>
    <b v="1"/>
    <x v="5"/>
    <s v="rock"/>
    <d v="2014-08-25T04:28:06"/>
    <d v="2014-09-15T04:28:06"/>
    <n v="21"/>
  </r>
  <r>
    <x v="360"/>
    <n v="2143"/>
    <x v="2"/>
    <s v="US"/>
    <s v="USD"/>
    <n v="1333648820"/>
    <n v="1331060420"/>
    <b v="0"/>
    <n v="48"/>
    <b v="1"/>
    <x v="5"/>
    <s v="pop"/>
    <d v="2012-03-06T19:00:20"/>
    <d v="2012-04-05T18:00:20"/>
    <n v="30"/>
  </r>
  <r>
    <x v="360"/>
    <n v="1776"/>
    <x v="2"/>
    <s v="US"/>
    <s v="USD"/>
    <n v="1391718671"/>
    <n v="1390509071"/>
    <b v="0"/>
    <n v="49"/>
    <b v="1"/>
    <x v="5"/>
    <s v="pop"/>
    <d v="2014-01-23T20:31:11"/>
    <d v="2014-02-06T20:31:11"/>
    <n v="14"/>
  </r>
  <r>
    <x v="360"/>
    <n v="0"/>
    <x v="1"/>
    <s v="AU"/>
    <s v="AUD"/>
    <n v="1408999088"/>
    <n v="1407184688"/>
    <b v="1"/>
    <n v="0"/>
    <b v="0"/>
    <x v="6"/>
    <s v="photobooks"/>
    <d v="2014-08-04T20:38:08"/>
    <d v="2014-08-25T20:38:08"/>
    <n v="21"/>
  </r>
  <r>
    <x v="360"/>
    <n v="2500.25"/>
    <x v="2"/>
    <s v="US"/>
    <s v="USD"/>
    <n v="1295647200"/>
    <n v="1291428371"/>
    <b v="0"/>
    <n v="33"/>
    <b v="1"/>
    <x v="5"/>
    <s v="rock"/>
    <d v="2010-12-04T02:06:11"/>
    <d v="2011-01-21T22:00:00"/>
    <n v="48"/>
  </r>
  <r>
    <x v="360"/>
    <n v="1521"/>
    <x v="2"/>
    <s v="US"/>
    <s v="USD"/>
    <n v="1307761200"/>
    <n v="1304464914"/>
    <b v="0"/>
    <n v="20"/>
    <b v="1"/>
    <x v="5"/>
    <s v="rock"/>
    <d v="2011-05-03T23:21:54"/>
    <d v="2011-06-11T03:00:00"/>
    <n v="39"/>
  </r>
  <r>
    <x v="360"/>
    <n v="2052"/>
    <x v="2"/>
    <s v="US"/>
    <s v="USD"/>
    <n v="1342243143"/>
    <n v="1339651143"/>
    <b v="0"/>
    <n v="38"/>
    <b v="1"/>
    <x v="5"/>
    <s v="indie rock"/>
    <d v="2012-06-14T05:19:03"/>
    <d v="2012-07-14T05:19:03"/>
    <n v="30"/>
  </r>
  <r>
    <x v="360"/>
    <n v="1655"/>
    <x v="2"/>
    <s v="US"/>
    <s v="USD"/>
    <n v="1381449600"/>
    <n v="1379540288"/>
    <b v="0"/>
    <n v="52"/>
    <b v="1"/>
    <x v="5"/>
    <s v="indie rock"/>
    <d v="2013-09-18T21:38:08"/>
    <d v="2013-10-11T00:00:00"/>
    <n v="23"/>
  </r>
  <r>
    <x v="360"/>
    <n v="2930.69"/>
    <x v="2"/>
    <s v="US"/>
    <s v="USD"/>
    <n v="1288657560"/>
    <n v="1286319256"/>
    <b v="0"/>
    <n v="107"/>
    <b v="1"/>
    <x v="5"/>
    <s v="indie rock"/>
    <d v="2010-10-05T22:54:16"/>
    <d v="2010-11-02T00:26:00"/>
    <n v="28"/>
  </r>
  <r>
    <x v="360"/>
    <n v="2"/>
    <x v="1"/>
    <s v="US"/>
    <s v="USD"/>
    <n v="1424229991"/>
    <n v="1421637991"/>
    <b v="0"/>
    <n v="2"/>
    <b v="0"/>
    <x v="6"/>
    <s v="people"/>
    <d v="2015-01-19T03:26:31"/>
    <d v="2015-02-18T03:26:31"/>
    <n v="30"/>
  </r>
  <r>
    <x v="360"/>
    <n v="2885"/>
    <x v="2"/>
    <s v="US"/>
    <s v="USD"/>
    <n v="1400108640"/>
    <n v="1396923624"/>
    <b v="1"/>
    <n v="122"/>
    <b v="1"/>
    <x v="3"/>
    <s v="hardware"/>
    <d v="2014-04-08T02:20:24"/>
    <d v="2014-05-14T23:04:00"/>
    <n v="36"/>
  </r>
  <r>
    <x v="360"/>
    <n v="1661"/>
    <x v="2"/>
    <s v="US"/>
    <s v="USD"/>
    <n v="1322106796"/>
    <n v="1316919196"/>
    <b v="0"/>
    <n v="38"/>
    <b v="1"/>
    <x v="5"/>
    <s v="indie rock"/>
    <d v="2011-09-25T02:53:16"/>
    <d v="2011-11-24T03:53:16"/>
    <n v="60"/>
  </r>
  <r>
    <x v="360"/>
    <n v="1553"/>
    <x v="2"/>
    <s v="US"/>
    <s v="USD"/>
    <n v="1315457658"/>
    <n v="1312865658"/>
    <b v="0"/>
    <n v="25"/>
    <b v="1"/>
    <x v="5"/>
    <s v="indie rock"/>
    <d v="2011-08-09T04:54:18"/>
    <d v="2011-09-08T04:54:18"/>
    <n v="30"/>
  </r>
  <r>
    <x v="360"/>
    <n v="1537"/>
    <x v="2"/>
    <s v="US"/>
    <s v="USD"/>
    <n v="1356211832"/>
    <n v="1351024232"/>
    <b v="0"/>
    <n v="23"/>
    <b v="1"/>
    <x v="5"/>
    <s v="indie rock"/>
    <d v="2012-10-23T20:30:32"/>
    <d v="2012-12-22T21:30:32"/>
    <n v="60"/>
  </r>
  <r>
    <x v="360"/>
    <n v="3385"/>
    <x v="2"/>
    <s v="US"/>
    <s v="USD"/>
    <n v="1298167001"/>
    <n v="1295575001"/>
    <b v="0"/>
    <n v="36"/>
    <b v="1"/>
    <x v="5"/>
    <s v="indie rock"/>
    <d v="2011-01-21T01:56:41"/>
    <d v="2011-02-20T01:56:41"/>
    <n v="30"/>
  </r>
  <r>
    <x v="360"/>
    <n v="1993"/>
    <x v="2"/>
    <s v="US"/>
    <s v="USD"/>
    <n v="1362814119"/>
    <n v="1360222119"/>
    <b v="0"/>
    <n v="73"/>
    <b v="1"/>
    <x v="5"/>
    <s v="electronic music"/>
    <d v="2013-02-07T07:28:39"/>
    <d v="2013-03-09T07:28:39"/>
    <n v="30"/>
  </r>
  <r>
    <x v="360"/>
    <n v="4804"/>
    <x v="2"/>
    <s v="US"/>
    <s v="USD"/>
    <n v="1461722400"/>
    <n v="1460235592"/>
    <b v="0"/>
    <n v="194"/>
    <b v="1"/>
    <x v="4"/>
    <s v="tabletop games"/>
    <d v="2016-04-09T20:59:52"/>
    <d v="2016-04-27T02:00:00"/>
    <n v="18"/>
  </r>
  <r>
    <x v="360"/>
    <n v="1501"/>
    <x v="2"/>
    <s v="US"/>
    <s v="USD"/>
    <n v="1378439940"/>
    <n v="1376003254"/>
    <b v="0"/>
    <n v="14"/>
    <b v="1"/>
    <x v="5"/>
    <s v="rock"/>
    <d v="2013-08-08T23:07:34"/>
    <d v="2013-09-06T03:59:00"/>
    <n v="29"/>
  </r>
  <r>
    <x v="360"/>
    <n v="1611"/>
    <x v="2"/>
    <s v="US"/>
    <s v="USD"/>
    <n v="1386372120"/>
    <n v="1382659060"/>
    <b v="0"/>
    <n v="25"/>
    <b v="1"/>
    <x v="5"/>
    <s v="rock"/>
    <d v="2013-10-24T23:57:40"/>
    <d v="2013-12-06T23:22:00"/>
    <n v="43"/>
  </r>
  <r>
    <x v="360"/>
    <n v="1561"/>
    <x v="2"/>
    <s v="US"/>
    <s v="USD"/>
    <n v="1259686800"/>
    <n v="1252908330"/>
    <b v="0"/>
    <n v="29"/>
    <b v="1"/>
    <x v="5"/>
    <s v="rock"/>
    <d v="2009-09-14T06:05:30"/>
    <d v="2009-12-01T17:00:00"/>
    <n v="78"/>
  </r>
  <r>
    <x v="360"/>
    <n v="0"/>
    <x v="0"/>
    <s v="GB"/>
    <s v="GBP"/>
    <n v="1422664740"/>
    <n v="1417818036"/>
    <b v="0"/>
    <n v="0"/>
    <b v="0"/>
    <x v="3"/>
    <s v="web"/>
    <d v="2014-12-05T22:20:36"/>
    <d v="2015-01-31T00:39:00"/>
    <n v="57"/>
  </r>
  <r>
    <x v="360"/>
    <n v="2713"/>
    <x v="2"/>
    <s v="US"/>
    <s v="USD"/>
    <n v="1488063839"/>
    <n v="1485471839"/>
    <b v="0"/>
    <n v="67"/>
    <b v="1"/>
    <x v="7"/>
    <s v="small batch"/>
    <d v="2017-01-26T23:03:59"/>
    <d v="2017-02-25T23:03:59"/>
    <n v="30"/>
  </r>
  <r>
    <x v="360"/>
    <n v="1500.76"/>
    <x v="2"/>
    <s v="US"/>
    <s v="USD"/>
    <n v="1338083997"/>
    <n v="1335491997"/>
    <b v="0"/>
    <n v="38"/>
    <b v="1"/>
    <x v="5"/>
    <s v="indie rock"/>
    <d v="2012-04-27T01:59:57"/>
    <d v="2012-05-27T01:59:57"/>
    <n v="30"/>
  </r>
  <r>
    <x v="360"/>
    <n v="1515.08"/>
    <x v="2"/>
    <s v="US"/>
    <s v="USD"/>
    <n v="1337786944"/>
    <n v="1335194944"/>
    <b v="0"/>
    <n v="39"/>
    <b v="1"/>
    <x v="5"/>
    <s v="indie rock"/>
    <d v="2012-04-23T15:29:04"/>
    <d v="2012-05-23T15:29:04"/>
    <n v="30"/>
  </r>
  <r>
    <x v="360"/>
    <n v="1913.05"/>
    <x v="2"/>
    <s v="US"/>
    <s v="USD"/>
    <n v="1339022575"/>
    <n v="1336430575"/>
    <b v="0"/>
    <n v="42"/>
    <b v="1"/>
    <x v="5"/>
    <s v="indie rock"/>
    <d v="2012-05-07T22:42:55"/>
    <d v="2012-06-06T22:42:55"/>
    <n v="30"/>
  </r>
  <r>
    <x v="360"/>
    <n v="2333"/>
    <x v="2"/>
    <s v="US"/>
    <s v="USD"/>
    <n v="1348202807"/>
    <n v="1343018807"/>
    <b v="0"/>
    <n v="60"/>
    <b v="1"/>
    <x v="5"/>
    <s v="classical music"/>
    <d v="2012-07-23T04:46:47"/>
    <d v="2012-09-21T04:46:47"/>
    <n v="60"/>
  </r>
  <r>
    <x v="360"/>
    <n v="26"/>
    <x v="1"/>
    <s v="US"/>
    <s v="USD"/>
    <n v="1457901924"/>
    <n v="1452721524"/>
    <b v="0"/>
    <n v="2"/>
    <b v="0"/>
    <x v="7"/>
    <s v="food trucks"/>
    <d v="2016-01-13T21:45:24"/>
    <d v="2016-03-13T20:45:24"/>
    <n v="60"/>
  </r>
  <r>
    <x v="360"/>
    <n v="85"/>
    <x v="1"/>
    <s v="GB"/>
    <s v="GBP"/>
    <n v="1466323917"/>
    <n v="1463731917"/>
    <b v="0"/>
    <n v="7"/>
    <b v="0"/>
    <x v="7"/>
    <s v="food trucks"/>
    <d v="2016-05-20T08:11:57"/>
    <d v="2016-06-19T08:11:57"/>
    <n v="30"/>
  </r>
  <r>
    <x v="360"/>
    <n v="1967.76"/>
    <x v="2"/>
    <s v="IT"/>
    <s v="EUR"/>
    <n v="1483120216"/>
    <n v="1479232216"/>
    <b v="0"/>
    <n v="74"/>
    <b v="1"/>
    <x v="3"/>
    <s v="space exploration"/>
    <d v="2016-11-15T17:50:16"/>
    <d v="2016-12-30T17:50:16"/>
    <n v="45"/>
  </r>
  <r>
    <x v="360"/>
    <n v="15"/>
    <x v="1"/>
    <s v="US"/>
    <s v="USD"/>
    <n v="1410811740"/>
    <n v="1409341863"/>
    <b v="0"/>
    <n v="1"/>
    <b v="0"/>
    <x v="3"/>
    <s v="space exploration"/>
    <d v="2014-08-29T19:51:03"/>
    <d v="2014-09-15T20:09:00"/>
    <n v="17"/>
  </r>
  <r>
    <x v="360"/>
    <n v="1660"/>
    <x v="2"/>
    <s v="US"/>
    <s v="USD"/>
    <n v="1455142416"/>
    <n v="1452550416"/>
    <b v="0"/>
    <n v="18"/>
    <b v="1"/>
    <x v="3"/>
    <s v="makerspaces"/>
    <d v="2016-01-11T22:13:36"/>
    <d v="2016-02-10T22:13:36"/>
    <n v="30"/>
  </r>
  <r>
    <x v="360"/>
    <n v="10"/>
    <x v="1"/>
    <s v="US"/>
    <s v="USD"/>
    <n v="1470498332"/>
    <n v="1469202332"/>
    <b v="0"/>
    <n v="2"/>
    <b v="0"/>
    <x v="2"/>
    <s v="children's books"/>
    <d v="2016-07-22T15:45:32"/>
    <d v="2016-08-06T15:45:32"/>
    <n v="15"/>
  </r>
  <r>
    <x v="360"/>
    <n v="1616"/>
    <x v="2"/>
    <s v="GB"/>
    <s v="GBP"/>
    <n v="1431164115"/>
    <n v="1428572115"/>
    <b v="0"/>
    <n v="64"/>
    <b v="1"/>
    <x v="1"/>
    <s v="plays"/>
    <d v="2015-04-09T09:35:15"/>
    <d v="2015-05-09T09:35:15"/>
    <n v="30"/>
  </r>
  <r>
    <x v="360"/>
    <n v="0"/>
    <x v="1"/>
    <s v="GB"/>
    <s v="GBP"/>
    <n v="1403348400"/>
    <n v="1401058295"/>
    <b v="0"/>
    <n v="0"/>
    <b v="0"/>
    <x v="1"/>
    <s v="plays"/>
    <d v="2014-05-25T22:51:35"/>
    <d v="2014-06-21T11:00:00"/>
    <n v="27"/>
  </r>
  <r>
    <x v="360"/>
    <n v="75"/>
    <x v="1"/>
    <s v="GB"/>
    <s v="GBP"/>
    <n v="1415534400"/>
    <n v="1414538031"/>
    <b v="0"/>
    <n v="4"/>
    <b v="0"/>
    <x v="1"/>
    <s v="plays"/>
    <d v="2014-10-28T23:13:51"/>
    <d v="2014-11-09T12:00:00"/>
    <n v="12"/>
  </r>
  <r>
    <x v="360"/>
    <n v="2000"/>
    <x v="2"/>
    <s v="GB"/>
    <s v="GBP"/>
    <n v="1405249113"/>
    <n v="1402657113"/>
    <b v="0"/>
    <n v="55"/>
    <b v="1"/>
    <x v="1"/>
    <s v="musical"/>
    <d v="2014-06-13T10:58:33"/>
    <d v="2014-07-13T10:58:33"/>
    <n v="30"/>
  </r>
  <r>
    <x v="360"/>
    <n v="1635"/>
    <x v="2"/>
    <s v="US"/>
    <s v="USD"/>
    <n v="1436290233"/>
    <n v="1433698233"/>
    <b v="0"/>
    <n v="39"/>
    <b v="1"/>
    <x v="1"/>
    <s v="plays"/>
    <d v="2015-06-07T17:30:33"/>
    <d v="2015-07-07T17:30:33"/>
    <n v="30"/>
  </r>
  <r>
    <x v="360"/>
    <n v="2370"/>
    <x v="2"/>
    <s v="US"/>
    <s v="USD"/>
    <n v="1424548719"/>
    <n v="1419364719"/>
    <b v="0"/>
    <n v="15"/>
    <b v="1"/>
    <x v="1"/>
    <s v="spaces"/>
    <d v="2014-12-23T19:58:39"/>
    <d v="2015-02-21T19:58:39"/>
    <n v="60"/>
  </r>
  <r>
    <x v="360"/>
    <n v="1500"/>
    <x v="2"/>
    <s v="US"/>
    <s v="USD"/>
    <n v="1476479447"/>
    <n v="1471295447"/>
    <b v="0"/>
    <n v="29"/>
    <b v="1"/>
    <x v="1"/>
    <s v="spaces"/>
    <d v="2016-08-15T21:10:47"/>
    <d v="2016-10-14T21:10:47"/>
    <n v="60"/>
  </r>
  <r>
    <x v="360"/>
    <n v="1920"/>
    <x v="2"/>
    <s v="GB"/>
    <s v="GBP"/>
    <n v="1444149047"/>
    <n v="1441557047"/>
    <b v="0"/>
    <n v="37"/>
    <b v="1"/>
    <x v="1"/>
    <s v="spaces"/>
    <d v="2015-09-06T16:30:47"/>
    <d v="2015-10-06T16:30:47"/>
    <n v="30"/>
  </r>
  <r>
    <x v="360"/>
    <n v="10"/>
    <x v="0"/>
    <s v="CA"/>
    <s v="CAD"/>
    <n v="1411748335"/>
    <n v="1406564335"/>
    <b v="0"/>
    <n v="1"/>
    <b v="0"/>
    <x v="1"/>
    <s v="spaces"/>
    <d v="2014-07-28T16:18:55"/>
    <d v="2014-09-26T16:18:55"/>
    <n v="60"/>
  </r>
  <r>
    <x v="360"/>
    <n v="50"/>
    <x v="3"/>
    <s v="US"/>
    <s v="USD"/>
    <n v="1493838720"/>
    <n v="1489439669"/>
    <b v="0"/>
    <n v="1"/>
    <b v="0"/>
    <x v="1"/>
    <s v="plays"/>
    <d v="2017-03-13T21:14:29"/>
    <d v="2017-05-03T19:12:00"/>
    <n v="51"/>
  </r>
  <r>
    <x v="360"/>
    <n v="2002.22"/>
    <x v="2"/>
    <s v="US"/>
    <s v="USD"/>
    <n v="1326927600"/>
    <n v="1323221761"/>
    <b v="1"/>
    <n v="52"/>
    <b v="1"/>
    <x v="1"/>
    <s v="plays"/>
    <d v="2011-12-07T01:36:01"/>
    <d v="2012-01-18T23:00:00"/>
    <n v="42"/>
  </r>
  <r>
    <x v="360"/>
    <n v="2576"/>
    <x v="2"/>
    <s v="GB"/>
    <s v="GBP"/>
    <n v="1405521075"/>
    <n v="1402929075"/>
    <b v="1"/>
    <n v="78"/>
    <b v="1"/>
    <x v="1"/>
    <s v="plays"/>
    <d v="2014-06-16T14:31:15"/>
    <d v="2014-07-16T14:31:15"/>
    <n v="30"/>
  </r>
  <r>
    <x v="360"/>
    <n v="1661"/>
    <x v="2"/>
    <s v="US"/>
    <s v="USD"/>
    <n v="1434907966"/>
    <n v="1432315966"/>
    <b v="1"/>
    <n v="20"/>
    <b v="1"/>
    <x v="1"/>
    <s v="plays"/>
    <d v="2015-05-22T17:32:46"/>
    <d v="2015-06-21T17:32:46"/>
    <n v="30"/>
  </r>
  <r>
    <x v="360"/>
    <n v="1950"/>
    <x v="2"/>
    <s v="GB"/>
    <s v="GBP"/>
    <n v="1414927775"/>
    <n v="1412332175"/>
    <b v="1"/>
    <n v="51"/>
    <b v="1"/>
    <x v="1"/>
    <s v="plays"/>
    <d v="2014-10-03T10:29:35"/>
    <d v="2014-11-02T11:29:35"/>
    <n v="30"/>
  </r>
  <r>
    <x v="360"/>
    <n v="2161"/>
    <x v="2"/>
    <s v="GB"/>
    <s v="GBP"/>
    <n v="1448229600"/>
    <n v="1446401372"/>
    <b v="0"/>
    <n v="47"/>
    <b v="1"/>
    <x v="1"/>
    <s v="plays"/>
    <d v="2015-11-01T18:09:32"/>
    <d v="2015-11-22T22:00:00"/>
    <n v="21"/>
  </r>
  <r>
    <x v="360"/>
    <n v="2630"/>
    <x v="2"/>
    <s v="US"/>
    <s v="USD"/>
    <n v="1465527600"/>
    <n v="1462252542"/>
    <b v="0"/>
    <n v="54"/>
    <b v="1"/>
    <x v="1"/>
    <s v="plays"/>
    <d v="2016-05-03T05:15:42"/>
    <d v="2016-06-10T03:00:00"/>
    <n v="38"/>
  </r>
  <r>
    <x v="360"/>
    <n v="1525"/>
    <x v="2"/>
    <s v="IE"/>
    <s v="EUR"/>
    <n v="1465135190"/>
    <n v="1463925590"/>
    <b v="0"/>
    <n v="10"/>
    <b v="1"/>
    <x v="1"/>
    <s v="plays"/>
    <d v="2016-05-22T13:59:50"/>
    <d v="2016-06-05T13:59:50"/>
    <n v="14"/>
  </r>
  <r>
    <x v="360"/>
    <n v="1594"/>
    <x v="2"/>
    <s v="GB"/>
    <s v="GBP"/>
    <n v="1427919468"/>
    <n v="1425331068"/>
    <b v="0"/>
    <n v="69"/>
    <b v="1"/>
    <x v="1"/>
    <s v="plays"/>
    <d v="2015-03-02T21:17:48"/>
    <d v="2015-04-01T20:17:48"/>
    <n v="30"/>
  </r>
  <r>
    <x v="360"/>
    <n v="1650"/>
    <x v="2"/>
    <s v="US"/>
    <s v="USD"/>
    <n v="1424910910"/>
    <n v="1424306110"/>
    <b v="0"/>
    <n v="18"/>
    <b v="1"/>
    <x v="1"/>
    <s v="plays"/>
    <d v="2015-02-19T00:35:10"/>
    <d v="2015-02-26T00:35:10"/>
    <n v="7"/>
  </r>
  <r>
    <x v="360"/>
    <n v="1521"/>
    <x v="2"/>
    <s v="GB"/>
    <s v="GBP"/>
    <n v="1468611272"/>
    <n v="1466019272"/>
    <b v="0"/>
    <n v="27"/>
    <b v="1"/>
    <x v="1"/>
    <s v="plays"/>
    <d v="2016-06-15T19:34:32"/>
    <d v="2016-07-15T19:34:32"/>
    <n v="30"/>
  </r>
  <r>
    <x v="360"/>
    <n v="1766"/>
    <x v="2"/>
    <s v="US"/>
    <s v="USD"/>
    <n v="1481961600"/>
    <n v="1479283285"/>
    <b v="0"/>
    <n v="26"/>
    <b v="1"/>
    <x v="1"/>
    <s v="plays"/>
    <d v="2016-11-16T08:01:25"/>
    <d v="2016-12-17T08:00:00"/>
    <n v="31"/>
  </r>
  <r>
    <x v="360"/>
    <n v="1557"/>
    <x v="2"/>
    <s v="GB"/>
    <s v="GBP"/>
    <n v="1434625441"/>
    <n v="1432033441"/>
    <b v="0"/>
    <n v="45"/>
    <b v="1"/>
    <x v="1"/>
    <s v="plays"/>
    <d v="2015-05-19T11:04:01"/>
    <d v="2015-06-18T11:04:01"/>
    <n v="30"/>
  </r>
  <r>
    <x v="360"/>
    <n v="1536"/>
    <x v="2"/>
    <s v="US"/>
    <s v="USD"/>
    <n v="1405017345"/>
    <n v="1403721345"/>
    <b v="0"/>
    <n v="22"/>
    <b v="1"/>
    <x v="1"/>
    <s v="plays"/>
    <d v="2014-06-25T18:35:45"/>
    <d v="2014-07-10T18:35:45"/>
    <n v="15"/>
  </r>
  <r>
    <x v="360"/>
    <n v="1587"/>
    <x v="2"/>
    <s v="US"/>
    <s v="USD"/>
    <n v="1415234760"/>
    <n v="1413065230"/>
    <b v="0"/>
    <n v="44"/>
    <b v="1"/>
    <x v="1"/>
    <s v="plays"/>
    <d v="2014-10-11T22:07:10"/>
    <d v="2014-11-06T00:46:00"/>
    <n v="26"/>
  </r>
  <r>
    <x v="360"/>
    <n v="1565"/>
    <x v="2"/>
    <s v="US"/>
    <s v="USD"/>
    <n v="1401595140"/>
    <n v="1399286589"/>
    <b v="0"/>
    <n v="28"/>
    <b v="1"/>
    <x v="1"/>
    <s v="plays"/>
    <d v="2014-05-05T10:43:09"/>
    <d v="2014-06-01T03:59:00"/>
    <n v="27"/>
  </r>
  <r>
    <x v="360"/>
    <n v="1500"/>
    <x v="2"/>
    <s v="GB"/>
    <s v="GBP"/>
    <n v="1404314952"/>
    <n v="1401722952"/>
    <b v="0"/>
    <n v="29"/>
    <b v="1"/>
    <x v="1"/>
    <s v="plays"/>
    <d v="2014-06-02T15:29:12"/>
    <d v="2014-07-02T15:29:12"/>
    <n v="30"/>
  </r>
  <r>
    <x v="360"/>
    <n v="1918"/>
    <x v="2"/>
    <s v="GB"/>
    <s v="GBP"/>
    <n v="1403382680"/>
    <n v="1400790680"/>
    <b v="0"/>
    <n v="56"/>
    <b v="1"/>
    <x v="1"/>
    <s v="plays"/>
    <d v="2014-05-22T20:31:20"/>
    <d v="2014-06-21T20:31:20"/>
    <n v="30"/>
  </r>
  <r>
    <x v="360"/>
    <n v="2140"/>
    <x v="2"/>
    <s v="US"/>
    <s v="USD"/>
    <n v="1436562000"/>
    <n v="1434440227"/>
    <b v="0"/>
    <n v="13"/>
    <b v="1"/>
    <x v="1"/>
    <s v="plays"/>
    <d v="2015-06-16T07:37:07"/>
    <d v="2015-07-10T21:00:00"/>
    <n v="24"/>
  </r>
  <r>
    <x v="360"/>
    <n v="1500"/>
    <x v="2"/>
    <s v="US"/>
    <s v="USD"/>
    <n v="1408252260"/>
    <n v="1406580436"/>
    <b v="0"/>
    <n v="29"/>
    <b v="1"/>
    <x v="1"/>
    <s v="plays"/>
    <d v="2014-07-28T20:47:16"/>
    <d v="2014-08-17T05:11:00"/>
    <n v="20"/>
  </r>
  <r>
    <x v="360"/>
    <n v="1510"/>
    <x v="2"/>
    <s v="GB"/>
    <s v="GBP"/>
    <n v="1441995595"/>
    <n v="1439835595"/>
    <b v="0"/>
    <n v="42"/>
    <b v="1"/>
    <x v="1"/>
    <s v="plays"/>
    <d v="2015-08-17T18:19:55"/>
    <d v="2015-09-11T18:19:55"/>
    <n v="25"/>
  </r>
  <r>
    <x v="360"/>
    <n v="1518"/>
    <x v="2"/>
    <s v="GB"/>
    <s v="GBP"/>
    <n v="1415385000"/>
    <n v="1413406695"/>
    <b v="0"/>
    <n v="19"/>
    <b v="1"/>
    <x v="1"/>
    <s v="plays"/>
    <d v="2014-10-15T20:58:15"/>
    <d v="2014-11-07T18:30:00"/>
    <n v="23"/>
  </r>
  <r>
    <x v="360"/>
    <n v="1650.69"/>
    <x v="2"/>
    <s v="US"/>
    <s v="USD"/>
    <n v="1412259660"/>
    <n v="1410461299"/>
    <b v="0"/>
    <n v="33"/>
    <b v="1"/>
    <x v="1"/>
    <s v="plays"/>
    <d v="2014-09-11T18:48:19"/>
    <d v="2014-10-02T14:21:00"/>
    <n v="21"/>
  </r>
  <r>
    <x v="360"/>
    <n v="1570"/>
    <x v="2"/>
    <s v="DE"/>
    <s v="EUR"/>
    <n v="1435255659"/>
    <n v="1432663659"/>
    <b v="0"/>
    <n v="29"/>
    <b v="1"/>
    <x v="1"/>
    <s v="plays"/>
    <d v="2015-05-26T18:07:39"/>
    <d v="2015-06-25T18:07:39"/>
    <n v="30"/>
  </r>
  <r>
    <x v="360"/>
    <n v="1527.5"/>
    <x v="2"/>
    <s v="US"/>
    <s v="USD"/>
    <n v="1400796420"/>
    <n v="1398342170"/>
    <b v="0"/>
    <n v="25"/>
    <b v="1"/>
    <x v="1"/>
    <s v="plays"/>
    <d v="2014-04-24T12:22:50"/>
    <d v="2014-05-22T22:07:00"/>
    <n v="28"/>
  </r>
  <r>
    <x v="360"/>
    <n v="1831"/>
    <x v="2"/>
    <s v="GB"/>
    <s v="GBP"/>
    <n v="1414701413"/>
    <n v="1412109413"/>
    <b v="0"/>
    <n v="25"/>
    <b v="1"/>
    <x v="1"/>
    <s v="plays"/>
    <d v="2014-09-30T20:36:53"/>
    <d v="2014-10-30T20:36:53"/>
    <n v="30"/>
  </r>
  <r>
    <x v="360"/>
    <n v="1500.2"/>
    <x v="2"/>
    <s v="GB"/>
    <s v="GBP"/>
    <n v="1462037777"/>
    <n v="1459445777"/>
    <b v="0"/>
    <n v="37"/>
    <b v="1"/>
    <x v="1"/>
    <s v="plays"/>
    <d v="2016-03-31T17:36:17"/>
    <d v="2016-04-30T17:36:17"/>
    <n v="30"/>
  </r>
  <r>
    <x v="360"/>
    <n v="1500"/>
    <x v="2"/>
    <s v="GB"/>
    <s v="GBP"/>
    <n v="1406719110"/>
    <n v="1405509510"/>
    <b v="0"/>
    <n v="45"/>
    <b v="1"/>
    <x v="1"/>
    <s v="plays"/>
    <d v="2014-07-16T11:18:30"/>
    <d v="2014-07-30T11:18:30"/>
    <n v="14"/>
  </r>
  <r>
    <x v="360"/>
    <n v="2560"/>
    <x v="2"/>
    <s v="US"/>
    <s v="USD"/>
    <n v="1446759880"/>
    <n v="1444164280"/>
    <b v="0"/>
    <n v="57"/>
    <b v="1"/>
    <x v="1"/>
    <s v="plays"/>
    <d v="2015-10-06T20:44:40"/>
    <d v="2015-11-05T21:44:40"/>
    <n v="30"/>
  </r>
  <r>
    <x v="360"/>
    <n v="2616"/>
    <x v="2"/>
    <s v="GB"/>
    <s v="GBP"/>
    <n v="1459702800"/>
    <n v="1457690386"/>
    <b v="0"/>
    <n v="38"/>
    <b v="1"/>
    <x v="1"/>
    <s v="plays"/>
    <d v="2016-03-11T09:59:46"/>
    <d v="2016-04-03T17:00:00"/>
    <n v="23"/>
  </r>
  <r>
    <x v="360"/>
    <n v="1510"/>
    <x v="2"/>
    <s v="US"/>
    <s v="USD"/>
    <n v="1404273540"/>
    <n v="1400272580"/>
    <b v="0"/>
    <n v="20"/>
    <b v="1"/>
    <x v="1"/>
    <s v="plays"/>
    <d v="2014-05-16T20:36:20"/>
    <d v="2014-07-02T03:59:00"/>
    <n v="47"/>
  </r>
  <r>
    <x v="360"/>
    <n v="1800"/>
    <x v="2"/>
    <s v="US"/>
    <s v="USD"/>
    <n v="1417101683"/>
    <n v="1414506083"/>
    <b v="0"/>
    <n v="31"/>
    <b v="1"/>
    <x v="1"/>
    <s v="plays"/>
    <d v="2014-10-28T14:21:23"/>
    <d v="2014-11-27T15:21:23"/>
    <n v="30"/>
  </r>
  <r>
    <x v="360"/>
    <n v="1505"/>
    <x v="2"/>
    <s v="GB"/>
    <s v="GBP"/>
    <n v="1433422793"/>
    <n v="1430830793"/>
    <b v="0"/>
    <n v="39"/>
    <b v="1"/>
    <x v="1"/>
    <s v="plays"/>
    <d v="2015-05-05T12:59:53"/>
    <d v="2015-06-04T12:59:53"/>
    <n v="30"/>
  </r>
  <r>
    <x v="360"/>
    <n v="1820"/>
    <x v="2"/>
    <s v="US"/>
    <s v="USD"/>
    <n v="1410558949"/>
    <n v="1409262949"/>
    <b v="0"/>
    <n v="13"/>
    <b v="1"/>
    <x v="1"/>
    <s v="plays"/>
    <d v="2014-08-28T21:55:49"/>
    <d v="2014-09-12T21:55:49"/>
    <n v="15"/>
  </r>
  <r>
    <x v="360"/>
    <n v="1668"/>
    <x v="2"/>
    <s v="CA"/>
    <s v="CAD"/>
    <n v="1455231540"/>
    <n v="1452614847"/>
    <b v="0"/>
    <n v="35"/>
    <b v="1"/>
    <x v="1"/>
    <s v="plays"/>
    <d v="2016-01-12T16:07:27"/>
    <d v="2016-02-11T22:59:00"/>
    <n v="30"/>
  </r>
  <r>
    <x v="360"/>
    <n v="0"/>
    <x v="1"/>
    <s v="US"/>
    <s v="USD"/>
    <n v="1429396200"/>
    <n v="1428539708"/>
    <b v="0"/>
    <n v="0"/>
    <b v="0"/>
    <x v="1"/>
    <s v="plays"/>
    <d v="2015-04-09T00:35:08"/>
    <d v="2015-04-18T22:30:00"/>
    <n v="9"/>
  </r>
  <r>
    <x v="360"/>
    <n v="427"/>
    <x v="1"/>
    <s v="US"/>
    <s v="USD"/>
    <n v="1432589896"/>
    <n v="1427405896"/>
    <b v="0"/>
    <n v="7"/>
    <b v="0"/>
    <x v="1"/>
    <s v="plays"/>
    <d v="2015-03-26T21:38:16"/>
    <d v="2015-05-25T21:38:16"/>
    <n v="60"/>
  </r>
  <r>
    <x v="360"/>
    <n v="10"/>
    <x v="1"/>
    <s v="GB"/>
    <s v="GBP"/>
    <n v="1427133600"/>
    <n v="1423847093"/>
    <b v="0"/>
    <n v="1"/>
    <b v="0"/>
    <x v="1"/>
    <s v="plays"/>
    <d v="2015-02-13T17:04:53"/>
    <d v="2015-03-23T18:00:00"/>
    <n v="38"/>
  </r>
  <r>
    <x v="360"/>
    <n v="270"/>
    <x v="1"/>
    <s v="GB"/>
    <s v="GBP"/>
    <n v="1405461600"/>
    <n v="1403562705"/>
    <b v="0"/>
    <n v="6"/>
    <b v="0"/>
    <x v="1"/>
    <s v="plays"/>
    <d v="2014-06-23T22:31:45"/>
    <d v="2014-07-15T22:00:00"/>
    <n v="22"/>
  </r>
  <r>
    <x v="360"/>
    <n v="1535"/>
    <x v="2"/>
    <s v="US"/>
    <s v="USD"/>
    <n v="1400475600"/>
    <n v="1397819938"/>
    <b v="0"/>
    <n v="26"/>
    <b v="1"/>
    <x v="1"/>
    <s v="musical"/>
    <d v="2014-04-18T11:18:58"/>
    <d v="2014-05-19T05:00:00"/>
    <n v="31"/>
  </r>
  <r>
    <x v="360"/>
    <n v="1500"/>
    <x v="2"/>
    <s v="US"/>
    <s v="USD"/>
    <n v="1464482160"/>
    <n v="1462824832"/>
    <b v="0"/>
    <n v="27"/>
    <b v="1"/>
    <x v="1"/>
    <s v="musical"/>
    <d v="2016-05-09T20:13:52"/>
    <d v="2016-05-29T00:36:00"/>
    <n v="20"/>
  </r>
  <r>
    <x v="360"/>
    <n v="0"/>
    <x v="1"/>
    <s v="US"/>
    <s v="USD"/>
    <n v="1404664592"/>
    <n v="1399480592"/>
    <b v="0"/>
    <n v="0"/>
    <b v="0"/>
    <x v="1"/>
    <s v="musical"/>
    <d v="2014-05-07T16:36:32"/>
    <d v="2014-07-06T16:36:32"/>
    <n v="60"/>
  </r>
  <r>
    <x v="360"/>
    <n v="455"/>
    <x v="1"/>
    <s v="US"/>
    <s v="USD"/>
    <n v="1428097739"/>
    <n v="1427492939"/>
    <b v="0"/>
    <n v="9"/>
    <b v="0"/>
    <x v="1"/>
    <s v="musical"/>
    <d v="2015-03-27T21:48:59"/>
    <d v="2015-04-03T21:48:59"/>
    <n v="7"/>
  </r>
  <r>
    <x v="360"/>
    <n v="1826"/>
    <x v="2"/>
    <s v="US"/>
    <s v="USD"/>
    <n v="1426965758"/>
    <n v="1424377358"/>
    <b v="0"/>
    <n v="26"/>
    <b v="1"/>
    <x v="1"/>
    <s v="plays"/>
    <d v="2015-02-19T20:22:38"/>
    <d v="2015-03-21T19:22:38"/>
    <n v="30"/>
  </r>
  <r>
    <x v="360"/>
    <n v="2102"/>
    <x v="2"/>
    <s v="US"/>
    <s v="USD"/>
    <n v="1427860740"/>
    <n v="1424727712"/>
    <b v="0"/>
    <n v="34"/>
    <b v="1"/>
    <x v="1"/>
    <s v="plays"/>
    <d v="2015-02-23T21:41:52"/>
    <d v="2015-04-01T03:59:00"/>
    <n v="37"/>
  </r>
  <r>
    <x v="360"/>
    <n v="1788.57"/>
    <x v="2"/>
    <s v="US"/>
    <s v="USD"/>
    <n v="1405614823"/>
    <n v="1403022823"/>
    <b v="0"/>
    <n v="37"/>
    <b v="1"/>
    <x v="1"/>
    <s v="plays"/>
    <d v="2014-06-17T16:33:43"/>
    <d v="2014-07-17T16:33:43"/>
    <n v="30"/>
  </r>
  <r>
    <x v="360"/>
    <n v="40"/>
    <x v="0"/>
    <s v="US"/>
    <s v="USD"/>
    <n v="1490809450"/>
    <n v="1485629050"/>
    <b v="0"/>
    <n v="3"/>
    <b v="0"/>
    <x v="1"/>
    <s v="musical"/>
    <d v="2017-01-28T18:44:10"/>
    <d v="2017-03-29T17:44:10"/>
    <n v="60"/>
  </r>
  <r>
    <x v="360"/>
    <n v="0"/>
    <x v="1"/>
    <s v="US"/>
    <s v="USD"/>
    <n v="1439581080"/>
    <n v="1435709765"/>
    <b v="0"/>
    <n v="0"/>
    <b v="0"/>
    <x v="1"/>
    <s v="plays"/>
    <d v="2015-07-01T00:16:05"/>
    <d v="2015-08-14T19:38:00"/>
    <n v="44"/>
  </r>
  <r>
    <x v="360"/>
    <n v="173"/>
    <x v="1"/>
    <s v="GB"/>
    <s v="GBP"/>
    <n v="1434063600"/>
    <n v="1430405903"/>
    <b v="0"/>
    <n v="7"/>
    <b v="0"/>
    <x v="1"/>
    <s v="plays"/>
    <d v="2015-04-30T14:58:23"/>
    <d v="2015-06-11T23:00:00"/>
    <n v="42"/>
  </r>
  <r>
    <x v="360"/>
    <n v="1010"/>
    <x v="1"/>
    <s v="GB"/>
    <s v="GBP"/>
    <n v="1435325100"/>
    <n v="1432072893"/>
    <b v="0"/>
    <n v="16"/>
    <b v="0"/>
    <x v="1"/>
    <s v="plays"/>
    <d v="2015-05-19T22:01:33"/>
    <d v="2015-06-26T13:25:00"/>
    <n v="38"/>
  </r>
  <r>
    <x v="360"/>
    <n v="5"/>
    <x v="1"/>
    <s v="GB"/>
    <s v="GBP"/>
    <n v="1464824309"/>
    <n v="1462232309"/>
    <b v="0"/>
    <n v="1"/>
    <b v="0"/>
    <x v="1"/>
    <s v="plays"/>
    <d v="2016-05-02T23:38:29"/>
    <d v="2016-06-01T23:38:29"/>
    <n v="30"/>
  </r>
  <r>
    <x v="360"/>
    <n v="95"/>
    <x v="1"/>
    <s v="GB"/>
    <s v="GBP"/>
    <n v="1415404800"/>
    <n v="1412809644"/>
    <b v="0"/>
    <n v="10"/>
    <b v="0"/>
    <x v="1"/>
    <s v="plays"/>
    <d v="2014-10-08T23:07:24"/>
    <d v="2014-11-08T00:00:00"/>
    <n v="31"/>
  </r>
  <r>
    <x v="360"/>
    <n v="32"/>
    <x v="1"/>
    <s v="US"/>
    <s v="USD"/>
    <n v="1440813413"/>
    <n v="1439517413"/>
    <b v="0"/>
    <n v="4"/>
    <b v="0"/>
    <x v="1"/>
    <s v="plays"/>
    <d v="2015-08-14T01:56:53"/>
    <d v="2015-08-29T01:56:53"/>
    <n v="15"/>
  </r>
  <r>
    <x v="360"/>
    <n v="130"/>
    <x v="1"/>
    <s v="GB"/>
    <s v="GBP"/>
    <n v="1475877108"/>
    <n v="1473285108"/>
    <b v="0"/>
    <n v="4"/>
    <b v="0"/>
    <x v="1"/>
    <s v="plays"/>
    <d v="2016-09-07T21:51:48"/>
    <d v="2016-10-07T21:51:48"/>
    <n v="30"/>
  </r>
  <r>
    <x v="360"/>
    <n v="1"/>
    <x v="1"/>
    <s v="US"/>
    <s v="USD"/>
    <n v="1414077391"/>
    <n v="1411485391"/>
    <b v="0"/>
    <n v="1"/>
    <b v="0"/>
    <x v="1"/>
    <s v="plays"/>
    <d v="2014-09-23T15:16:31"/>
    <d v="2014-10-23T15:16:31"/>
    <n v="30"/>
  </r>
  <r>
    <x v="360"/>
    <n v="795"/>
    <x v="1"/>
    <s v="US"/>
    <s v="USD"/>
    <n v="1467575940"/>
    <n v="1465856639"/>
    <b v="0"/>
    <n v="9"/>
    <b v="0"/>
    <x v="1"/>
    <s v="plays"/>
    <d v="2016-06-13T22:23:59"/>
    <d v="2016-07-03T19:59:00"/>
    <n v="20"/>
  </r>
  <r>
    <x v="360"/>
    <n v="3"/>
    <x v="1"/>
    <s v="US"/>
    <s v="USD"/>
    <n v="1452234840"/>
    <n v="1450619123"/>
    <b v="0"/>
    <n v="3"/>
    <b v="0"/>
    <x v="1"/>
    <s v="plays"/>
    <d v="2015-12-20T13:45:23"/>
    <d v="2016-01-08T06:34:00"/>
    <n v="19"/>
  </r>
  <r>
    <x v="361"/>
    <n v="1500"/>
    <x v="2"/>
    <s v="US"/>
    <s v="USD"/>
    <n v="1469329217"/>
    <n v="1466737217"/>
    <b v="0"/>
    <n v="47"/>
    <b v="1"/>
    <x v="5"/>
    <s v="metal"/>
    <d v="2016-06-24T03:00:17"/>
    <d v="2016-07-24T03:00:17"/>
    <n v="30"/>
  </r>
  <r>
    <x v="362"/>
    <n v="1430.06"/>
    <x v="2"/>
    <s v="CA"/>
    <s v="CAD"/>
    <n v="1413547200"/>
    <n v="1411417602"/>
    <b v="0"/>
    <n v="21"/>
    <b v="1"/>
    <x v="0"/>
    <s v="documentary"/>
    <d v="2014-09-22T20:26:42"/>
    <d v="2014-10-17T12:00:00"/>
    <n v="25"/>
  </r>
  <r>
    <x v="362"/>
    <n v="1550"/>
    <x v="2"/>
    <s v="US"/>
    <s v="USD"/>
    <n v="1395435712"/>
    <n v="1392847312"/>
    <b v="0"/>
    <n v="23"/>
    <b v="1"/>
    <x v="2"/>
    <s v="nonfiction"/>
    <d v="2014-02-19T22:01:52"/>
    <d v="2014-03-21T21:01:52"/>
    <n v="30"/>
  </r>
  <r>
    <x v="362"/>
    <n v="0"/>
    <x v="1"/>
    <s v="US"/>
    <s v="USD"/>
    <n v="1326916800"/>
    <n v="1323131689"/>
    <b v="0"/>
    <n v="0"/>
    <b v="0"/>
    <x v="5"/>
    <s v="jazz"/>
    <d v="2011-12-06T00:34:49"/>
    <d v="2012-01-18T20:00:00"/>
    <n v="43"/>
  </r>
  <r>
    <x v="362"/>
    <n v="45"/>
    <x v="1"/>
    <s v="GB"/>
    <s v="GBP"/>
    <n v="1448722494"/>
    <n v="1446562494"/>
    <b v="0"/>
    <n v="3"/>
    <b v="0"/>
    <x v="1"/>
    <s v="plays"/>
    <d v="2015-11-03T14:54:54"/>
    <d v="2015-11-28T14:54:54"/>
    <n v="25"/>
  </r>
  <r>
    <x v="363"/>
    <n v="1395"/>
    <x v="2"/>
    <s v="GB"/>
    <s v="GBP"/>
    <n v="1442311560"/>
    <n v="1439924246"/>
    <b v="0"/>
    <n v="34"/>
    <b v="1"/>
    <x v="1"/>
    <s v="plays"/>
    <d v="2015-08-18T18:57:26"/>
    <d v="2015-09-15T10:06:00"/>
    <n v="28"/>
  </r>
  <r>
    <x v="364"/>
    <n v="7011"/>
    <x v="2"/>
    <s v="US"/>
    <s v="USD"/>
    <n v="1481432340"/>
    <n v="1476764077"/>
    <b v="0"/>
    <n v="193"/>
    <b v="1"/>
    <x v="3"/>
    <s v="hardware"/>
    <d v="2016-10-18T04:14:37"/>
    <d v="2016-12-11T04:59:00"/>
    <n v="54"/>
  </r>
  <r>
    <x v="365"/>
    <n v="1605"/>
    <x v="2"/>
    <s v="US"/>
    <s v="USD"/>
    <n v="1488333600"/>
    <n v="1487094360"/>
    <b v="0"/>
    <n v="20"/>
    <b v="1"/>
    <x v="1"/>
    <s v="spaces"/>
    <d v="2017-02-14T17:46:00"/>
    <d v="2017-03-01T02:00:00"/>
    <n v="15"/>
  </r>
  <r>
    <x v="366"/>
    <n v="1366"/>
    <x v="2"/>
    <s v="GB"/>
    <s v="GBP"/>
    <n v="1481564080"/>
    <n v="1479144880"/>
    <b v="0"/>
    <n v="27"/>
    <b v="1"/>
    <x v="5"/>
    <s v="electronic music"/>
    <d v="2016-11-14T17:34:40"/>
    <d v="2016-12-12T17:34:40"/>
    <n v="28"/>
  </r>
  <r>
    <x v="367"/>
    <n v="1651"/>
    <x v="2"/>
    <s v="GB"/>
    <s v="GBP"/>
    <n v="1398451093"/>
    <n v="1395859093"/>
    <b v="0"/>
    <n v="41"/>
    <b v="1"/>
    <x v="0"/>
    <s v="shorts"/>
    <d v="2014-03-26T18:38:13"/>
    <d v="2014-04-25T18:38:13"/>
    <n v="30"/>
  </r>
  <r>
    <x v="367"/>
    <n v="1367"/>
    <x v="2"/>
    <s v="GB"/>
    <s v="GBP"/>
    <n v="1394220030"/>
    <n v="1392232830"/>
    <b v="0"/>
    <n v="49"/>
    <b v="1"/>
    <x v="0"/>
    <s v="shorts"/>
    <d v="2014-02-12T19:20:30"/>
    <d v="2014-03-07T19:20:30"/>
    <n v="23"/>
  </r>
  <r>
    <x v="367"/>
    <n v="1700"/>
    <x v="2"/>
    <s v="US"/>
    <s v="USD"/>
    <n v="1384408740"/>
    <n v="1381445253"/>
    <b v="0"/>
    <n v="26"/>
    <b v="1"/>
    <x v="0"/>
    <s v="shorts"/>
    <d v="2013-10-10T22:47:33"/>
    <d v="2013-11-14T05:59:00"/>
    <n v="35"/>
  </r>
  <r>
    <x v="367"/>
    <n v="1391"/>
    <x v="2"/>
    <s v="US"/>
    <s v="USD"/>
    <n v="1340641440"/>
    <n v="1339549982"/>
    <b v="0"/>
    <n v="38"/>
    <b v="1"/>
    <x v="5"/>
    <s v="rock"/>
    <d v="2012-06-13T01:13:02"/>
    <d v="2012-06-25T16:24:00"/>
    <n v="12"/>
  </r>
  <r>
    <x v="367"/>
    <n v="1510"/>
    <x v="2"/>
    <s v="US"/>
    <s v="USD"/>
    <n v="1486095060"/>
    <n v="1484198170"/>
    <b v="0"/>
    <n v="31"/>
    <b v="1"/>
    <x v="5"/>
    <s v="rock"/>
    <d v="2017-01-12T05:16:10"/>
    <d v="2017-02-03T04:11:00"/>
    <n v="22"/>
  </r>
  <r>
    <x v="367"/>
    <n v="1301"/>
    <x v="2"/>
    <s v="US"/>
    <s v="USD"/>
    <n v="1406509200"/>
    <n v="1404769538"/>
    <b v="0"/>
    <n v="26"/>
    <b v="1"/>
    <x v="5"/>
    <s v="rock"/>
    <d v="2014-07-07T21:45:38"/>
    <d v="2014-07-28T01:00:00"/>
    <n v="21"/>
  </r>
  <r>
    <x v="367"/>
    <n v="1835"/>
    <x v="2"/>
    <s v="US"/>
    <s v="USD"/>
    <n v="1428068988"/>
    <n v="1425908988"/>
    <b v="0"/>
    <n v="27"/>
    <b v="1"/>
    <x v="1"/>
    <s v="plays"/>
    <d v="2015-03-09T13:49:48"/>
    <d v="2015-04-03T13:49:48"/>
    <n v="25"/>
  </r>
  <r>
    <x v="367"/>
    <n v="620"/>
    <x v="1"/>
    <s v="US"/>
    <s v="USD"/>
    <n v="1406876400"/>
    <n v="1405024561"/>
    <b v="0"/>
    <n v="10"/>
    <b v="0"/>
    <x v="1"/>
    <s v="plays"/>
    <d v="2014-07-10T20:36:01"/>
    <d v="2014-08-01T07:00:00"/>
    <n v="22"/>
  </r>
  <r>
    <x v="368"/>
    <n v="1940"/>
    <x v="2"/>
    <s v="US"/>
    <s v="USD"/>
    <n v="1408278144"/>
    <n v="1404822144"/>
    <b v="0"/>
    <n v="19"/>
    <b v="1"/>
    <x v="0"/>
    <s v="television"/>
    <d v="2014-07-08T12:22:24"/>
    <d v="2014-08-17T12:22:24"/>
    <n v="40"/>
  </r>
  <r>
    <x v="368"/>
    <n v="855"/>
    <x v="1"/>
    <s v="US"/>
    <s v="USD"/>
    <n v="1445439674"/>
    <n v="1442847674"/>
    <b v="0"/>
    <n v="7"/>
    <b v="0"/>
    <x v="5"/>
    <s v="faith"/>
    <d v="2015-09-21T15:01:14"/>
    <d v="2015-10-21T15:01:14"/>
    <n v="30"/>
  </r>
  <r>
    <x v="368"/>
    <n v="1361"/>
    <x v="2"/>
    <s v="AU"/>
    <s v="AUD"/>
    <n v="1430488740"/>
    <n v="1427747906"/>
    <b v="0"/>
    <n v="18"/>
    <b v="1"/>
    <x v="5"/>
    <s v="classical music"/>
    <d v="2015-03-30T20:38:26"/>
    <d v="2015-05-01T13:59:00"/>
    <n v="32"/>
  </r>
  <r>
    <x v="368"/>
    <n v="1316"/>
    <x v="2"/>
    <s v="US"/>
    <s v="USD"/>
    <n v="1423724400"/>
    <n v="1421274954"/>
    <b v="0"/>
    <n v="28"/>
    <b v="1"/>
    <x v="1"/>
    <s v="plays"/>
    <d v="2015-01-14T22:35:54"/>
    <d v="2015-02-12T07:00:00"/>
    <n v="29"/>
  </r>
  <r>
    <x v="368"/>
    <n v="10"/>
    <x v="3"/>
    <s v="US"/>
    <s v="USD"/>
    <n v="1492542819"/>
    <n v="1489090419"/>
    <b v="0"/>
    <n v="1"/>
    <b v="0"/>
    <x v="1"/>
    <s v="plays"/>
    <d v="2017-03-09T20:13:39"/>
    <d v="2017-04-18T19:13:39"/>
    <n v="40"/>
  </r>
  <r>
    <x v="368"/>
    <n v="1300"/>
    <x v="2"/>
    <s v="US"/>
    <s v="USD"/>
    <n v="1354845600"/>
    <n v="1352766300"/>
    <b v="1"/>
    <n v="25"/>
    <b v="1"/>
    <x v="1"/>
    <s v="plays"/>
    <d v="2012-11-13T00:25:00"/>
    <d v="2012-12-07T02:00:00"/>
    <n v="24"/>
  </r>
  <r>
    <x v="368"/>
    <n v="1250"/>
    <x v="2"/>
    <s v="US"/>
    <s v="USD"/>
    <n v="1403964574"/>
    <n v="1401372574"/>
    <b v="0"/>
    <n v="20"/>
    <b v="1"/>
    <x v="1"/>
    <s v="plays"/>
    <d v="2014-05-29T14:09:34"/>
    <d v="2014-06-28T14:09:34"/>
    <n v="30"/>
  </r>
  <r>
    <x v="368"/>
    <n v="1328"/>
    <x v="2"/>
    <s v="GB"/>
    <s v="GBP"/>
    <n v="1438543889"/>
    <n v="1436383889"/>
    <b v="0"/>
    <n v="28"/>
    <b v="1"/>
    <x v="1"/>
    <s v="musical"/>
    <d v="2015-07-08T19:31:29"/>
    <d v="2015-08-02T19:31:29"/>
    <n v="25"/>
  </r>
  <r>
    <x v="368"/>
    <n v="715"/>
    <x v="1"/>
    <s v="US"/>
    <s v="USD"/>
    <n v="1427580426"/>
    <n v="1424992026"/>
    <b v="0"/>
    <n v="12"/>
    <b v="0"/>
    <x v="1"/>
    <s v="plays"/>
    <d v="2015-02-26T23:07:06"/>
    <d v="2015-03-28T22:07:06"/>
    <n v="30"/>
  </r>
  <r>
    <x v="368"/>
    <n v="23"/>
    <x v="1"/>
    <s v="US"/>
    <s v="USD"/>
    <n v="1411779761"/>
    <n v="1409187761"/>
    <b v="0"/>
    <n v="4"/>
    <b v="0"/>
    <x v="1"/>
    <s v="plays"/>
    <d v="2014-08-28T01:02:41"/>
    <d v="2014-09-27T01:02:41"/>
    <n v="30"/>
  </r>
  <r>
    <x v="368"/>
    <n v="430"/>
    <x v="1"/>
    <s v="GB"/>
    <s v="GBP"/>
    <n v="1425124800"/>
    <n v="1421596356"/>
    <b v="0"/>
    <n v="13"/>
    <b v="0"/>
    <x v="1"/>
    <s v="plays"/>
    <d v="2015-01-18T15:52:36"/>
    <d v="2015-02-28T12:00:00"/>
    <n v="41"/>
  </r>
  <r>
    <x v="369"/>
    <n v="2080"/>
    <x v="2"/>
    <s v="US"/>
    <s v="USD"/>
    <n v="1373243181"/>
    <n v="1370651181"/>
    <b v="0"/>
    <n v="24"/>
    <b v="1"/>
    <x v="0"/>
    <s v="shorts"/>
    <d v="2013-06-08T00:26:21"/>
    <d v="2013-07-08T00:26:21"/>
    <n v="30"/>
  </r>
  <r>
    <x v="369"/>
    <n v="1506"/>
    <x v="2"/>
    <s v="US"/>
    <s v="USD"/>
    <n v="1316746837"/>
    <n v="1314154837"/>
    <b v="0"/>
    <n v="21"/>
    <b v="1"/>
    <x v="0"/>
    <s v="shorts"/>
    <d v="2011-08-24T03:00:37"/>
    <d v="2011-09-23T03:00:37"/>
    <n v="30"/>
  </r>
  <r>
    <x v="369"/>
    <n v="0"/>
    <x v="0"/>
    <s v="US"/>
    <s v="USD"/>
    <n v="1467763200"/>
    <n v="1466453161"/>
    <b v="0"/>
    <n v="0"/>
    <b v="0"/>
    <x v="0"/>
    <s v="science fiction"/>
    <d v="2016-06-20T20:06:01"/>
    <d v="2016-07-06T00:00:00"/>
    <n v="16"/>
  </r>
  <r>
    <x v="369"/>
    <n v="401"/>
    <x v="1"/>
    <s v="GB"/>
    <s v="GBP"/>
    <n v="1428951600"/>
    <n v="1425512843"/>
    <b v="0"/>
    <n v="13"/>
    <b v="0"/>
    <x v="0"/>
    <s v="drama"/>
    <d v="2015-03-04T23:47:23"/>
    <d v="2015-04-13T19:00:00"/>
    <n v="40"/>
  </r>
  <r>
    <x v="369"/>
    <n v="1565"/>
    <x v="2"/>
    <s v="CA"/>
    <s v="CAD"/>
    <n v="1484110800"/>
    <n v="1482281094"/>
    <b v="0"/>
    <n v="18"/>
    <b v="1"/>
    <x v="1"/>
    <s v="plays"/>
    <d v="2016-12-21T00:44:54"/>
    <d v="2017-01-11T05:00:00"/>
    <n v="21"/>
  </r>
  <r>
    <x v="369"/>
    <n v="0"/>
    <x v="1"/>
    <s v="CA"/>
    <s v="CAD"/>
    <n v="1408495440"/>
    <n v="1405640302"/>
    <b v="0"/>
    <n v="0"/>
    <b v="0"/>
    <x v="3"/>
    <s v="wearables"/>
    <d v="2014-07-17T23:38:22"/>
    <d v="2014-08-20T00:44:00"/>
    <n v="34"/>
  </r>
  <r>
    <x v="369"/>
    <n v="1370"/>
    <x v="2"/>
    <s v="US"/>
    <s v="USD"/>
    <n v="1383318226"/>
    <n v="1380726226"/>
    <b v="0"/>
    <n v="17"/>
    <b v="1"/>
    <x v="5"/>
    <s v="rock"/>
    <d v="2013-10-02T15:03:46"/>
    <d v="2013-11-01T15:03:46"/>
    <n v="30"/>
  </r>
  <r>
    <x v="369"/>
    <n v="1200"/>
    <x v="2"/>
    <s v="ES"/>
    <s v="EUR"/>
    <n v="1448463431"/>
    <n v="1444831031"/>
    <b v="0"/>
    <n v="24"/>
    <b v="1"/>
    <x v="5"/>
    <s v="metal"/>
    <d v="2015-10-14T13:57:11"/>
    <d v="2015-11-25T14:57:11"/>
    <n v="42"/>
  </r>
  <r>
    <x v="369"/>
    <n v="1728.07"/>
    <x v="2"/>
    <s v="GB"/>
    <s v="GBP"/>
    <n v="1429138740"/>
    <n v="1426528418"/>
    <b v="0"/>
    <n v="76"/>
    <b v="1"/>
    <x v="5"/>
    <s v="metal"/>
    <d v="2015-03-16T17:53:38"/>
    <d v="2015-04-15T22:59:00"/>
    <n v="30"/>
  </r>
  <r>
    <x v="369"/>
    <n v="1563"/>
    <x v="2"/>
    <s v="GB"/>
    <s v="GBP"/>
    <n v="1465672979"/>
    <n v="1463080979"/>
    <b v="0"/>
    <n v="64"/>
    <b v="1"/>
    <x v="2"/>
    <s v="nonfiction"/>
    <d v="2016-05-12T19:22:59"/>
    <d v="2016-06-11T19:22:59"/>
    <n v="30"/>
  </r>
  <r>
    <x v="369"/>
    <n v="100"/>
    <x v="1"/>
    <s v="US"/>
    <s v="USD"/>
    <n v="1424014680"/>
    <n v="1418922443"/>
    <b v="0"/>
    <n v="1"/>
    <b v="0"/>
    <x v="2"/>
    <s v="fiction"/>
    <d v="2014-12-18T17:07:23"/>
    <d v="2015-02-15T15:38:00"/>
    <n v="59"/>
  </r>
  <r>
    <x v="369"/>
    <n v="2580"/>
    <x v="2"/>
    <s v="US"/>
    <s v="USD"/>
    <n v="1273911000"/>
    <n v="1268822909"/>
    <b v="1"/>
    <n v="33"/>
    <b v="1"/>
    <x v="6"/>
    <s v="photobooks"/>
    <d v="2010-03-17T10:48:29"/>
    <d v="2010-05-15T08:10:00"/>
    <n v="59"/>
  </r>
  <r>
    <x v="369"/>
    <n v="0"/>
    <x v="1"/>
    <s v="US"/>
    <s v="USD"/>
    <n v="1401464101"/>
    <n v="1400600101"/>
    <b v="0"/>
    <n v="0"/>
    <b v="0"/>
    <x v="6"/>
    <s v="places"/>
    <d v="2014-05-20T15:35:01"/>
    <d v="2014-05-30T15:35:01"/>
    <n v="10"/>
  </r>
  <r>
    <x v="369"/>
    <n v="0"/>
    <x v="1"/>
    <s v="US"/>
    <s v="USD"/>
    <n v="1444433886"/>
    <n v="1441841886"/>
    <b v="0"/>
    <n v="0"/>
    <b v="0"/>
    <x v="6"/>
    <s v="places"/>
    <d v="2015-09-09T23:38:06"/>
    <d v="2015-10-09T23:38:06"/>
    <n v="30"/>
  </r>
  <r>
    <x v="369"/>
    <n v="1215"/>
    <x v="2"/>
    <s v="US"/>
    <s v="USD"/>
    <n v="1388553960"/>
    <n v="1385754986"/>
    <b v="0"/>
    <n v="23"/>
    <b v="1"/>
    <x v="5"/>
    <s v="rock"/>
    <d v="2013-11-29T19:56:26"/>
    <d v="2014-01-01T05:26:00"/>
    <n v="33"/>
  </r>
  <r>
    <x v="369"/>
    <n v="1200"/>
    <x v="2"/>
    <s v="US"/>
    <s v="USD"/>
    <n v="1308011727"/>
    <n v="1306283727"/>
    <b v="0"/>
    <n v="28"/>
    <b v="1"/>
    <x v="5"/>
    <s v="pop"/>
    <d v="2011-05-25T00:35:27"/>
    <d v="2011-06-14T00:35:27"/>
    <n v="20"/>
  </r>
  <r>
    <x v="369"/>
    <n v="1330"/>
    <x v="2"/>
    <s v="GB"/>
    <s v="GBP"/>
    <n v="1433948671"/>
    <n v="1430060671"/>
    <b v="0"/>
    <n v="52"/>
    <b v="1"/>
    <x v="6"/>
    <s v="photobooks"/>
    <d v="2015-04-26T15:04:31"/>
    <d v="2015-06-10T15:04:31"/>
    <n v="45"/>
  </r>
  <r>
    <x v="369"/>
    <n v="3122"/>
    <x v="2"/>
    <s v="GB"/>
    <s v="GBP"/>
    <n v="1476425082"/>
    <n v="1473833082"/>
    <b v="0"/>
    <n v="90"/>
    <b v="1"/>
    <x v="6"/>
    <s v="photobooks"/>
    <d v="2016-09-14T06:04:42"/>
    <d v="2016-10-14T06:04:42"/>
    <n v="30"/>
  </r>
  <r>
    <x v="369"/>
    <n v="25"/>
    <x v="1"/>
    <s v="US"/>
    <s v="USD"/>
    <n v="1406743396"/>
    <n v="1404151396"/>
    <b v="0"/>
    <n v="4"/>
    <b v="0"/>
    <x v="6"/>
    <s v="photobooks"/>
    <d v="2014-06-30T18:03:16"/>
    <d v="2014-07-30T18:03:16"/>
    <n v="30"/>
  </r>
  <r>
    <x v="369"/>
    <n v="1225"/>
    <x v="2"/>
    <s v="US"/>
    <s v="USD"/>
    <n v="1415832338"/>
    <n v="1413236738"/>
    <b v="0"/>
    <n v="29"/>
    <b v="1"/>
    <x v="5"/>
    <s v="indie rock"/>
    <d v="2014-10-13T21:45:38"/>
    <d v="2014-11-12T22:45:38"/>
    <n v="30"/>
  </r>
  <r>
    <x v="369"/>
    <n v="1773"/>
    <x v="2"/>
    <s v="US"/>
    <s v="USD"/>
    <n v="1445921940"/>
    <n v="1444699549"/>
    <b v="0"/>
    <n v="35"/>
    <b v="1"/>
    <x v="5"/>
    <s v="indie rock"/>
    <d v="2015-10-13T01:25:49"/>
    <d v="2015-10-27T04:59:00"/>
    <n v="14"/>
  </r>
  <r>
    <x v="369"/>
    <n v="6039"/>
    <x v="2"/>
    <s v="GB"/>
    <s v="GBP"/>
    <n v="1461276000"/>
    <n v="1460055300"/>
    <b v="0"/>
    <n v="88"/>
    <b v="1"/>
    <x v="4"/>
    <s v="tabletop games"/>
    <d v="2016-04-07T18:55:00"/>
    <d v="2016-04-21T22:00:00"/>
    <n v="14"/>
  </r>
  <r>
    <x v="369"/>
    <n v="1503"/>
    <x v="2"/>
    <s v="US"/>
    <s v="USD"/>
    <n v="1359240856"/>
    <n v="1356648856"/>
    <b v="0"/>
    <n v="34"/>
    <b v="1"/>
    <x v="5"/>
    <s v="rock"/>
    <d v="2012-12-27T22:54:16"/>
    <d v="2013-01-26T22:54:16"/>
    <n v="30"/>
  </r>
  <r>
    <x v="369"/>
    <n v="1883.64"/>
    <x v="2"/>
    <s v="US"/>
    <s v="USD"/>
    <n v="1339074857"/>
    <n v="1336482857"/>
    <b v="1"/>
    <n v="50"/>
    <b v="1"/>
    <x v="5"/>
    <s v="indie rock"/>
    <d v="2012-05-08T13:14:17"/>
    <d v="2012-06-07T13:14:17"/>
    <n v="30"/>
  </r>
  <r>
    <x v="369"/>
    <n v="202"/>
    <x v="1"/>
    <s v="GB"/>
    <s v="GBP"/>
    <n v="1459368658"/>
    <n v="1454188258"/>
    <b v="0"/>
    <n v="12"/>
    <b v="0"/>
    <x v="7"/>
    <s v="food trucks"/>
    <d v="2016-01-30T21:10:58"/>
    <d v="2016-03-30T20:10:58"/>
    <n v="60"/>
  </r>
  <r>
    <x v="369"/>
    <n v="1364"/>
    <x v="2"/>
    <s v="US"/>
    <s v="USD"/>
    <n v="1297160329"/>
    <n v="1295000329"/>
    <b v="0"/>
    <n v="47"/>
    <b v="1"/>
    <x v="5"/>
    <s v="indie rock"/>
    <d v="2011-01-14T10:18:49"/>
    <d v="2011-02-08T10:18:49"/>
    <n v="25"/>
  </r>
  <r>
    <x v="369"/>
    <n v="0"/>
    <x v="1"/>
    <s v="US"/>
    <s v="USD"/>
    <n v="1465790400"/>
    <n v="1462210950"/>
    <b v="0"/>
    <n v="0"/>
    <b v="0"/>
    <x v="1"/>
    <s v="plays"/>
    <d v="2016-05-02T17:42:30"/>
    <d v="2016-06-13T04:00:00"/>
    <n v="42"/>
  </r>
  <r>
    <x v="369"/>
    <n v="715"/>
    <x v="0"/>
    <s v="US"/>
    <s v="USD"/>
    <n v="1434476849"/>
    <n v="1431884849"/>
    <b v="0"/>
    <n v="11"/>
    <b v="0"/>
    <x v="1"/>
    <s v="spaces"/>
    <d v="2015-05-17T17:47:29"/>
    <d v="2015-06-16T17:47:29"/>
    <n v="30"/>
  </r>
  <r>
    <x v="369"/>
    <n v="1437"/>
    <x v="2"/>
    <s v="GB"/>
    <s v="GBP"/>
    <n v="1403258049"/>
    <n v="1400666049"/>
    <b v="1"/>
    <n v="45"/>
    <b v="1"/>
    <x v="1"/>
    <s v="plays"/>
    <d v="2014-05-21T09:54:09"/>
    <d v="2014-06-20T09:54:09"/>
    <n v="30"/>
  </r>
  <r>
    <x v="369"/>
    <n v="1250"/>
    <x v="2"/>
    <s v="GB"/>
    <s v="GBP"/>
    <n v="1446213612"/>
    <n v="1443621612"/>
    <b v="1"/>
    <n v="21"/>
    <b v="1"/>
    <x v="1"/>
    <s v="plays"/>
    <d v="2015-09-30T14:00:12"/>
    <d v="2015-10-30T14:00:12"/>
    <n v="30"/>
  </r>
  <r>
    <x v="369"/>
    <n v="1500"/>
    <x v="2"/>
    <s v="GB"/>
    <s v="GBP"/>
    <n v="1484687436"/>
    <n v="1482095436"/>
    <b v="0"/>
    <n v="30"/>
    <b v="1"/>
    <x v="1"/>
    <s v="plays"/>
    <d v="2016-12-18T21:10:36"/>
    <d v="2017-01-17T21:10:36"/>
    <n v="30"/>
  </r>
  <r>
    <x v="369"/>
    <n v="1245"/>
    <x v="2"/>
    <s v="GB"/>
    <s v="GBP"/>
    <n v="1424556325"/>
    <n v="1421964325"/>
    <b v="0"/>
    <n v="46"/>
    <b v="1"/>
    <x v="1"/>
    <s v="plays"/>
    <d v="2015-01-22T22:05:25"/>
    <d v="2015-02-21T22:05:25"/>
    <n v="30"/>
  </r>
  <r>
    <x v="369"/>
    <n v="1616.14"/>
    <x v="2"/>
    <s v="US"/>
    <s v="USD"/>
    <n v="1453179540"/>
    <n v="1452030730"/>
    <b v="0"/>
    <n v="18"/>
    <b v="1"/>
    <x v="1"/>
    <s v="plays"/>
    <d v="2016-01-05T21:52:10"/>
    <d v="2016-01-19T04:59:00"/>
    <n v="14"/>
  </r>
  <r>
    <x v="369"/>
    <n v="1260"/>
    <x v="2"/>
    <s v="GB"/>
    <s v="GBP"/>
    <n v="1441042275"/>
    <n v="1438882275"/>
    <b v="0"/>
    <n v="32"/>
    <b v="1"/>
    <x v="1"/>
    <s v="plays"/>
    <d v="2015-08-06T17:31:15"/>
    <d v="2015-08-31T17:31:15"/>
    <n v="25"/>
  </r>
  <r>
    <x v="369"/>
    <n v="1200"/>
    <x v="2"/>
    <s v="US"/>
    <s v="USD"/>
    <n v="1406185200"/>
    <n v="1404337382"/>
    <b v="0"/>
    <n v="38"/>
    <b v="1"/>
    <x v="1"/>
    <s v="plays"/>
    <d v="2014-07-02T21:43:02"/>
    <d v="2014-07-24T07:00:00"/>
    <n v="22"/>
  </r>
  <r>
    <x v="369"/>
    <n v="0"/>
    <x v="1"/>
    <s v="US"/>
    <s v="USD"/>
    <n v="1404532740"/>
    <n v="1401823952"/>
    <b v="0"/>
    <n v="0"/>
    <b v="0"/>
    <x v="1"/>
    <s v="plays"/>
    <d v="2014-06-03T19:32:32"/>
    <d v="2014-07-05T03:59:00"/>
    <n v="32"/>
  </r>
  <r>
    <x v="369"/>
    <n v="1547"/>
    <x v="2"/>
    <s v="US"/>
    <s v="USD"/>
    <n v="1458057600"/>
    <n v="1455938520"/>
    <b v="0"/>
    <n v="24"/>
    <b v="1"/>
    <x v="1"/>
    <s v="musical"/>
    <d v="2016-02-20T03:22:00"/>
    <d v="2016-03-15T16:00:00"/>
    <n v="24"/>
  </r>
  <r>
    <x v="369"/>
    <n v="1256"/>
    <x v="2"/>
    <s v="US"/>
    <s v="USD"/>
    <n v="1455936335"/>
    <n v="1452048335"/>
    <b v="0"/>
    <n v="9"/>
    <b v="1"/>
    <x v="1"/>
    <s v="plays"/>
    <d v="2016-01-06T02:45:35"/>
    <d v="2016-02-20T02:45:35"/>
    <n v="45"/>
  </r>
  <r>
    <x v="369"/>
    <n v="1400"/>
    <x v="2"/>
    <s v="CA"/>
    <s v="CAD"/>
    <n v="1417460940"/>
    <n v="1416516972"/>
    <b v="0"/>
    <n v="20"/>
    <b v="1"/>
    <x v="1"/>
    <s v="plays"/>
    <d v="2014-11-20T20:56:12"/>
    <d v="2014-12-01T19:09:00"/>
    <n v="11"/>
  </r>
  <r>
    <x v="369"/>
    <n v="0"/>
    <x v="1"/>
    <s v="US"/>
    <s v="USD"/>
    <n v="1434490914"/>
    <n v="1429306914"/>
    <b v="0"/>
    <n v="0"/>
    <b v="0"/>
    <x v="1"/>
    <s v="plays"/>
    <d v="2015-04-17T21:41:54"/>
    <d v="2015-06-16T21:41:54"/>
    <n v="60"/>
  </r>
  <r>
    <x v="369"/>
    <n v="292"/>
    <x v="1"/>
    <s v="US"/>
    <s v="USD"/>
    <n v="1411930556"/>
    <n v="1409338556"/>
    <b v="0"/>
    <n v="12"/>
    <b v="0"/>
    <x v="1"/>
    <s v="plays"/>
    <d v="2014-08-29T18:55:56"/>
    <d v="2014-09-28T18:55:56"/>
    <n v="30"/>
  </r>
  <r>
    <x v="369"/>
    <n v="453"/>
    <x v="1"/>
    <s v="GB"/>
    <s v="GBP"/>
    <n v="1488394800"/>
    <n v="1486681708"/>
    <b v="0"/>
    <n v="14"/>
    <b v="0"/>
    <x v="1"/>
    <s v="plays"/>
    <d v="2017-02-09T23:08:28"/>
    <d v="2017-03-01T19:00:00"/>
    <n v="20"/>
  </r>
  <r>
    <x v="370"/>
    <n v="1330"/>
    <x v="2"/>
    <s v="US"/>
    <s v="USD"/>
    <n v="1434921600"/>
    <n v="1433109907"/>
    <b v="0"/>
    <n v="30"/>
    <b v="1"/>
    <x v="1"/>
    <s v="plays"/>
    <d v="2015-05-31T22:05:07"/>
    <d v="2015-06-21T21:20:00"/>
    <n v="21"/>
  </r>
  <r>
    <x v="370"/>
    <n v="0"/>
    <x v="1"/>
    <s v="US"/>
    <s v="USD"/>
    <n v="1418504561"/>
    <n v="1417208561"/>
    <b v="0"/>
    <n v="0"/>
    <b v="0"/>
    <x v="7"/>
    <s v="restaurants"/>
    <d v="2014-11-28T21:02:41"/>
    <d v="2014-12-13T21:02:41"/>
    <n v="15"/>
  </r>
  <r>
    <x v="371"/>
    <n v="0"/>
    <x v="1"/>
    <s v="GB"/>
    <s v="GBP"/>
    <n v="1425131108"/>
    <n v="1422539108"/>
    <b v="0"/>
    <n v="0"/>
    <b v="0"/>
    <x v="0"/>
    <s v="drama"/>
    <d v="2015-01-29T13:45:08"/>
    <d v="2015-02-28T13:45:08"/>
    <n v="30"/>
  </r>
  <r>
    <x v="372"/>
    <n v="1342.01"/>
    <x v="2"/>
    <s v="GB"/>
    <s v="GBP"/>
    <n v="1394460000"/>
    <n v="1393233855"/>
    <b v="0"/>
    <n v="47"/>
    <b v="1"/>
    <x v="5"/>
    <s v="metal"/>
    <d v="2014-02-24T09:24:15"/>
    <d v="2014-03-10T14:00:00"/>
    <n v="14"/>
  </r>
  <r>
    <x v="372"/>
    <n v="0"/>
    <x v="0"/>
    <s v="US"/>
    <s v="USD"/>
    <n v="1426269456"/>
    <n v="1423681056"/>
    <b v="0"/>
    <n v="0"/>
    <b v="0"/>
    <x v="8"/>
    <s v="audio"/>
    <d v="2015-02-11T18:57:36"/>
    <d v="2015-03-13T17:57:36"/>
    <n v="30"/>
  </r>
  <r>
    <x v="372"/>
    <n v="0"/>
    <x v="1"/>
    <s v="US"/>
    <s v="USD"/>
    <n v="1402852087"/>
    <n v="1400260087"/>
    <b v="0"/>
    <n v="0"/>
    <b v="0"/>
    <x v="4"/>
    <s v="video games"/>
    <d v="2014-05-16T17:08:07"/>
    <d v="2014-06-15T17:08:07"/>
    <n v="30"/>
  </r>
  <r>
    <x v="372"/>
    <n v="1319"/>
    <x v="2"/>
    <s v="US"/>
    <s v="USD"/>
    <n v="1334784160"/>
    <n v="1332192160"/>
    <b v="0"/>
    <n v="34"/>
    <b v="1"/>
    <x v="5"/>
    <s v="pop"/>
    <d v="2012-03-19T21:22:40"/>
    <d v="2012-04-18T21:22:40"/>
    <n v="30"/>
  </r>
  <r>
    <x v="372"/>
    <n v="115"/>
    <x v="1"/>
    <s v="US"/>
    <s v="USD"/>
    <n v="1291093200"/>
    <n v="1286930435"/>
    <b v="0"/>
    <n v="5"/>
    <b v="0"/>
    <x v="4"/>
    <s v="video games"/>
    <d v="2010-10-13T00:40:35"/>
    <d v="2010-11-30T05:00:00"/>
    <n v="48"/>
  </r>
  <r>
    <x v="372"/>
    <n v="1130"/>
    <x v="2"/>
    <s v="US"/>
    <s v="USD"/>
    <n v="1334556624"/>
    <n v="1333001424"/>
    <b v="0"/>
    <n v="34"/>
    <b v="1"/>
    <x v="5"/>
    <s v="electronic music"/>
    <d v="2012-03-29T06:10:24"/>
    <d v="2012-04-16T06:10:24"/>
    <n v="18"/>
  </r>
  <r>
    <x v="372"/>
    <n v="1251"/>
    <x v="2"/>
    <s v="US"/>
    <s v="USD"/>
    <n v="1335891603"/>
    <n v="1330711203"/>
    <b v="0"/>
    <n v="19"/>
    <b v="1"/>
    <x v="5"/>
    <s v="indie rock"/>
    <d v="2012-03-02T18:00:03"/>
    <d v="2012-05-01T17:00:03"/>
    <n v="60"/>
  </r>
  <r>
    <x v="372"/>
    <n v="4225"/>
    <x v="2"/>
    <s v="GB"/>
    <s v="GBP"/>
    <n v="1399324717"/>
    <n v="1395436717"/>
    <b v="0"/>
    <n v="191"/>
    <b v="1"/>
    <x v="3"/>
    <s v="hardware"/>
    <d v="2014-03-21T21:18:37"/>
    <d v="2014-05-05T21:18:37"/>
    <n v="45"/>
  </r>
  <r>
    <x v="372"/>
    <n v="1125"/>
    <x v="2"/>
    <s v="US"/>
    <s v="USD"/>
    <n v="1427860740"/>
    <n v="1426002684"/>
    <b v="0"/>
    <n v="19"/>
    <b v="1"/>
    <x v="1"/>
    <s v="plays"/>
    <d v="2015-03-10T15:51:24"/>
    <d v="2015-04-01T03:59:00"/>
    <n v="22"/>
  </r>
  <r>
    <x v="372"/>
    <n v="1185"/>
    <x v="2"/>
    <s v="CA"/>
    <s v="CAD"/>
    <n v="1409072982"/>
    <n v="1407258582"/>
    <b v="0"/>
    <n v="15"/>
    <b v="1"/>
    <x v="1"/>
    <s v="plays"/>
    <d v="2014-08-05T17:09:42"/>
    <d v="2014-08-26T17:09:42"/>
    <n v="21"/>
  </r>
  <r>
    <x v="372"/>
    <n v="1100"/>
    <x v="2"/>
    <s v="US"/>
    <s v="USD"/>
    <n v="1460730079"/>
    <n v="1458138079"/>
    <b v="0"/>
    <n v="15"/>
    <b v="1"/>
    <x v="1"/>
    <s v="musical"/>
    <d v="2016-03-16T14:21:19"/>
    <d v="2016-04-15T14:21:19"/>
    <n v="30"/>
  </r>
  <r>
    <x v="373"/>
    <n v="1466"/>
    <x v="2"/>
    <s v="US"/>
    <s v="USD"/>
    <n v="1464485339"/>
    <n v="1462325339"/>
    <b v="0"/>
    <n v="42"/>
    <b v="1"/>
    <x v="3"/>
    <s v="space exploration"/>
    <d v="2016-05-04T01:28:59"/>
    <d v="2016-05-29T01:28:59"/>
    <n v="25"/>
  </r>
  <r>
    <x v="374"/>
    <n v="1115"/>
    <x v="2"/>
    <s v="US"/>
    <s v="USD"/>
    <n v="1465347424"/>
    <n v="1462755424"/>
    <b v="0"/>
    <n v="18"/>
    <b v="1"/>
    <x v="1"/>
    <s v="plays"/>
    <d v="2016-05-09T00:57:04"/>
    <d v="2016-06-08T00:57:04"/>
    <n v="30"/>
  </r>
  <r>
    <x v="374"/>
    <n v="1296"/>
    <x v="2"/>
    <s v="US"/>
    <s v="USD"/>
    <n v="1471071540"/>
    <n v="1467720388"/>
    <b v="0"/>
    <n v="30"/>
    <b v="1"/>
    <x v="1"/>
    <s v="plays"/>
    <d v="2016-07-05T12:06:28"/>
    <d v="2016-08-13T06:59:00"/>
    <n v="39"/>
  </r>
  <r>
    <x v="375"/>
    <n v="1"/>
    <x v="1"/>
    <s v="DE"/>
    <s v="EUR"/>
    <n v="1463602935"/>
    <n v="1461874935"/>
    <b v="0"/>
    <n v="1"/>
    <b v="0"/>
    <x v="0"/>
    <s v="animation"/>
    <d v="2016-04-28T20:22:15"/>
    <d v="2016-05-18T20:22:15"/>
    <n v="20"/>
  </r>
  <r>
    <x v="376"/>
    <n v="1665"/>
    <x v="2"/>
    <s v="US"/>
    <s v="USD"/>
    <n v="1430179200"/>
    <n v="1428130814"/>
    <b v="0"/>
    <n v="28"/>
    <b v="1"/>
    <x v="0"/>
    <s v="television"/>
    <d v="2015-04-04T07:00:14"/>
    <d v="2015-04-28T00:00:00"/>
    <n v="24"/>
  </r>
  <r>
    <x v="376"/>
    <n v="1106"/>
    <x v="2"/>
    <s v="US"/>
    <s v="USD"/>
    <n v="1341349200"/>
    <n v="1338928537"/>
    <b v="0"/>
    <n v="15"/>
    <b v="1"/>
    <x v="0"/>
    <s v="shorts"/>
    <d v="2012-06-05T20:35:37"/>
    <d v="2012-07-03T21:00:00"/>
    <n v="28"/>
  </r>
  <r>
    <x v="376"/>
    <n v="2195"/>
    <x v="2"/>
    <s v="US"/>
    <s v="USD"/>
    <n v="1298680630"/>
    <n v="1296088630"/>
    <b v="0"/>
    <n v="47"/>
    <b v="1"/>
    <x v="0"/>
    <s v="shorts"/>
    <d v="2011-01-27T00:37:10"/>
    <d v="2011-02-26T00:37:10"/>
    <n v="30"/>
  </r>
  <r>
    <x v="376"/>
    <n v="200"/>
    <x v="1"/>
    <s v="US"/>
    <s v="USD"/>
    <n v="1457056555"/>
    <n v="1454464555"/>
    <b v="0"/>
    <n v="2"/>
    <b v="0"/>
    <x v="0"/>
    <s v="drama"/>
    <d v="2016-02-03T01:55:55"/>
    <d v="2016-03-04T01:55:55"/>
    <n v="30"/>
  </r>
  <r>
    <x v="376"/>
    <n v="0"/>
    <x v="1"/>
    <s v="US"/>
    <s v="USD"/>
    <n v="1483748232"/>
    <n v="1481156232"/>
    <b v="0"/>
    <n v="0"/>
    <b v="0"/>
    <x v="0"/>
    <s v="drama"/>
    <d v="2016-12-08T00:17:12"/>
    <d v="2017-01-07T00:17:12"/>
    <n v="30"/>
  </r>
  <r>
    <x v="376"/>
    <n v="0"/>
    <x v="1"/>
    <s v="GB"/>
    <s v="GBP"/>
    <n v="1417217166"/>
    <n v="1412029566"/>
    <b v="0"/>
    <n v="0"/>
    <b v="0"/>
    <x v="0"/>
    <s v="drama"/>
    <d v="2014-09-29T22:26:06"/>
    <d v="2014-11-28T23:26:06"/>
    <n v="60"/>
  </r>
  <r>
    <x v="376"/>
    <n v="130"/>
    <x v="1"/>
    <s v="US"/>
    <s v="USD"/>
    <n v="1427423940"/>
    <n v="1422383318"/>
    <b v="0"/>
    <n v="2"/>
    <b v="0"/>
    <x v="0"/>
    <s v="drama"/>
    <d v="2015-01-27T18:28:38"/>
    <d v="2015-03-27T02:39:00"/>
    <n v="59"/>
  </r>
  <r>
    <x v="376"/>
    <n v="401"/>
    <x v="1"/>
    <s v="US"/>
    <s v="USD"/>
    <n v="1434847859"/>
    <n v="1431391859"/>
    <b v="0"/>
    <n v="5"/>
    <b v="0"/>
    <x v="0"/>
    <s v="drama"/>
    <d v="2015-05-12T00:50:59"/>
    <d v="2015-06-21T00:50:59"/>
    <n v="40"/>
  </r>
  <r>
    <x v="376"/>
    <n v="250"/>
    <x v="1"/>
    <s v="AU"/>
    <s v="AUD"/>
    <n v="1446984000"/>
    <n v="1445308730"/>
    <b v="0"/>
    <n v="5"/>
    <b v="0"/>
    <x v="0"/>
    <s v="drama"/>
    <d v="2015-10-20T02:38:50"/>
    <d v="2015-11-08T12:00:00"/>
    <n v="19"/>
  </r>
  <r>
    <x v="376"/>
    <n v="1455"/>
    <x v="2"/>
    <s v="US"/>
    <s v="USD"/>
    <n v="1271994660"/>
    <n v="1264565507"/>
    <b v="1"/>
    <n v="36"/>
    <b v="1"/>
    <x v="0"/>
    <s v="documentary"/>
    <d v="2010-01-27T04:11:47"/>
    <d v="2010-04-23T03:51:00"/>
    <n v="86"/>
  </r>
  <r>
    <x v="376"/>
    <n v="2929"/>
    <x v="2"/>
    <s v="US"/>
    <s v="USD"/>
    <n v="1363806333"/>
    <n v="1362081933"/>
    <b v="1"/>
    <n v="80"/>
    <b v="1"/>
    <x v="0"/>
    <s v="documentary"/>
    <d v="2013-02-28T20:05:33"/>
    <d v="2013-03-20T19:05:33"/>
    <n v="20"/>
  </r>
  <r>
    <x v="376"/>
    <n v="1041.29"/>
    <x v="2"/>
    <s v="US"/>
    <s v="USD"/>
    <n v="1319076000"/>
    <n v="1317788623"/>
    <b v="1"/>
    <n v="36"/>
    <b v="1"/>
    <x v="0"/>
    <s v="documentary"/>
    <d v="2011-10-05T04:23:43"/>
    <d v="2011-10-20T02:00:00"/>
    <n v="15"/>
  </r>
  <r>
    <x v="376"/>
    <n v="3851.5"/>
    <x v="2"/>
    <s v="US"/>
    <s v="USD"/>
    <n v="1362167988"/>
    <n v="1359575988"/>
    <b v="1"/>
    <n v="120"/>
    <b v="1"/>
    <x v="0"/>
    <s v="documentary"/>
    <d v="2013-01-30T19:59:48"/>
    <d v="2013-03-01T19:59:48"/>
    <n v="30"/>
  </r>
  <r>
    <x v="376"/>
    <n v="1000"/>
    <x v="2"/>
    <s v="US"/>
    <s v="USD"/>
    <n v="1431046372"/>
    <n v="1429318372"/>
    <b v="0"/>
    <n v="14"/>
    <b v="1"/>
    <x v="0"/>
    <s v="documentary"/>
    <d v="2015-04-18T00:52:52"/>
    <d v="2015-05-08T00:52:52"/>
    <n v="20"/>
  </r>
  <r>
    <x v="376"/>
    <n v="1283"/>
    <x v="2"/>
    <s v="CA"/>
    <s v="CAD"/>
    <n v="1434670397"/>
    <n v="1429486397"/>
    <b v="0"/>
    <n v="7"/>
    <b v="1"/>
    <x v="0"/>
    <s v="documentary"/>
    <d v="2015-04-19T23:33:17"/>
    <d v="2015-06-18T23:33:17"/>
    <n v="60"/>
  </r>
  <r>
    <x v="376"/>
    <n v="1202.17"/>
    <x v="2"/>
    <s v="US"/>
    <s v="USD"/>
    <n v="1391851831"/>
    <n v="1389259831"/>
    <b v="0"/>
    <n v="25"/>
    <b v="1"/>
    <x v="0"/>
    <s v="documentary"/>
    <d v="2014-01-09T09:30:31"/>
    <d v="2014-02-08T09:30:31"/>
    <n v="30"/>
  </r>
  <r>
    <x v="376"/>
    <n v="24"/>
    <x v="1"/>
    <s v="US"/>
    <s v="USD"/>
    <n v="1378866867"/>
    <n v="1377570867"/>
    <b v="0"/>
    <n v="5"/>
    <b v="0"/>
    <x v="0"/>
    <s v="animation"/>
    <d v="2013-08-27T02:34:27"/>
    <d v="2013-09-11T02:34:27"/>
    <n v="15"/>
  </r>
  <r>
    <x v="376"/>
    <n v="0"/>
    <x v="1"/>
    <s v="US"/>
    <s v="USD"/>
    <n v="1375260113"/>
    <n v="1372668113"/>
    <b v="0"/>
    <n v="0"/>
    <b v="0"/>
    <x v="0"/>
    <s v="animation"/>
    <d v="2013-07-01T08:41:53"/>
    <d v="2013-07-31T08:41:53"/>
    <n v="30"/>
  </r>
  <r>
    <x v="376"/>
    <n v="50"/>
    <x v="1"/>
    <s v="US"/>
    <s v="USD"/>
    <n v="1329342361"/>
    <n v="1324158361"/>
    <b v="0"/>
    <n v="1"/>
    <b v="0"/>
    <x v="0"/>
    <s v="animation"/>
    <d v="2011-12-17T21:46:01"/>
    <d v="2012-02-15T21:46:01"/>
    <n v="60"/>
  </r>
  <r>
    <x v="376"/>
    <n v="0"/>
    <x v="1"/>
    <s v="US"/>
    <s v="USD"/>
    <n v="1345677285"/>
    <n v="1343085285"/>
    <b v="0"/>
    <n v="0"/>
    <b v="0"/>
    <x v="0"/>
    <s v="animation"/>
    <d v="2012-07-23T23:14:45"/>
    <d v="2012-08-22T23:14:45"/>
    <n v="30"/>
  </r>
  <r>
    <x v="376"/>
    <n v="10"/>
    <x v="1"/>
    <s v="US"/>
    <s v="USD"/>
    <n v="1426522316"/>
    <n v="1423933916"/>
    <b v="0"/>
    <n v="2"/>
    <b v="0"/>
    <x v="3"/>
    <s v="web"/>
    <d v="2015-02-14T17:11:56"/>
    <d v="2015-03-16T16:11:56"/>
    <n v="30"/>
  </r>
  <r>
    <x v="376"/>
    <n v="1040"/>
    <x v="2"/>
    <s v="US"/>
    <s v="USD"/>
    <n v="1304439025"/>
    <n v="1301847025"/>
    <b v="0"/>
    <n v="27"/>
    <b v="1"/>
    <x v="5"/>
    <s v="rock"/>
    <d v="2011-04-03T16:10:25"/>
    <d v="2011-05-03T16:10:25"/>
    <n v="30"/>
  </r>
  <r>
    <x v="376"/>
    <n v="1025"/>
    <x v="2"/>
    <s v="US"/>
    <s v="USD"/>
    <n v="1395023719"/>
    <n v="1391571319"/>
    <b v="0"/>
    <n v="10"/>
    <b v="1"/>
    <x v="5"/>
    <s v="rock"/>
    <d v="2014-02-05T03:35:19"/>
    <d v="2014-03-17T02:35:19"/>
    <n v="40"/>
  </r>
  <r>
    <x v="376"/>
    <n v="2035.05"/>
    <x v="2"/>
    <s v="US"/>
    <s v="USD"/>
    <n v="1341633540"/>
    <n v="1338336588"/>
    <b v="0"/>
    <n v="34"/>
    <b v="1"/>
    <x v="5"/>
    <s v="rock"/>
    <d v="2012-05-30T00:09:48"/>
    <d v="2012-07-07T03:59:00"/>
    <n v="38"/>
  </r>
  <r>
    <x v="376"/>
    <n v="1040"/>
    <x v="2"/>
    <s v="US"/>
    <s v="USD"/>
    <n v="1373475120"/>
    <n v="1371569202"/>
    <b v="0"/>
    <n v="12"/>
    <b v="1"/>
    <x v="5"/>
    <s v="rock"/>
    <d v="2013-06-18T15:26:42"/>
    <d v="2013-07-10T16:52:00"/>
    <n v="22"/>
  </r>
  <r>
    <x v="376"/>
    <n v="1273"/>
    <x v="2"/>
    <s v="US"/>
    <s v="USD"/>
    <n v="1306865040"/>
    <n v="1305568201"/>
    <b v="0"/>
    <n v="28"/>
    <b v="1"/>
    <x v="5"/>
    <s v="rock"/>
    <d v="2011-05-16T17:50:01"/>
    <d v="2011-05-31T18:04:00"/>
    <n v="15"/>
  </r>
  <r>
    <x v="376"/>
    <n v="750"/>
    <x v="1"/>
    <s v="US"/>
    <s v="USD"/>
    <n v="1483137311"/>
    <n v="1481322911"/>
    <b v="0"/>
    <n v="21"/>
    <b v="0"/>
    <x v="5"/>
    <s v="indie rock"/>
    <d v="2016-12-09T22:35:11"/>
    <d v="2016-12-30T22:35:11"/>
    <n v="21"/>
  </r>
  <r>
    <x v="376"/>
    <n v="0"/>
    <x v="1"/>
    <s v="US"/>
    <s v="USD"/>
    <n v="1338159655"/>
    <n v="1335567655"/>
    <b v="0"/>
    <n v="0"/>
    <b v="0"/>
    <x v="5"/>
    <s v="indie rock"/>
    <d v="2012-04-27T23:00:55"/>
    <d v="2012-05-27T23:00:55"/>
    <n v="30"/>
  </r>
  <r>
    <x v="376"/>
    <n v="72"/>
    <x v="1"/>
    <s v="US"/>
    <s v="USD"/>
    <n v="1314856800"/>
    <n v="1311789885"/>
    <b v="0"/>
    <n v="4"/>
    <b v="0"/>
    <x v="5"/>
    <s v="indie rock"/>
    <d v="2011-07-27T18:04:45"/>
    <d v="2011-09-01T06:00:00"/>
    <n v="36"/>
  </r>
  <r>
    <x v="376"/>
    <n v="1021"/>
    <x v="2"/>
    <s v="US"/>
    <s v="USD"/>
    <n v="1431925200"/>
    <n v="1429991062"/>
    <b v="0"/>
    <n v="21"/>
    <b v="1"/>
    <x v="5"/>
    <s v="electronic music"/>
    <d v="2015-04-25T19:44:22"/>
    <d v="2015-05-18T05:00:00"/>
    <n v="23"/>
  </r>
  <r>
    <x v="376"/>
    <n v="0"/>
    <x v="0"/>
    <s v="US"/>
    <s v="USD"/>
    <n v="1472604262"/>
    <n v="1470012262"/>
    <b v="0"/>
    <n v="0"/>
    <b v="0"/>
    <x v="8"/>
    <s v="audio"/>
    <d v="2016-08-01T00:44:22"/>
    <d v="2016-08-31T00:44:22"/>
    <n v="30"/>
  </r>
  <r>
    <x v="376"/>
    <n v="45"/>
    <x v="1"/>
    <s v="US"/>
    <s v="USD"/>
    <n v="1336340516"/>
    <n v="1333748516"/>
    <b v="0"/>
    <n v="3"/>
    <b v="0"/>
    <x v="4"/>
    <s v="video games"/>
    <d v="2012-04-06T21:41:56"/>
    <d v="2012-05-06T21:41:56"/>
    <n v="30"/>
  </r>
  <r>
    <x v="376"/>
    <n v="5"/>
    <x v="1"/>
    <s v="GB"/>
    <s v="GBP"/>
    <n v="1408058820"/>
    <n v="1405466820"/>
    <b v="0"/>
    <n v="1"/>
    <b v="0"/>
    <x v="4"/>
    <s v="video games"/>
    <d v="2014-07-15T23:27:00"/>
    <d v="2014-08-14T23:27:00"/>
    <n v="30"/>
  </r>
  <r>
    <x v="376"/>
    <n v="83"/>
    <x v="1"/>
    <s v="DE"/>
    <s v="EUR"/>
    <n v="1451053313"/>
    <n v="1448461313"/>
    <b v="0"/>
    <n v="8"/>
    <b v="0"/>
    <x v="4"/>
    <s v="video games"/>
    <d v="2015-11-25T14:21:53"/>
    <d v="2015-12-25T14:21:53"/>
    <n v="30"/>
  </r>
  <r>
    <x v="376"/>
    <n v="1"/>
    <x v="1"/>
    <s v="GB"/>
    <s v="GBP"/>
    <n v="1407425717"/>
    <n v="1404833717"/>
    <b v="0"/>
    <n v="1"/>
    <b v="0"/>
    <x v="4"/>
    <s v="mobile games"/>
    <d v="2014-07-08T15:35:17"/>
    <d v="2014-08-07T15:35:17"/>
    <n v="30"/>
  </r>
  <r>
    <x v="376"/>
    <n v="50"/>
    <x v="1"/>
    <s v="DE"/>
    <s v="EUR"/>
    <n v="1470527094"/>
    <n v="1467935094"/>
    <b v="0"/>
    <n v="1"/>
    <b v="0"/>
    <x v="4"/>
    <s v="mobile games"/>
    <d v="2016-07-07T23:44:54"/>
    <d v="2016-08-06T23:44:54"/>
    <n v="30"/>
  </r>
  <r>
    <x v="376"/>
    <n v="42"/>
    <x v="1"/>
    <s v="US"/>
    <s v="USD"/>
    <n v="1484239320"/>
    <n v="1482609088"/>
    <b v="0"/>
    <n v="4"/>
    <b v="0"/>
    <x v="7"/>
    <s v="food trucks"/>
    <d v="2016-12-24T19:51:28"/>
    <d v="2017-01-12T16:42:00"/>
    <n v="19"/>
  </r>
  <r>
    <x v="376"/>
    <n v="1011"/>
    <x v="2"/>
    <s v="CA"/>
    <s v="CAD"/>
    <n v="1465505261"/>
    <n v="1464209261"/>
    <b v="0"/>
    <n v="6"/>
    <b v="1"/>
    <x v="6"/>
    <s v="photobooks"/>
    <d v="2016-05-25T20:47:41"/>
    <d v="2016-06-09T20:47:41"/>
    <n v="15"/>
  </r>
  <r>
    <x v="376"/>
    <n v="116"/>
    <x v="0"/>
    <s v="US"/>
    <s v="USD"/>
    <n v="1329864374"/>
    <n v="1328049974"/>
    <b v="0"/>
    <n v="6"/>
    <b v="0"/>
    <x v="5"/>
    <s v="world music"/>
    <d v="2012-01-31T22:46:14"/>
    <d v="2012-02-21T22:46:14"/>
    <n v="21"/>
  </r>
  <r>
    <x v="376"/>
    <n v="178"/>
    <x v="0"/>
    <s v="US"/>
    <s v="USD"/>
    <n v="1312641536"/>
    <n v="1310049536"/>
    <b v="0"/>
    <n v="3"/>
    <b v="0"/>
    <x v="5"/>
    <s v="world music"/>
    <d v="2011-07-07T14:38:56"/>
    <d v="2011-08-06T14:38:56"/>
    <n v="30"/>
  </r>
  <r>
    <x v="376"/>
    <n v="2110.5"/>
    <x v="2"/>
    <s v="US"/>
    <s v="USD"/>
    <n v="1362974400"/>
    <n v="1360948389"/>
    <b v="1"/>
    <n v="22"/>
    <b v="1"/>
    <x v="5"/>
    <s v="rock"/>
    <d v="2013-02-15T17:13:09"/>
    <d v="2013-03-11T04:00:00"/>
    <n v="24"/>
  </r>
  <r>
    <x v="376"/>
    <n v="1336"/>
    <x v="2"/>
    <s v="US"/>
    <s v="USD"/>
    <n v="1362960000"/>
    <n v="1359946188"/>
    <b v="0"/>
    <n v="42"/>
    <b v="1"/>
    <x v="2"/>
    <s v="nonfiction"/>
    <d v="2013-02-04T02:49:48"/>
    <d v="2013-03-11T00:00:00"/>
    <n v="35"/>
  </r>
  <r>
    <x v="376"/>
    <n v="1091"/>
    <x v="2"/>
    <s v="US"/>
    <s v="USD"/>
    <n v="1378592731"/>
    <n v="1373408731"/>
    <b v="0"/>
    <n v="25"/>
    <b v="1"/>
    <x v="2"/>
    <s v="nonfiction"/>
    <d v="2013-07-09T22:25:31"/>
    <d v="2013-09-07T22:25:31"/>
    <n v="60"/>
  </r>
  <r>
    <x v="376"/>
    <n v="72"/>
    <x v="1"/>
    <s v="GB"/>
    <s v="GBP"/>
    <n v="1447451756"/>
    <n v="1444856156"/>
    <b v="0"/>
    <n v="6"/>
    <b v="0"/>
    <x v="2"/>
    <s v="translations"/>
    <d v="2015-10-14T20:55:56"/>
    <d v="2015-11-13T21:55:56"/>
    <n v="30"/>
  </r>
  <r>
    <x v="376"/>
    <n v="0"/>
    <x v="1"/>
    <s v="DE"/>
    <s v="EUR"/>
    <n v="1440408120"/>
    <n v="1435224120"/>
    <b v="0"/>
    <n v="0"/>
    <b v="0"/>
    <x v="2"/>
    <s v="translations"/>
    <d v="2015-06-25T09:22:00"/>
    <d v="2015-08-24T09:22:00"/>
    <n v="60"/>
  </r>
  <r>
    <x v="376"/>
    <n v="45"/>
    <x v="1"/>
    <s v="ES"/>
    <s v="EUR"/>
    <n v="1459584417"/>
    <n v="1456996017"/>
    <b v="0"/>
    <n v="3"/>
    <b v="0"/>
    <x v="2"/>
    <s v="translations"/>
    <d v="2016-03-03T09:06:57"/>
    <d v="2016-04-02T08:06:57"/>
    <n v="30"/>
  </r>
  <r>
    <x v="376"/>
    <n v="0"/>
    <x v="1"/>
    <s v="US"/>
    <s v="USD"/>
    <n v="1427847480"/>
    <n v="1424222024"/>
    <b v="0"/>
    <n v="0"/>
    <b v="0"/>
    <x v="6"/>
    <s v="nature"/>
    <d v="2015-02-18T01:13:44"/>
    <d v="2015-04-01T00:18:00"/>
    <n v="42"/>
  </r>
  <r>
    <x v="376"/>
    <n v="289"/>
    <x v="1"/>
    <s v="GB"/>
    <s v="GBP"/>
    <n v="1410930399"/>
    <n v="1405746399"/>
    <b v="0"/>
    <n v="11"/>
    <b v="0"/>
    <x v="6"/>
    <s v="nature"/>
    <d v="2014-07-19T05:06:39"/>
    <d v="2014-09-17T05:06:39"/>
    <n v="60"/>
  </r>
  <r>
    <x v="376"/>
    <n v="5"/>
    <x v="1"/>
    <s v="GB"/>
    <s v="GBP"/>
    <n v="1450521990"/>
    <n v="1447757190"/>
    <b v="0"/>
    <n v="1"/>
    <b v="0"/>
    <x v="6"/>
    <s v="places"/>
    <d v="2015-11-17T10:46:30"/>
    <d v="2015-12-19T10:46:30"/>
    <n v="32"/>
  </r>
  <r>
    <x v="376"/>
    <n v="93"/>
    <x v="1"/>
    <s v="US"/>
    <s v="USD"/>
    <n v="1445894400"/>
    <n v="1440961053"/>
    <b v="0"/>
    <n v="3"/>
    <b v="0"/>
    <x v="6"/>
    <s v="places"/>
    <d v="2015-08-30T18:57:33"/>
    <d v="2015-10-26T21:20:00"/>
    <n v="57"/>
  </r>
  <r>
    <x v="376"/>
    <n v="205"/>
    <x v="1"/>
    <s v="US"/>
    <s v="USD"/>
    <n v="1463329260"/>
    <n v="1458147982"/>
    <b v="0"/>
    <n v="10"/>
    <b v="0"/>
    <x v="6"/>
    <s v="places"/>
    <d v="2016-03-16T17:06:22"/>
    <d v="2016-05-15T16:21:00"/>
    <n v="60"/>
  </r>
  <r>
    <x v="376"/>
    <n v="1015"/>
    <x v="2"/>
    <s v="US"/>
    <s v="USD"/>
    <n v="1342921202"/>
    <n v="1340329202"/>
    <b v="0"/>
    <n v="26"/>
    <b v="1"/>
    <x v="5"/>
    <s v="rock"/>
    <d v="2012-06-22T01:40:02"/>
    <d v="2012-07-22T01:40:02"/>
    <n v="30"/>
  </r>
  <r>
    <x v="376"/>
    <n v="1130"/>
    <x v="2"/>
    <s v="US"/>
    <s v="USD"/>
    <n v="1361606940"/>
    <n v="1361002140"/>
    <b v="0"/>
    <n v="17"/>
    <b v="1"/>
    <x v="5"/>
    <s v="rock"/>
    <d v="2013-02-16T08:09:00"/>
    <d v="2013-02-23T08:09:00"/>
    <n v="7"/>
  </r>
  <r>
    <x v="376"/>
    <n v="1180"/>
    <x v="2"/>
    <s v="US"/>
    <s v="USD"/>
    <n v="1357721335"/>
    <n v="1354265335"/>
    <b v="0"/>
    <n v="25"/>
    <b v="1"/>
    <x v="5"/>
    <s v="rock"/>
    <d v="2012-11-30T08:48:55"/>
    <d v="2013-01-09T08:48:55"/>
    <n v="40"/>
  </r>
  <r>
    <x v="376"/>
    <n v="1050"/>
    <x v="2"/>
    <s v="US"/>
    <s v="USD"/>
    <n v="1362086700"/>
    <n v="1358180968"/>
    <b v="0"/>
    <n v="27"/>
    <b v="1"/>
    <x v="5"/>
    <s v="rock"/>
    <d v="2013-01-14T16:29:28"/>
    <d v="2013-02-28T21:25:00"/>
    <n v="45"/>
  </r>
  <r>
    <x v="376"/>
    <n v="1080"/>
    <x v="2"/>
    <s v="US"/>
    <s v="USD"/>
    <n v="1422750707"/>
    <n v="1420158707"/>
    <b v="0"/>
    <n v="32"/>
    <b v="1"/>
    <x v="5"/>
    <s v="pop"/>
    <d v="2015-01-02T00:31:47"/>
    <d v="2015-02-01T00:31:47"/>
    <n v="30"/>
  </r>
  <r>
    <x v="376"/>
    <n v="1026"/>
    <x v="2"/>
    <s v="US"/>
    <s v="USD"/>
    <n v="1278302400"/>
    <n v="1273961999"/>
    <b v="0"/>
    <n v="23"/>
    <b v="1"/>
    <x v="5"/>
    <s v="pop"/>
    <d v="2010-05-15T22:19:59"/>
    <d v="2010-07-05T04:00:00"/>
    <n v="51"/>
  </r>
  <r>
    <x v="376"/>
    <n v="1374.16"/>
    <x v="2"/>
    <s v="US"/>
    <s v="USD"/>
    <n v="1318802580"/>
    <n v="1316194540"/>
    <b v="0"/>
    <n v="34"/>
    <b v="1"/>
    <x v="5"/>
    <s v="pop"/>
    <d v="2011-09-16T17:35:40"/>
    <d v="2011-10-16T22:03:00"/>
    <n v="30"/>
  </r>
  <r>
    <x v="376"/>
    <n v="1175"/>
    <x v="2"/>
    <s v="US"/>
    <s v="USD"/>
    <n v="1405188667"/>
    <n v="1402596667"/>
    <b v="0"/>
    <n v="25"/>
    <b v="1"/>
    <x v="5"/>
    <s v="pop"/>
    <d v="2014-06-12T18:11:07"/>
    <d v="2014-07-12T18:11:07"/>
    <n v="30"/>
  </r>
  <r>
    <x v="376"/>
    <n v="0"/>
    <x v="1"/>
    <s v="US"/>
    <s v="USD"/>
    <n v="1434034800"/>
    <n v="1432849552"/>
    <b v="0"/>
    <n v="0"/>
    <b v="0"/>
    <x v="5"/>
    <s v="faith"/>
    <d v="2015-05-28T21:45:52"/>
    <d v="2015-06-11T15:00:00"/>
    <n v="14"/>
  </r>
  <r>
    <x v="376"/>
    <n v="110"/>
    <x v="1"/>
    <s v="US"/>
    <s v="USD"/>
    <n v="1470598345"/>
    <n v="1468006345"/>
    <b v="0"/>
    <n v="2"/>
    <b v="0"/>
    <x v="5"/>
    <s v="faith"/>
    <d v="2016-07-08T19:32:25"/>
    <d v="2016-08-07T19:32:25"/>
    <n v="30"/>
  </r>
  <r>
    <x v="376"/>
    <n v="1"/>
    <x v="1"/>
    <s v="US"/>
    <s v="USD"/>
    <n v="1462391932"/>
    <n v="1457297932"/>
    <b v="0"/>
    <n v="1"/>
    <b v="0"/>
    <x v="5"/>
    <s v="faith"/>
    <d v="2016-03-06T20:58:52"/>
    <d v="2016-05-04T19:58:52"/>
    <n v="59"/>
  </r>
  <r>
    <x v="376"/>
    <n v="1147"/>
    <x v="2"/>
    <s v="US"/>
    <s v="USD"/>
    <n v="1468536992"/>
    <n v="1463352992"/>
    <b v="0"/>
    <n v="27"/>
    <b v="1"/>
    <x v="6"/>
    <s v="photobooks"/>
    <d v="2016-05-15T22:56:32"/>
    <d v="2016-07-14T22:56:32"/>
    <n v="60"/>
  </r>
  <r>
    <x v="376"/>
    <n v="1030"/>
    <x v="2"/>
    <s v="US"/>
    <s v="USD"/>
    <n v="1336866863"/>
    <n v="1335570863"/>
    <b v="0"/>
    <n v="14"/>
    <b v="1"/>
    <x v="5"/>
    <s v="rock"/>
    <d v="2012-04-27T23:54:23"/>
    <d v="2012-05-12T23:54:23"/>
    <n v="15"/>
  </r>
  <r>
    <x v="376"/>
    <n v="1001.49"/>
    <x v="2"/>
    <s v="US"/>
    <s v="USD"/>
    <n v="1317438000"/>
    <n v="1314989557"/>
    <b v="0"/>
    <n v="28"/>
    <b v="1"/>
    <x v="5"/>
    <s v="rock"/>
    <d v="2011-09-02T18:52:37"/>
    <d v="2011-10-01T03:00:00"/>
    <n v="29"/>
  </r>
  <r>
    <x v="376"/>
    <n v="2053"/>
    <x v="2"/>
    <s v="US"/>
    <s v="USD"/>
    <n v="1475342382"/>
    <n v="1472750382"/>
    <b v="0"/>
    <n v="45"/>
    <b v="1"/>
    <x v="5"/>
    <s v="rock"/>
    <d v="2016-09-01T17:19:42"/>
    <d v="2016-10-01T17:19:42"/>
    <n v="30"/>
  </r>
  <r>
    <x v="376"/>
    <n v="1000"/>
    <x v="2"/>
    <s v="US"/>
    <s v="USD"/>
    <n v="1466139300"/>
    <n v="1464854398"/>
    <b v="0"/>
    <n v="19"/>
    <b v="1"/>
    <x v="5"/>
    <s v="rock"/>
    <d v="2016-06-02T07:59:58"/>
    <d v="2016-06-17T04:55:00"/>
    <n v="15"/>
  </r>
  <r>
    <x v="376"/>
    <n v="1351"/>
    <x v="2"/>
    <s v="US"/>
    <s v="USD"/>
    <n v="1354017600"/>
    <n v="1350967535"/>
    <b v="0"/>
    <n v="26"/>
    <b v="1"/>
    <x v="5"/>
    <s v="indie rock"/>
    <d v="2012-10-23T04:45:35"/>
    <d v="2012-11-27T12:00:00"/>
    <n v="35"/>
  </r>
  <r>
    <x v="376"/>
    <n v="1145"/>
    <x v="2"/>
    <s v="US"/>
    <s v="USD"/>
    <n v="1329082983"/>
    <n v="1326404583"/>
    <b v="0"/>
    <n v="20"/>
    <b v="1"/>
    <x v="5"/>
    <s v="indie rock"/>
    <d v="2012-01-12T21:43:03"/>
    <d v="2012-02-12T21:43:03"/>
    <n v="31"/>
  </r>
  <r>
    <x v="376"/>
    <n v="1445"/>
    <x v="2"/>
    <s v="US"/>
    <s v="USD"/>
    <n v="1454349600"/>
    <n v="1451277473"/>
    <b v="0"/>
    <n v="21"/>
    <b v="1"/>
    <x v="5"/>
    <s v="indie rock"/>
    <d v="2015-12-28T04:37:53"/>
    <d v="2016-02-01T18:00:00"/>
    <n v="35"/>
  </r>
  <r>
    <x v="376"/>
    <n v="12"/>
    <x v="1"/>
    <s v="NL"/>
    <s v="EUR"/>
    <n v="1425495447"/>
    <n v="1422903447"/>
    <b v="0"/>
    <n v="3"/>
    <b v="0"/>
    <x v="3"/>
    <s v="gadgets"/>
    <d v="2015-02-02T18:57:27"/>
    <d v="2015-03-04T18:57:27"/>
    <n v="30"/>
  </r>
  <r>
    <x v="376"/>
    <n v="1270"/>
    <x v="2"/>
    <s v="US"/>
    <s v="USD"/>
    <n v="1373203482"/>
    <n v="1368019482"/>
    <b v="0"/>
    <n v="26"/>
    <b v="1"/>
    <x v="5"/>
    <s v="indie rock"/>
    <d v="2013-05-08T13:24:42"/>
    <d v="2013-07-07T13:24:42"/>
    <n v="60"/>
  </r>
  <r>
    <x v="376"/>
    <n v="78"/>
    <x v="1"/>
    <s v="CA"/>
    <s v="CAD"/>
    <n v="1437082736"/>
    <n v="1435354736"/>
    <b v="0"/>
    <n v="3"/>
    <b v="0"/>
    <x v="6"/>
    <s v="people"/>
    <d v="2015-06-26T21:38:56"/>
    <d v="2015-07-16T21:38:56"/>
    <n v="20"/>
  </r>
  <r>
    <x v="376"/>
    <n v="5078"/>
    <x v="2"/>
    <s v="US"/>
    <s v="USD"/>
    <n v="1447286300"/>
    <n v="1444690700"/>
    <b v="0"/>
    <n v="50"/>
    <b v="1"/>
    <x v="3"/>
    <s v="hardware"/>
    <d v="2015-10-12T22:58:20"/>
    <d v="2015-11-11T23:58:20"/>
    <n v="30"/>
  </r>
  <r>
    <x v="376"/>
    <n v="1360"/>
    <x v="2"/>
    <s v="US"/>
    <s v="USD"/>
    <n v="1304628648"/>
    <n v="1302036648"/>
    <b v="0"/>
    <n v="38"/>
    <b v="1"/>
    <x v="5"/>
    <s v="indie rock"/>
    <d v="2011-04-05T20:50:48"/>
    <d v="2011-05-05T20:50:48"/>
    <n v="30"/>
  </r>
  <r>
    <x v="376"/>
    <n v="1346.11"/>
    <x v="2"/>
    <s v="US"/>
    <s v="USD"/>
    <n v="1311538136"/>
    <n v="1308946136"/>
    <b v="0"/>
    <n v="17"/>
    <b v="1"/>
    <x v="5"/>
    <s v="indie rock"/>
    <d v="2011-06-24T20:08:56"/>
    <d v="2011-07-24T20:08:56"/>
    <n v="30"/>
  </r>
  <r>
    <x v="376"/>
    <n v="16"/>
    <x v="1"/>
    <s v="US"/>
    <s v="USD"/>
    <n v="1303628340"/>
    <n v="1300328399"/>
    <b v="0"/>
    <n v="3"/>
    <b v="0"/>
    <x v="4"/>
    <s v="video games"/>
    <d v="2011-03-17T02:19:59"/>
    <d v="2011-04-24T06:59:00"/>
    <n v="38"/>
  </r>
  <r>
    <x v="376"/>
    <n v="128"/>
    <x v="1"/>
    <s v="GB"/>
    <s v="GBP"/>
    <n v="1383959939"/>
    <n v="1381364339"/>
    <b v="0"/>
    <n v="12"/>
    <b v="0"/>
    <x v="4"/>
    <s v="video games"/>
    <d v="2013-10-10T00:18:59"/>
    <d v="2013-11-09T01:18:59"/>
    <n v="30"/>
  </r>
  <r>
    <x v="376"/>
    <n v="1000"/>
    <x v="2"/>
    <s v="US"/>
    <s v="USD"/>
    <n v="1429365320"/>
    <n v="1426773320"/>
    <b v="0"/>
    <n v="13"/>
    <b v="1"/>
    <x v="5"/>
    <s v="rock"/>
    <d v="2015-03-19T13:55:20"/>
    <d v="2015-04-18T13:55:20"/>
    <n v="30"/>
  </r>
  <r>
    <x v="376"/>
    <n v="1614"/>
    <x v="2"/>
    <s v="US"/>
    <s v="USD"/>
    <n v="1428725192"/>
    <n v="1426133192"/>
    <b v="0"/>
    <n v="21"/>
    <b v="1"/>
    <x v="5"/>
    <s v="rock"/>
    <d v="2015-03-12T04:06:32"/>
    <d v="2015-04-11T04:06:32"/>
    <n v="30"/>
  </r>
  <r>
    <x v="376"/>
    <n v="1016"/>
    <x v="2"/>
    <s v="US"/>
    <s v="USD"/>
    <n v="1333771200"/>
    <n v="1328649026"/>
    <b v="0"/>
    <n v="24"/>
    <b v="1"/>
    <x v="5"/>
    <s v="electronic music"/>
    <d v="2012-02-07T21:10:26"/>
    <d v="2012-04-07T04:00:00"/>
    <n v="60"/>
  </r>
  <r>
    <x v="376"/>
    <n v="1015"/>
    <x v="2"/>
    <s v="US"/>
    <s v="USD"/>
    <n v="1440004512"/>
    <n v="1437412512"/>
    <b v="0"/>
    <n v="19"/>
    <b v="1"/>
    <x v="5"/>
    <s v="electronic music"/>
    <d v="2015-07-20T17:15:12"/>
    <d v="2015-08-19T17:15:12"/>
    <n v="30"/>
  </r>
  <r>
    <x v="376"/>
    <n v="11744.9"/>
    <x v="2"/>
    <s v="DE"/>
    <s v="EUR"/>
    <n v="1439707236"/>
    <n v="1437115236"/>
    <b v="0"/>
    <n v="144"/>
    <b v="1"/>
    <x v="4"/>
    <s v="tabletop games"/>
    <d v="2015-07-17T06:40:36"/>
    <d v="2015-08-16T06:40:36"/>
    <n v="30"/>
  </r>
  <r>
    <x v="376"/>
    <n v="8064"/>
    <x v="2"/>
    <s v="GB"/>
    <s v="GBP"/>
    <n v="1488484300"/>
    <n v="1485892300"/>
    <b v="0"/>
    <n v="163"/>
    <b v="1"/>
    <x v="4"/>
    <s v="tabletop games"/>
    <d v="2017-01-31T19:51:40"/>
    <d v="2017-03-02T19:51:40"/>
    <n v="30"/>
  </r>
  <r>
    <x v="376"/>
    <n v="18671"/>
    <x v="2"/>
    <s v="GB"/>
    <s v="GBP"/>
    <n v="1481224736"/>
    <n v="1480360736"/>
    <b v="0"/>
    <n v="206"/>
    <b v="1"/>
    <x v="4"/>
    <s v="tabletop games"/>
    <d v="2016-11-28T19:18:56"/>
    <d v="2016-12-08T19:18:56"/>
    <n v="10"/>
  </r>
  <r>
    <x v="376"/>
    <n v="7795"/>
    <x v="2"/>
    <s v="AU"/>
    <s v="AUD"/>
    <n v="1487093020"/>
    <n v="1485278620"/>
    <b v="0"/>
    <n v="210"/>
    <b v="1"/>
    <x v="4"/>
    <s v="tabletop games"/>
    <d v="2017-01-24T17:23:40"/>
    <d v="2017-02-14T17:23:40"/>
    <n v="21"/>
  </r>
  <r>
    <x v="376"/>
    <n v="13566"/>
    <x v="2"/>
    <s v="US"/>
    <s v="USD"/>
    <n v="1449506836"/>
    <n v="1446914836"/>
    <b v="0"/>
    <n v="944"/>
    <b v="1"/>
    <x v="4"/>
    <s v="tabletop games"/>
    <d v="2015-11-07T16:47:16"/>
    <d v="2015-12-07T16:47:16"/>
    <n v="30"/>
  </r>
  <r>
    <x v="376"/>
    <n v="1538"/>
    <x v="2"/>
    <s v="US"/>
    <s v="USD"/>
    <n v="1423022400"/>
    <n v="1421436099"/>
    <b v="0"/>
    <n v="32"/>
    <b v="1"/>
    <x v="4"/>
    <s v="tabletop games"/>
    <d v="2015-01-16T19:21:39"/>
    <d v="2015-02-04T04:00:00"/>
    <n v="19"/>
  </r>
  <r>
    <x v="376"/>
    <n v="1001"/>
    <x v="2"/>
    <s v="US"/>
    <s v="USD"/>
    <n v="1340733600"/>
    <n v="1339098689"/>
    <b v="0"/>
    <n v="25"/>
    <b v="1"/>
    <x v="5"/>
    <s v="rock"/>
    <d v="2012-06-07T19:51:29"/>
    <d v="2012-06-26T18:00:00"/>
    <n v="19"/>
  </r>
  <r>
    <x v="376"/>
    <n v="1006"/>
    <x v="2"/>
    <s v="US"/>
    <s v="USD"/>
    <n v="1331697540"/>
    <n v="1328749249"/>
    <b v="0"/>
    <n v="19"/>
    <b v="1"/>
    <x v="5"/>
    <s v="rock"/>
    <d v="2012-02-09T01:00:49"/>
    <d v="2012-03-14T03:59:00"/>
    <n v="34"/>
  </r>
  <r>
    <x v="376"/>
    <n v="80"/>
    <x v="3"/>
    <s v="US"/>
    <s v="USD"/>
    <n v="1490830331"/>
    <n v="1488241931"/>
    <b v="0"/>
    <n v="7"/>
    <b v="0"/>
    <x v="7"/>
    <s v="small batch"/>
    <d v="2017-02-28T00:32:11"/>
    <d v="2017-03-29T23:32:11"/>
    <n v="29"/>
  </r>
  <r>
    <x v="376"/>
    <n v="1"/>
    <x v="0"/>
    <s v="CA"/>
    <s v="CAD"/>
    <n v="1466789269"/>
    <n v="1464197269"/>
    <b v="0"/>
    <n v="1"/>
    <b v="0"/>
    <x v="3"/>
    <s v="web"/>
    <d v="2016-05-25T17:27:49"/>
    <d v="2016-06-24T17:27:49"/>
    <n v="30"/>
  </r>
  <r>
    <x v="376"/>
    <n v="15"/>
    <x v="0"/>
    <s v="US"/>
    <s v="USD"/>
    <n v="1472135676"/>
    <n v="1469543676"/>
    <b v="0"/>
    <n v="1"/>
    <b v="0"/>
    <x v="3"/>
    <s v="web"/>
    <d v="2016-07-26T14:34:36"/>
    <d v="2016-08-25T14:34:36"/>
    <n v="30"/>
  </r>
  <r>
    <x v="376"/>
    <n v="0"/>
    <x v="0"/>
    <s v="US"/>
    <s v="USD"/>
    <n v="1429632822"/>
    <n v="1428596022"/>
    <b v="0"/>
    <n v="0"/>
    <b v="0"/>
    <x v="3"/>
    <s v="web"/>
    <d v="2015-04-09T16:13:42"/>
    <d v="2015-04-21T16:13:42"/>
    <n v="12"/>
  </r>
  <r>
    <x v="376"/>
    <n v="0"/>
    <x v="0"/>
    <s v="IT"/>
    <s v="EUR"/>
    <n v="1453071600"/>
    <n v="1449596425"/>
    <b v="0"/>
    <n v="0"/>
    <b v="0"/>
    <x v="3"/>
    <s v="web"/>
    <d v="2015-12-08T17:40:25"/>
    <d v="2016-01-17T23:00:00"/>
    <n v="40"/>
  </r>
  <r>
    <x v="376"/>
    <n v="8"/>
    <x v="0"/>
    <s v="US"/>
    <s v="USD"/>
    <n v="1415932643"/>
    <n v="1413337043"/>
    <b v="0"/>
    <n v="8"/>
    <b v="0"/>
    <x v="3"/>
    <s v="web"/>
    <d v="2014-10-15T01:37:23"/>
    <d v="2014-11-14T02:37:23"/>
    <n v="30"/>
  </r>
  <r>
    <x v="376"/>
    <n v="0"/>
    <x v="1"/>
    <s v="US"/>
    <s v="USD"/>
    <n v="1407705187"/>
    <n v="1405113187"/>
    <b v="0"/>
    <n v="0"/>
    <b v="0"/>
    <x v="7"/>
    <s v="food trucks"/>
    <d v="2014-07-11T21:13:07"/>
    <d v="2014-08-10T21:13:07"/>
    <n v="30"/>
  </r>
  <r>
    <x v="376"/>
    <n v="1185"/>
    <x v="2"/>
    <s v="US"/>
    <s v="USD"/>
    <n v="1336669200"/>
    <n v="1335473931"/>
    <b v="0"/>
    <n v="43"/>
    <b v="1"/>
    <x v="5"/>
    <s v="indie rock"/>
    <d v="2012-04-26T20:58:51"/>
    <d v="2012-05-10T17:00:00"/>
    <n v="14"/>
  </r>
  <r>
    <x v="376"/>
    <n v="1031.6400000000001"/>
    <x v="2"/>
    <s v="US"/>
    <s v="USD"/>
    <n v="1337824055"/>
    <n v="1335232055"/>
    <b v="0"/>
    <n v="36"/>
    <b v="1"/>
    <x v="5"/>
    <s v="indie rock"/>
    <d v="2012-04-24T01:47:35"/>
    <d v="2012-05-24T01:47:35"/>
    <n v="30"/>
  </r>
  <r>
    <x v="376"/>
    <n v="1001"/>
    <x v="2"/>
    <s v="US"/>
    <s v="USD"/>
    <n v="1312224383"/>
    <n v="1308336383"/>
    <b v="0"/>
    <n v="25"/>
    <b v="1"/>
    <x v="5"/>
    <s v="indie rock"/>
    <d v="2011-06-17T18:46:23"/>
    <d v="2011-08-01T18:46:23"/>
    <n v="45"/>
  </r>
  <r>
    <x v="376"/>
    <n v="1056"/>
    <x v="2"/>
    <s v="US"/>
    <s v="USD"/>
    <n v="1422400387"/>
    <n v="1421190787"/>
    <b v="0"/>
    <n v="20"/>
    <b v="1"/>
    <x v="5"/>
    <s v="indie rock"/>
    <d v="2015-01-13T23:13:07"/>
    <d v="2015-01-27T23:13:07"/>
    <n v="14"/>
  </r>
  <r>
    <x v="376"/>
    <n v="1100"/>
    <x v="2"/>
    <s v="US"/>
    <s v="USD"/>
    <n v="1312212855"/>
    <n v="1307028855"/>
    <b v="0"/>
    <n v="11"/>
    <b v="1"/>
    <x v="5"/>
    <s v="classical music"/>
    <d v="2011-06-02T15:34:15"/>
    <d v="2011-08-01T15:34:15"/>
    <n v="60"/>
  </r>
  <r>
    <x v="376"/>
    <n v="5"/>
    <x v="1"/>
    <s v="US"/>
    <s v="USD"/>
    <n v="1426526880"/>
    <n v="1421346480"/>
    <b v="0"/>
    <n v="5"/>
    <b v="0"/>
    <x v="7"/>
    <s v="food trucks"/>
    <d v="2015-01-15T18:28:00"/>
    <d v="2015-03-16T17:28:00"/>
    <n v="60"/>
  </r>
  <r>
    <x v="376"/>
    <n v="1884"/>
    <x v="2"/>
    <s v="US"/>
    <s v="USD"/>
    <n v="1445598000"/>
    <n v="1443302004"/>
    <b v="1"/>
    <n v="53"/>
    <b v="1"/>
    <x v="3"/>
    <s v="space exploration"/>
    <d v="2015-09-26T21:13:24"/>
    <d v="2015-10-23T11:00:00"/>
    <n v="27"/>
  </r>
  <r>
    <x v="376"/>
    <n v="1873"/>
    <x v="2"/>
    <s v="US"/>
    <s v="USD"/>
    <n v="1476579600"/>
    <n v="1474641914"/>
    <b v="0"/>
    <n v="50"/>
    <b v="1"/>
    <x v="3"/>
    <s v="space exploration"/>
    <d v="2016-09-23T14:45:14"/>
    <d v="2016-10-16T01:00:00"/>
    <n v="23"/>
  </r>
  <r>
    <x v="376"/>
    <n v="1707"/>
    <x v="2"/>
    <s v="CA"/>
    <s v="CAD"/>
    <n v="1447079520"/>
    <n v="1443449265"/>
    <b v="0"/>
    <n v="28"/>
    <b v="1"/>
    <x v="3"/>
    <s v="makerspaces"/>
    <d v="2015-09-28T14:07:45"/>
    <d v="2015-11-09T14:32:00"/>
    <n v="42"/>
  </r>
  <r>
    <x v="376"/>
    <n v="105"/>
    <x v="1"/>
    <s v="AU"/>
    <s v="AUD"/>
    <n v="1468658866"/>
    <n v="1464943666"/>
    <b v="0"/>
    <n v="2"/>
    <b v="0"/>
    <x v="2"/>
    <s v="children's books"/>
    <d v="2016-06-03T08:47:46"/>
    <d v="2016-07-16T08:47:46"/>
    <n v="43"/>
  </r>
  <r>
    <x v="376"/>
    <n v="1200"/>
    <x v="2"/>
    <s v="US"/>
    <s v="USD"/>
    <n v="1424149140"/>
    <n v="1421964718"/>
    <b v="0"/>
    <n v="18"/>
    <b v="1"/>
    <x v="1"/>
    <s v="plays"/>
    <d v="2015-01-22T22:11:58"/>
    <d v="2015-02-17T04:59:00"/>
    <n v="26"/>
  </r>
  <r>
    <x v="376"/>
    <n v="1145"/>
    <x v="2"/>
    <s v="GB"/>
    <s v="GBP"/>
    <n v="1429793446"/>
    <n v="1428583846"/>
    <b v="0"/>
    <n v="61"/>
    <b v="1"/>
    <x v="1"/>
    <s v="plays"/>
    <d v="2015-04-09T12:50:46"/>
    <d v="2015-04-23T12:50:46"/>
    <n v="14"/>
  </r>
  <r>
    <x v="376"/>
    <n v="1197"/>
    <x v="2"/>
    <s v="US"/>
    <s v="USD"/>
    <n v="1405658752"/>
    <n v="1403066752"/>
    <b v="0"/>
    <n v="38"/>
    <b v="1"/>
    <x v="1"/>
    <s v="plays"/>
    <d v="2014-06-18T04:45:52"/>
    <d v="2014-07-18T04:45:52"/>
    <n v="30"/>
  </r>
  <r>
    <x v="376"/>
    <n v="1330"/>
    <x v="2"/>
    <s v="GB"/>
    <s v="GBP"/>
    <n v="1420377366"/>
    <n v="1415193366"/>
    <b v="0"/>
    <n v="31"/>
    <b v="1"/>
    <x v="1"/>
    <s v="plays"/>
    <d v="2014-11-05T13:16:06"/>
    <d v="2015-01-04T13:16:06"/>
    <n v="60"/>
  </r>
  <r>
    <x v="376"/>
    <n v="1150"/>
    <x v="2"/>
    <s v="GB"/>
    <s v="GBP"/>
    <n v="1411987990"/>
    <n v="1409395990"/>
    <b v="0"/>
    <n v="23"/>
    <b v="1"/>
    <x v="1"/>
    <s v="plays"/>
    <d v="2014-08-30T10:53:10"/>
    <d v="2014-09-29T10:53:10"/>
    <n v="30"/>
  </r>
  <r>
    <x v="376"/>
    <n v="1000"/>
    <x v="2"/>
    <s v="GB"/>
    <s v="GBP"/>
    <n v="1411510135"/>
    <n v="1408918135"/>
    <b v="0"/>
    <n v="35"/>
    <b v="1"/>
    <x v="1"/>
    <s v="plays"/>
    <d v="2014-08-24T22:08:55"/>
    <d v="2014-09-23T22:08:55"/>
    <n v="30"/>
  </r>
  <r>
    <x v="376"/>
    <n v="1870.99"/>
    <x v="2"/>
    <s v="GB"/>
    <s v="GBP"/>
    <n v="1449273600"/>
    <n v="1446742417"/>
    <b v="0"/>
    <n v="93"/>
    <b v="1"/>
    <x v="1"/>
    <s v="plays"/>
    <d v="2015-11-05T16:53:37"/>
    <d v="2015-12-05T00:00:00"/>
    <n v="30"/>
  </r>
  <r>
    <x v="376"/>
    <n v="10"/>
    <x v="1"/>
    <s v="GB"/>
    <s v="GBP"/>
    <n v="1450032297"/>
    <n v="1444844697"/>
    <b v="0"/>
    <n v="1"/>
    <b v="0"/>
    <x v="1"/>
    <s v="plays"/>
    <d v="2015-10-14T17:44:57"/>
    <d v="2015-12-13T18:44:57"/>
    <n v="60"/>
  </r>
  <r>
    <x v="376"/>
    <n v="417"/>
    <x v="1"/>
    <s v="GB"/>
    <s v="GBP"/>
    <n v="1431018719"/>
    <n v="1429290719"/>
    <b v="0"/>
    <n v="14"/>
    <b v="0"/>
    <x v="1"/>
    <s v="plays"/>
    <d v="2015-04-17T17:11:59"/>
    <d v="2015-05-07T17:11:59"/>
    <n v="20"/>
  </r>
  <r>
    <x v="376"/>
    <n v="0"/>
    <x v="1"/>
    <s v="NL"/>
    <s v="EUR"/>
    <n v="1417778880"/>
    <n v="1415711095"/>
    <b v="0"/>
    <n v="0"/>
    <b v="0"/>
    <x v="1"/>
    <s v="plays"/>
    <d v="2014-11-11T13:04:55"/>
    <d v="2014-12-05T11:28:00"/>
    <n v="24"/>
  </r>
  <r>
    <x v="376"/>
    <n v="611"/>
    <x v="1"/>
    <s v="GB"/>
    <s v="GBP"/>
    <n v="1458117190"/>
    <n v="1455528790"/>
    <b v="0"/>
    <n v="3"/>
    <b v="0"/>
    <x v="1"/>
    <s v="plays"/>
    <d v="2016-02-15T09:33:10"/>
    <d v="2016-03-16T08:33:10"/>
    <n v="30"/>
  </r>
  <r>
    <x v="376"/>
    <n v="1000"/>
    <x v="2"/>
    <s v="US"/>
    <s v="USD"/>
    <n v="1457135846"/>
    <n v="1454543846"/>
    <b v="0"/>
    <n v="24"/>
    <b v="1"/>
    <x v="1"/>
    <s v="musical"/>
    <d v="2016-02-03T23:57:26"/>
    <d v="2016-03-04T23:57:26"/>
    <n v="30"/>
  </r>
  <r>
    <x v="376"/>
    <n v="1280"/>
    <x v="2"/>
    <s v="US"/>
    <s v="USD"/>
    <n v="1413176340"/>
    <n v="1412091423"/>
    <b v="0"/>
    <n v="34"/>
    <b v="1"/>
    <x v="1"/>
    <s v="musical"/>
    <d v="2014-09-30T15:37:03"/>
    <d v="2014-10-13T04:59:00"/>
    <n v="13"/>
  </r>
  <r>
    <x v="376"/>
    <n v="25"/>
    <x v="1"/>
    <s v="US"/>
    <s v="USD"/>
    <n v="1447965917"/>
    <n v="1445370317"/>
    <b v="0"/>
    <n v="2"/>
    <b v="0"/>
    <x v="1"/>
    <s v="spaces"/>
    <d v="2015-10-20T19:45:17"/>
    <d v="2015-11-19T20:45:17"/>
    <n v="30"/>
  </r>
  <r>
    <x v="376"/>
    <n v="1218"/>
    <x v="2"/>
    <s v="US"/>
    <s v="USD"/>
    <n v="1425193140"/>
    <n v="1422769906"/>
    <b v="0"/>
    <n v="20"/>
    <b v="1"/>
    <x v="1"/>
    <s v="plays"/>
    <d v="2015-02-01T05:51:46"/>
    <d v="2015-03-01T06:59:00"/>
    <n v="28"/>
  </r>
  <r>
    <x v="376"/>
    <n v="1625"/>
    <x v="2"/>
    <s v="CA"/>
    <s v="CAD"/>
    <n v="1430693460"/>
    <n v="1428087153"/>
    <b v="0"/>
    <n v="17"/>
    <b v="1"/>
    <x v="1"/>
    <s v="plays"/>
    <d v="2015-04-03T18:52:33"/>
    <d v="2015-05-03T22:51:00"/>
    <n v="30"/>
  </r>
  <r>
    <x v="376"/>
    <n v="1000"/>
    <x v="2"/>
    <s v="GB"/>
    <s v="GBP"/>
    <n v="1466412081"/>
    <n v="1463820081"/>
    <b v="0"/>
    <n v="28"/>
    <b v="1"/>
    <x v="1"/>
    <s v="spaces"/>
    <d v="2016-05-21T08:41:21"/>
    <d v="2016-06-20T08:41:21"/>
    <n v="30"/>
  </r>
  <r>
    <x v="376"/>
    <n v="1003"/>
    <x v="2"/>
    <s v="US"/>
    <s v="USD"/>
    <n v="1455998867"/>
    <n v="1453406867"/>
    <b v="0"/>
    <n v="22"/>
    <b v="1"/>
    <x v="1"/>
    <s v="spaces"/>
    <d v="2016-01-21T20:07:47"/>
    <d v="2016-02-20T20:07:47"/>
    <n v="30"/>
  </r>
  <r>
    <x v="376"/>
    <n v="1272"/>
    <x v="2"/>
    <s v="US"/>
    <s v="USD"/>
    <n v="1441933459"/>
    <n v="1439341459"/>
    <b v="0"/>
    <n v="25"/>
    <b v="1"/>
    <x v="1"/>
    <s v="spaces"/>
    <d v="2015-08-12T01:04:19"/>
    <d v="2015-09-11T01:04:19"/>
    <n v="30"/>
  </r>
  <r>
    <x v="376"/>
    <n v="1005"/>
    <x v="2"/>
    <s v="US"/>
    <s v="USD"/>
    <n v="1457071397"/>
    <n v="1451887397"/>
    <b v="0"/>
    <n v="27"/>
    <b v="1"/>
    <x v="1"/>
    <s v="spaces"/>
    <d v="2016-01-04T06:03:17"/>
    <d v="2016-03-04T06:03:17"/>
    <n v="60"/>
  </r>
  <r>
    <x v="376"/>
    <n v="141"/>
    <x v="1"/>
    <s v="US"/>
    <s v="USD"/>
    <n v="1418587234"/>
    <n v="1415995234"/>
    <b v="0"/>
    <n v="7"/>
    <b v="0"/>
    <x v="1"/>
    <s v="spaces"/>
    <d v="2014-11-14T20:00:34"/>
    <d v="2014-12-14T20:00:34"/>
    <n v="30"/>
  </r>
  <r>
    <x v="376"/>
    <n v="41"/>
    <x v="1"/>
    <s v="GB"/>
    <s v="GBP"/>
    <n v="1442440800"/>
    <n v="1440497876"/>
    <b v="0"/>
    <n v="4"/>
    <b v="0"/>
    <x v="1"/>
    <s v="spaces"/>
    <d v="2015-08-25T10:17:56"/>
    <d v="2015-09-16T22:00:00"/>
    <n v="22"/>
  </r>
  <r>
    <x v="376"/>
    <n v="1"/>
    <x v="1"/>
    <s v="GB"/>
    <s v="GBP"/>
    <n v="1464354720"/>
    <n v="1463648360"/>
    <b v="0"/>
    <n v="1"/>
    <b v="0"/>
    <x v="1"/>
    <s v="spaces"/>
    <d v="2016-05-19T08:59:20"/>
    <d v="2016-05-27T13:12:00"/>
    <n v="8"/>
  </r>
  <r>
    <x v="376"/>
    <n v="225"/>
    <x v="3"/>
    <s v="GB"/>
    <s v="GBP"/>
    <n v="1490631419"/>
    <n v="1488820619"/>
    <b v="0"/>
    <n v="12"/>
    <b v="0"/>
    <x v="1"/>
    <s v="plays"/>
    <d v="2017-03-06T17:16:59"/>
    <d v="2017-03-27T16:16:59"/>
    <n v="21"/>
  </r>
  <r>
    <x v="376"/>
    <n v="1000"/>
    <x v="2"/>
    <s v="GB"/>
    <s v="GBP"/>
    <n v="1405553241"/>
    <n v="1404948441"/>
    <b v="1"/>
    <n v="24"/>
    <b v="1"/>
    <x v="1"/>
    <s v="plays"/>
    <d v="2014-07-09T23:27:21"/>
    <d v="2014-07-16T23:27:21"/>
    <n v="7"/>
  </r>
  <r>
    <x v="376"/>
    <n v="250"/>
    <x v="1"/>
    <s v="US"/>
    <s v="USD"/>
    <n v="1443224622"/>
    <n v="1440632622"/>
    <b v="0"/>
    <n v="6"/>
    <b v="0"/>
    <x v="1"/>
    <s v="musical"/>
    <d v="2015-08-26T23:43:42"/>
    <d v="2015-09-25T23:43:42"/>
    <n v="30"/>
  </r>
  <r>
    <x v="376"/>
    <n v="1610"/>
    <x v="2"/>
    <s v="US"/>
    <s v="USD"/>
    <n v="1460846347"/>
    <n v="1458254347"/>
    <b v="0"/>
    <n v="28"/>
    <b v="1"/>
    <x v="1"/>
    <s v="plays"/>
    <d v="2016-03-17T22:39:07"/>
    <d v="2016-04-16T22:39:07"/>
    <n v="30"/>
  </r>
  <r>
    <x v="376"/>
    <n v="1312"/>
    <x v="2"/>
    <s v="US"/>
    <s v="USD"/>
    <n v="1462334340"/>
    <n v="1459711917"/>
    <b v="1"/>
    <n v="26"/>
    <b v="1"/>
    <x v="1"/>
    <s v="plays"/>
    <d v="2016-04-03T19:31:57"/>
    <d v="2016-05-04T03:59:00"/>
    <n v="31"/>
  </r>
  <r>
    <x v="376"/>
    <n v="1066.8"/>
    <x v="2"/>
    <s v="US"/>
    <s v="USD"/>
    <n v="1463275339"/>
    <n v="1460683339"/>
    <b v="0"/>
    <n v="20"/>
    <b v="1"/>
    <x v="1"/>
    <s v="plays"/>
    <d v="2016-04-15T01:22:19"/>
    <d v="2016-05-15T01:22:19"/>
    <n v="30"/>
  </r>
  <r>
    <x v="376"/>
    <n v="1259"/>
    <x v="2"/>
    <s v="GB"/>
    <s v="GBP"/>
    <n v="1474793208"/>
    <n v="1472201208"/>
    <b v="0"/>
    <n v="49"/>
    <b v="1"/>
    <x v="1"/>
    <s v="plays"/>
    <d v="2016-08-26T08:46:48"/>
    <d v="2016-09-25T08:46:48"/>
    <n v="30"/>
  </r>
  <r>
    <x v="376"/>
    <n v="1168"/>
    <x v="2"/>
    <s v="GB"/>
    <s v="GBP"/>
    <n v="1406502000"/>
    <n v="1405583108"/>
    <b v="0"/>
    <n v="26"/>
    <b v="1"/>
    <x v="1"/>
    <s v="plays"/>
    <d v="2014-07-17T07:45:08"/>
    <d v="2014-07-27T23:00:00"/>
    <n v="10"/>
  </r>
  <r>
    <x v="376"/>
    <n v="1534"/>
    <x v="2"/>
    <s v="US"/>
    <s v="USD"/>
    <n v="1465837200"/>
    <n v="1463971172"/>
    <b v="0"/>
    <n v="14"/>
    <b v="1"/>
    <x v="1"/>
    <s v="plays"/>
    <d v="2016-05-23T02:39:32"/>
    <d v="2016-06-13T17:00:00"/>
    <n v="21"/>
  </r>
  <r>
    <x v="376"/>
    <n v="1046"/>
    <x v="2"/>
    <s v="US"/>
    <s v="USD"/>
    <n v="1420088400"/>
    <n v="1416977259"/>
    <b v="0"/>
    <n v="23"/>
    <b v="1"/>
    <x v="1"/>
    <s v="plays"/>
    <d v="2014-11-26T04:47:39"/>
    <d v="2015-01-01T05:00:00"/>
    <n v="36"/>
  </r>
  <r>
    <x v="376"/>
    <n v="1035"/>
    <x v="2"/>
    <s v="US"/>
    <s v="USD"/>
    <n v="1408942740"/>
    <n v="1407157756"/>
    <b v="0"/>
    <n v="27"/>
    <b v="1"/>
    <x v="1"/>
    <s v="plays"/>
    <d v="2014-08-04T13:09:16"/>
    <d v="2014-08-25T04:59:00"/>
    <n v="21"/>
  </r>
  <r>
    <x v="376"/>
    <n v="1120"/>
    <x v="2"/>
    <s v="US"/>
    <s v="USD"/>
    <n v="1470538800"/>
    <n v="1469112493"/>
    <b v="0"/>
    <n v="19"/>
    <b v="1"/>
    <x v="1"/>
    <s v="plays"/>
    <d v="2016-07-21T14:48:13"/>
    <d v="2016-08-07T03:00:00"/>
    <n v="17"/>
  </r>
  <r>
    <x v="376"/>
    <n v="1855"/>
    <x v="2"/>
    <s v="US"/>
    <s v="USD"/>
    <n v="1410266146"/>
    <n v="1407674146"/>
    <b v="0"/>
    <n v="45"/>
    <b v="1"/>
    <x v="1"/>
    <s v="plays"/>
    <d v="2014-08-10T12:35:46"/>
    <d v="2014-09-09T12:35:46"/>
    <n v="30"/>
  </r>
  <r>
    <x v="376"/>
    <n v="1082"/>
    <x v="2"/>
    <s v="GB"/>
    <s v="GBP"/>
    <n v="1423138800"/>
    <n v="1421092725"/>
    <b v="0"/>
    <n v="25"/>
    <b v="1"/>
    <x v="1"/>
    <s v="plays"/>
    <d v="2015-01-12T19:58:45"/>
    <d v="2015-02-05T12:20:00"/>
    <n v="24"/>
  </r>
  <r>
    <x v="376"/>
    <n v="1078"/>
    <x v="2"/>
    <s v="US"/>
    <s v="USD"/>
    <n v="1458332412"/>
    <n v="1454448012"/>
    <b v="0"/>
    <n v="14"/>
    <b v="1"/>
    <x v="1"/>
    <s v="plays"/>
    <d v="2016-02-02T21:20:12"/>
    <d v="2016-03-18T20:20:12"/>
    <n v="45"/>
  </r>
  <r>
    <x v="376"/>
    <n v="1532"/>
    <x v="2"/>
    <s v="US"/>
    <s v="USD"/>
    <n v="1406087940"/>
    <n v="1404141626"/>
    <b v="0"/>
    <n v="37"/>
    <b v="1"/>
    <x v="1"/>
    <s v="plays"/>
    <d v="2014-06-30T15:20:26"/>
    <d v="2014-07-23T03:59:00"/>
    <n v="23"/>
  </r>
  <r>
    <x v="376"/>
    <n v="1275"/>
    <x v="2"/>
    <s v="US"/>
    <s v="USD"/>
    <n v="1460574924"/>
    <n v="1457982924"/>
    <b v="0"/>
    <n v="27"/>
    <b v="1"/>
    <x v="1"/>
    <s v="plays"/>
    <d v="2016-03-14T19:15:24"/>
    <d v="2016-04-13T19:15:24"/>
    <n v="30"/>
  </r>
  <r>
    <x v="376"/>
    <n v="1063"/>
    <x v="2"/>
    <s v="US"/>
    <s v="USD"/>
    <n v="1457326740"/>
    <n v="1455919438"/>
    <b v="0"/>
    <n v="42"/>
    <b v="1"/>
    <x v="1"/>
    <s v="plays"/>
    <d v="2016-02-19T22:03:58"/>
    <d v="2016-03-07T04:59:00"/>
    <n v="17"/>
  </r>
  <r>
    <x v="376"/>
    <n v="1000"/>
    <x v="2"/>
    <s v="US"/>
    <s v="USD"/>
    <n v="1447959491"/>
    <n v="1445363891"/>
    <b v="0"/>
    <n v="8"/>
    <b v="1"/>
    <x v="1"/>
    <s v="plays"/>
    <d v="2015-10-20T17:58:11"/>
    <d v="2015-11-19T18:58:11"/>
    <n v="30"/>
  </r>
  <r>
    <x v="376"/>
    <n v="1000"/>
    <x v="2"/>
    <s v="GB"/>
    <s v="GBP"/>
    <n v="1429789992"/>
    <n v="1424609592"/>
    <b v="0"/>
    <n v="17"/>
    <b v="1"/>
    <x v="1"/>
    <s v="plays"/>
    <d v="2015-02-22T12:53:12"/>
    <d v="2015-04-23T11:53:12"/>
    <n v="60"/>
  </r>
  <r>
    <x v="376"/>
    <n v="1280"/>
    <x v="2"/>
    <s v="US"/>
    <s v="USD"/>
    <n v="1467301334"/>
    <n v="1464709334"/>
    <b v="0"/>
    <n v="26"/>
    <b v="1"/>
    <x v="1"/>
    <s v="plays"/>
    <d v="2016-05-31T15:42:14"/>
    <d v="2016-06-30T15:42:14"/>
    <n v="30"/>
  </r>
  <r>
    <x v="376"/>
    <n v="1020"/>
    <x v="2"/>
    <s v="GB"/>
    <s v="GBP"/>
    <n v="1441358873"/>
    <n v="1438939673"/>
    <b v="0"/>
    <n v="42"/>
    <b v="1"/>
    <x v="1"/>
    <s v="plays"/>
    <d v="2015-08-07T09:27:53"/>
    <d v="2015-09-04T09:27:53"/>
    <n v="28"/>
  </r>
  <r>
    <x v="376"/>
    <n v="1035"/>
    <x v="2"/>
    <s v="AU"/>
    <s v="AUD"/>
    <n v="1438333080"/>
    <n v="1436408308"/>
    <b v="0"/>
    <n v="24"/>
    <b v="1"/>
    <x v="1"/>
    <s v="plays"/>
    <d v="2015-07-09T02:18:28"/>
    <d v="2015-07-31T08:58:00"/>
    <n v="22"/>
  </r>
  <r>
    <x v="376"/>
    <n v="1005"/>
    <x v="2"/>
    <s v="GB"/>
    <s v="GBP"/>
    <n v="1444060800"/>
    <n v="1440082649"/>
    <b v="0"/>
    <n v="17"/>
    <b v="1"/>
    <x v="1"/>
    <s v="plays"/>
    <d v="2015-08-20T14:57:29"/>
    <d v="2015-10-05T16:00:00"/>
    <n v="46"/>
  </r>
  <r>
    <x v="376"/>
    <n v="1088"/>
    <x v="2"/>
    <s v="GB"/>
    <s v="GBP"/>
    <n v="1433964444"/>
    <n v="1431372444"/>
    <b v="0"/>
    <n v="41"/>
    <b v="1"/>
    <x v="1"/>
    <s v="plays"/>
    <d v="2015-05-11T19:27:24"/>
    <d v="2015-06-10T19:27:24"/>
    <n v="30"/>
  </r>
  <r>
    <x v="376"/>
    <n v="1110"/>
    <x v="2"/>
    <s v="US"/>
    <s v="USD"/>
    <n v="1410975994"/>
    <n v="1408383994"/>
    <b v="0"/>
    <n v="19"/>
    <b v="1"/>
    <x v="1"/>
    <s v="plays"/>
    <d v="2014-08-18T17:46:34"/>
    <d v="2014-09-17T17:46:34"/>
    <n v="30"/>
  </r>
  <r>
    <x v="376"/>
    <n v="2870"/>
    <x v="2"/>
    <s v="US"/>
    <s v="USD"/>
    <n v="1459822682"/>
    <n v="1458613082"/>
    <b v="0"/>
    <n v="49"/>
    <b v="1"/>
    <x v="1"/>
    <s v="plays"/>
    <d v="2016-03-22T02:18:02"/>
    <d v="2016-04-05T02:18:02"/>
    <n v="14"/>
  </r>
  <r>
    <x v="376"/>
    <n v="1101"/>
    <x v="2"/>
    <s v="US"/>
    <s v="USD"/>
    <n v="1409720340"/>
    <n v="1408129822"/>
    <b v="0"/>
    <n v="27"/>
    <b v="1"/>
    <x v="1"/>
    <s v="plays"/>
    <d v="2014-08-15T19:10:22"/>
    <d v="2014-09-03T04:59:00"/>
    <n v="19"/>
  </r>
  <r>
    <x v="376"/>
    <n v="1623"/>
    <x v="2"/>
    <s v="GB"/>
    <s v="GBP"/>
    <n v="1439806936"/>
    <n v="1437214936"/>
    <b v="0"/>
    <n v="31"/>
    <b v="1"/>
    <x v="1"/>
    <s v="plays"/>
    <d v="2015-07-18T10:22:16"/>
    <d v="2015-08-17T10:22:16"/>
    <n v="30"/>
  </r>
  <r>
    <x v="376"/>
    <n v="1130"/>
    <x v="2"/>
    <s v="US"/>
    <s v="USD"/>
    <n v="1479592800"/>
    <n v="1476760226"/>
    <b v="0"/>
    <n v="17"/>
    <b v="1"/>
    <x v="1"/>
    <s v="plays"/>
    <d v="2016-10-18T03:10:26"/>
    <d v="2016-11-19T22:00:00"/>
    <n v="32"/>
  </r>
  <r>
    <x v="376"/>
    <n v="1000.99"/>
    <x v="2"/>
    <s v="US"/>
    <s v="USD"/>
    <n v="1411874580"/>
    <n v="1409030371"/>
    <b v="0"/>
    <n v="21"/>
    <b v="1"/>
    <x v="1"/>
    <s v="plays"/>
    <d v="2014-08-26T05:19:31"/>
    <d v="2014-09-28T03:23:00"/>
    <n v="33"/>
  </r>
  <r>
    <x v="376"/>
    <n v="55"/>
    <x v="1"/>
    <s v="US"/>
    <s v="USD"/>
    <n v="1431283530"/>
    <n v="1428691530"/>
    <b v="0"/>
    <n v="3"/>
    <b v="0"/>
    <x v="1"/>
    <s v="musical"/>
    <d v="2015-04-10T18:45:30"/>
    <d v="2015-05-10T18:45:30"/>
    <n v="30"/>
  </r>
  <r>
    <x v="376"/>
    <n v="1"/>
    <x v="1"/>
    <s v="CA"/>
    <s v="CAD"/>
    <n v="1479773838"/>
    <n v="1477178238"/>
    <b v="0"/>
    <n v="1"/>
    <b v="0"/>
    <x v="1"/>
    <s v="musical"/>
    <d v="2016-10-22T23:17:18"/>
    <d v="2016-11-22T00:17:18"/>
    <n v="31"/>
  </r>
  <r>
    <x v="376"/>
    <n v="1035"/>
    <x v="2"/>
    <s v="US"/>
    <s v="USD"/>
    <n v="1437676380"/>
    <n v="1435670452"/>
    <b v="0"/>
    <n v="28"/>
    <b v="1"/>
    <x v="1"/>
    <s v="plays"/>
    <d v="2015-06-30T13:20:52"/>
    <d v="2015-07-23T18:33:00"/>
    <n v="23"/>
  </r>
  <r>
    <x v="376"/>
    <n v="1382"/>
    <x v="2"/>
    <s v="GB"/>
    <s v="GBP"/>
    <n v="1434039137"/>
    <n v="1431447137"/>
    <b v="0"/>
    <n v="17"/>
    <b v="1"/>
    <x v="1"/>
    <s v="plays"/>
    <d v="2015-05-12T16:12:17"/>
    <d v="2015-06-11T16:12:17"/>
    <n v="30"/>
  </r>
  <r>
    <x v="376"/>
    <n v="1119"/>
    <x v="2"/>
    <s v="US"/>
    <s v="USD"/>
    <n v="1452872290"/>
    <n v="1452008290"/>
    <b v="0"/>
    <n v="18"/>
    <b v="1"/>
    <x v="1"/>
    <s v="plays"/>
    <d v="2016-01-05T15:38:10"/>
    <d v="2016-01-15T15:38:10"/>
    <n v="10"/>
  </r>
  <r>
    <x v="376"/>
    <n v="1260"/>
    <x v="2"/>
    <s v="US"/>
    <s v="USD"/>
    <n v="1411084800"/>
    <n v="1410304179"/>
    <b v="0"/>
    <n v="17"/>
    <b v="1"/>
    <x v="1"/>
    <s v="plays"/>
    <d v="2014-09-09T23:09:39"/>
    <d v="2014-09-19T00:00:00"/>
    <n v="10"/>
  </r>
  <r>
    <x v="376"/>
    <n v="1860"/>
    <x v="2"/>
    <s v="US"/>
    <s v="USD"/>
    <n v="1469165160"/>
    <n v="1467335378"/>
    <b v="0"/>
    <n v="23"/>
    <b v="1"/>
    <x v="1"/>
    <s v="plays"/>
    <d v="2016-07-01T01:09:38"/>
    <d v="2016-07-22T05:26:00"/>
    <n v="21"/>
  </r>
  <r>
    <x v="376"/>
    <n v="1082.5"/>
    <x v="2"/>
    <s v="GB"/>
    <s v="GBP"/>
    <n v="1403715546"/>
    <n v="1401123546"/>
    <b v="0"/>
    <n v="35"/>
    <b v="1"/>
    <x v="1"/>
    <s v="plays"/>
    <d v="2014-05-26T16:59:06"/>
    <d v="2014-06-25T16:59:06"/>
    <n v="30"/>
  </r>
  <r>
    <x v="376"/>
    <n v="100"/>
    <x v="1"/>
    <s v="US"/>
    <s v="USD"/>
    <n v="1439828159"/>
    <n v="1437236159"/>
    <b v="0"/>
    <n v="1"/>
    <b v="0"/>
    <x v="1"/>
    <s v="plays"/>
    <d v="2015-07-18T16:15:59"/>
    <d v="2015-08-17T16:15:59"/>
    <n v="30"/>
  </r>
  <r>
    <x v="376"/>
    <n v="1326"/>
    <x v="2"/>
    <s v="US"/>
    <s v="USD"/>
    <n v="1459641073"/>
    <n v="1454460673"/>
    <b v="0"/>
    <n v="11"/>
    <b v="1"/>
    <x v="1"/>
    <s v="musical"/>
    <d v="2016-02-03T00:51:13"/>
    <d v="2016-04-02T23:51:13"/>
    <n v="59"/>
  </r>
  <r>
    <x v="376"/>
    <n v="1460"/>
    <x v="2"/>
    <s v="US"/>
    <s v="USD"/>
    <n v="1463529600"/>
    <n v="1462307652"/>
    <b v="0"/>
    <n v="38"/>
    <b v="1"/>
    <x v="1"/>
    <s v="musical"/>
    <d v="2016-05-03T20:34:12"/>
    <d v="2016-05-18T00:00:00"/>
    <n v="15"/>
  </r>
  <r>
    <x v="376"/>
    <n v="1150"/>
    <x v="2"/>
    <s v="CA"/>
    <s v="CAD"/>
    <n v="1468193532"/>
    <n v="1465601532"/>
    <b v="0"/>
    <n v="10"/>
    <b v="1"/>
    <x v="1"/>
    <s v="musical"/>
    <d v="2016-06-10T23:32:12"/>
    <d v="2016-07-10T23:32:12"/>
    <n v="30"/>
  </r>
  <r>
    <x v="376"/>
    <n v="1000"/>
    <x v="2"/>
    <s v="GB"/>
    <s v="GBP"/>
    <n v="1429955619"/>
    <n v="1424775219"/>
    <b v="0"/>
    <n v="24"/>
    <b v="1"/>
    <x v="1"/>
    <s v="plays"/>
    <d v="2015-02-24T10:53:39"/>
    <d v="2015-04-25T09:53:39"/>
    <n v="60"/>
  </r>
  <r>
    <x v="376"/>
    <n v="1000.01"/>
    <x v="2"/>
    <s v="GB"/>
    <s v="GBP"/>
    <n v="1440111600"/>
    <n v="1437545657"/>
    <b v="0"/>
    <n v="20"/>
    <b v="1"/>
    <x v="1"/>
    <s v="plays"/>
    <d v="2015-07-22T06:14:17"/>
    <d v="2015-08-20T23:00:00"/>
    <n v="29"/>
  </r>
  <r>
    <x v="376"/>
    <n v="1064"/>
    <x v="2"/>
    <s v="US"/>
    <s v="USD"/>
    <n v="1437166920"/>
    <n v="1435554104"/>
    <b v="0"/>
    <n v="26"/>
    <b v="1"/>
    <x v="1"/>
    <s v="plays"/>
    <d v="2015-06-29T05:01:44"/>
    <d v="2015-07-17T21:02:00"/>
    <n v="18"/>
  </r>
  <r>
    <x v="376"/>
    <n v="38"/>
    <x v="1"/>
    <s v="US"/>
    <s v="USD"/>
    <n v="1420081143"/>
    <n v="1417489143"/>
    <b v="1"/>
    <n v="4"/>
    <b v="0"/>
    <x v="1"/>
    <s v="plays"/>
    <d v="2014-12-02T02:59:03"/>
    <d v="2015-01-01T02:59:03"/>
    <n v="30"/>
  </r>
  <r>
    <x v="376"/>
    <n v="25"/>
    <x v="1"/>
    <s v="US"/>
    <s v="USD"/>
    <n v="1427408271"/>
    <n v="1424819871"/>
    <b v="0"/>
    <n v="1"/>
    <b v="0"/>
    <x v="1"/>
    <s v="plays"/>
    <d v="2015-02-24T23:17:51"/>
    <d v="2015-03-26T22:17:51"/>
    <n v="30"/>
  </r>
  <r>
    <x v="376"/>
    <n v="0"/>
    <x v="1"/>
    <s v="US"/>
    <s v="USD"/>
    <n v="1408863600"/>
    <n v="1408203557"/>
    <b v="0"/>
    <n v="0"/>
    <b v="0"/>
    <x v="1"/>
    <s v="plays"/>
    <d v="2014-08-16T15:39:17"/>
    <d v="2014-08-24T07:00:00"/>
    <n v="8"/>
  </r>
  <r>
    <x v="376"/>
    <n v="50"/>
    <x v="1"/>
    <s v="US"/>
    <s v="USD"/>
    <n v="1425103218"/>
    <n v="1422424818"/>
    <b v="0"/>
    <n v="1"/>
    <b v="0"/>
    <x v="1"/>
    <s v="plays"/>
    <d v="2015-01-28T06:00:18"/>
    <d v="2015-02-28T06:00:18"/>
    <n v="31"/>
  </r>
  <r>
    <x v="376"/>
    <n v="153"/>
    <x v="1"/>
    <s v="US"/>
    <s v="USD"/>
    <n v="1414354080"/>
    <n v="1411587606"/>
    <b v="0"/>
    <n v="4"/>
    <b v="0"/>
    <x v="1"/>
    <s v="plays"/>
    <d v="2014-09-24T19:40:06"/>
    <d v="2014-10-26T20:08:00"/>
    <n v="32"/>
  </r>
  <r>
    <x v="376"/>
    <n v="211"/>
    <x v="1"/>
    <s v="US"/>
    <s v="USD"/>
    <n v="1423186634"/>
    <n v="1418002634"/>
    <b v="0"/>
    <n v="8"/>
    <b v="0"/>
    <x v="1"/>
    <s v="plays"/>
    <d v="2014-12-08T01:37:14"/>
    <d v="2015-02-06T01:37:14"/>
    <n v="60"/>
  </r>
  <r>
    <x v="376"/>
    <n v="320"/>
    <x v="1"/>
    <s v="GB"/>
    <s v="GBP"/>
    <n v="1464872848"/>
    <n v="1462280848"/>
    <b v="0"/>
    <n v="11"/>
    <b v="0"/>
    <x v="1"/>
    <s v="plays"/>
    <d v="2016-05-03T13:07:28"/>
    <d v="2016-06-02T13:07:28"/>
    <n v="30"/>
  </r>
  <r>
    <x v="376"/>
    <n v="60"/>
    <x v="1"/>
    <s v="GB"/>
    <s v="GBP"/>
    <n v="1437606507"/>
    <n v="1435014507"/>
    <b v="0"/>
    <n v="4"/>
    <b v="0"/>
    <x v="1"/>
    <s v="plays"/>
    <d v="2015-06-22T23:08:27"/>
    <d v="2015-07-22T23:08:27"/>
    <n v="30"/>
  </r>
  <r>
    <x v="376"/>
    <n v="165"/>
    <x v="1"/>
    <s v="US"/>
    <s v="USD"/>
    <n v="1425178800"/>
    <n v="1422374420"/>
    <b v="0"/>
    <n v="6"/>
    <b v="0"/>
    <x v="1"/>
    <s v="plays"/>
    <d v="2015-01-27T16:00:20"/>
    <d v="2015-03-01T03:00:00"/>
    <n v="33"/>
  </r>
  <r>
    <x v="376"/>
    <n v="4"/>
    <x v="1"/>
    <s v="GB"/>
    <s v="GBP"/>
    <n v="1408646111"/>
    <n v="1403462111"/>
    <b v="0"/>
    <n v="2"/>
    <b v="0"/>
    <x v="1"/>
    <s v="plays"/>
    <d v="2014-06-22T18:35:11"/>
    <d v="2014-08-21T18:35:11"/>
    <n v="60"/>
  </r>
  <r>
    <x v="376"/>
    <n v="47"/>
    <x v="1"/>
    <s v="US"/>
    <s v="USD"/>
    <n v="1448078400"/>
    <n v="1445985299"/>
    <b v="0"/>
    <n v="5"/>
    <b v="0"/>
    <x v="1"/>
    <s v="plays"/>
    <d v="2015-10-27T22:34:59"/>
    <d v="2015-11-21T04:00:00"/>
    <n v="25"/>
  </r>
  <r>
    <x v="376"/>
    <n v="32"/>
    <x v="1"/>
    <s v="US"/>
    <s v="USD"/>
    <n v="1438959600"/>
    <n v="1437754137"/>
    <b v="0"/>
    <n v="3"/>
    <b v="0"/>
    <x v="1"/>
    <s v="plays"/>
    <d v="2015-07-24T16:08:57"/>
    <d v="2015-08-07T15:00:00"/>
    <n v="14"/>
  </r>
  <r>
    <x v="376"/>
    <n v="100"/>
    <x v="1"/>
    <s v="US"/>
    <s v="USD"/>
    <n v="1440613920"/>
    <n v="1435953566"/>
    <b v="0"/>
    <n v="6"/>
    <b v="0"/>
    <x v="1"/>
    <s v="plays"/>
    <d v="2015-07-03T19:59:26"/>
    <d v="2015-08-26T18:32:00"/>
    <n v="54"/>
  </r>
  <r>
    <x v="377"/>
    <n v="2065"/>
    <x v="2"/>
    <s v="US"/>
    <s v="USD"/>
    <n v="1400467759"/>
    <n v="1398480559"/>
    <b v="0"/>
    <n v="48"/>
    <b v="1"/>
    <x v="0"/>
    <s v="documentary"/>
    <d v="2014-04-26T02:49:19"/>
    <d v="2014-05-19T02:49:19"/>
    <n v="23"/>
  </r>
  <r>
    <x v="377"/>
    <n v="1047"/>
    <x v="2"/>
    <s v="US"/>
    <s v="USD"/>
    <n v="1333921508"/>
    <n v="1331333108"/>
    <b v="0"/>
    <n v="32"/>
    <b v="1"/>
    <x v="5"/>
    <s v="indie rock"/>
    <d v="2012-03-09T22:45:08"/>
    <d v="2012-04-08T21:45:08"/>
    <n v="30"/>
  </r>
  <r>
    <x v="378"/>
    <n v="1216"/>
    <x v="2"/>
    <s v="US"/>
    <s v="USD"/>
    <n v="1422937620"/>
    <n v="1420606303"/>
    <b v="0"/>
    <n v="27"/>
    <b v="1"/>
    <x v="1"/>
    <s v="plays"/>
    <d v="2015-01-07T04:51:43"/>
    <d v="2015-02-03T04:27:00"/>
    <n v="27"/>
  </r>
  <r>
    <x v="379"/>
    <n v="1142"/>
    <x v="2"/>
    <s v="US"/>
    <s v="USD"/>
    <n v="1411012740"/>
    <n v="1409667827"/>
    <b v="0"/>
    <n v="27"/>
    <b v="1"/>
    <x v="1"/>
    <s v="plays"/>
    <d v="2014-09-02T14:23:47"/>
    <d v="2014-09-18T03:59:00"/>
    <n v="16"/>
  </r>
  <r>
    <x v="380"/>
    <n v="986"/>
    <x v="2"/>
    <s v="US"/>
    <s v="USD"/>
    <n v="1475163921"/>
    <n v="1472571921"/>
    <b v="0"/>
    <n v="25"/>
    <b v="1"/>
    <x v="3"/>
    <s v="space exploration"/>
    <d v="2016-08-30T15:45:21"/>
    <d v="2016-09-29T15:45:21"/>
    <n v="30"/>
  </r>
  <r>
    <x v="381"/>
    <n v="5"/>
    <x v="0"/>
    <s v="US"/>
    <s v="USD"/>
    <n v="1315747080"/>
    <n v="1314417502"/>
    <b v="0"/>
    <n v="1"/>
    <b v="0"/>
    <x v="5"/>
    <s v="world music"/>
    <d v="2011-08-27T03:58:22"/>
    <d v="2011-09-11T13:18:00"/>
    <n v="15"/>
  </r>
  <r>
    <x v="382"/>
    <n v="900"/>
    <x v="2"/>
    <s v="US"/>
    <s v="USD"/>
    <n v="1304395140"/>
    <n v="1297620584"/>
    <b v="0"/>
    <n v="18"/>
    <b v="1"/>
    <x v="0"/>
    <s v="shorts"/>
    <d v="2011-02-13T18:09:44"/>
    <d v="2011-05-03T03:59:00"/>
    <n v="79"/>
  </r>
  <r>
    <x v="382"/>
    <n v="345"/>
    <x v="1"/>
    <s v="US"/>
    <s v="USD"/>
    <n v="1277501520"/>
    <n v="1273874306"/>
    <b v="0"/>
    <n v="5"/>
    <b v="0"/>
    <x v="5"/>
    <s v="jazz"/>
    <d v="2010-05-14T21:58:26"/>
    <d v="2010-06-25T21:32:00"/>
    <n v="42"/>
  </r>
  <r>
    <x v="382"/>
    <n v="1035"/>
    <x v="2"/>
    <s v="AT"/>
    <s v="EUR"/>
    <n v="1489238940"/>
    <n v="1486406253"/>
    <b v="0"/>
    <n v="32"/>
    <b v="1"/>
    <x v="6"/>
    <s v="photobooks"/>
    <d v="2017-02-06T18:37:33"/>
    <d v="2017-03-11T13:29:00"/>
    <n v="33"/>
  </r>
  <r>
    <x v="382"/>
    <n v="0"/>
    <x v="1"/>
    <s v="IT"/>
    <s v="EUR"/>
    <n v="1461235478"/>
    <n v="1459507478"/>
    <b v="0"/>
    <n v="0"/>
    <b v="0"/>
    <x v="2"/>
    <s v="translations"/>
    <d v="2016-04-01T10:44:38"/>
    <d v="2016-04-21T10:44:38"/>
    <n v="20"/>
  </r>
  <r>
    <x v="382"/>
    <n v="980"/>
    <x v="2"/>
    <s v="US"/>
    <s v="USD"/>
    <n v="1367902740"/>
    <n v="1366251510"/>
    <b v="0"/>
    <n v="13"/>
    <b v="1"/>
    <x v="5"/>
    <s v="rock"/>
    <d v="2013-04-18T02:18:30"/>
    <d v="2013-05-07T04:59:00"/>
    <n v="19"/>
  </r>
  <r>
    <x v="382"/>
    <n v="1200"/>
    <x v="2"/>
    <s v="US"/>
    <s v="USD"/>
    <n v="1427319366"/>
    <n v="1424730966"/>
    <b v="0"/>
    <n v="42"/>
    <b v="1"/>
    <x v="5"/>
    <s v="indie rock"/>
    <d v="2015-02-23T22:36:06"/>
    <d v="2015-03-25T21:36:06"/>
    <n v="30"/>
  </r>
  <r>
    <x v="382"/>
    <n v="1408"/>
    <x v="2"/>
    <s v="US"/>
    <s v="USD"/>
    <n v="1416270292"/>
    <n v="1413674692"/>
    <b v="0"/>
    <n v="26"/>
    <b v="1"/>
    <x v="5"/>
    <s v="classical music"/>
    <d v="2014-10-18T23:24:52"/>
    <d v="2014-11-18T00:24:52"/>
    <n v="31"/>
  </r>
  <r>
    <x v="382"/>
    <n v="1066"/>
    <x v="2"/>
    <s v="GB"/>
    <s v="GBP"/>
    <n v="1400176386"/>
    <n v="1397584386"/>
    <b v="0"/>
    <n v="36"/>
    <b v="1"/>
    <x v="5"/>
    <s v="classical music"/>
    <d v="2014-04-15T17:53:06"/>
    <d v="2014-05-15T17:53:06"/>
    <n v="30"/>
  </r>
  <r>
    <x v="382"/>
    <n v="1290"/>
    <x v="2"/>
    <s v="GB"/>
    <s v="GBP"/>
    <n v="1488538892"/>
    <n v="1487329292"/>
    <b v="0"/>
    <n v="25"/>
    <b v="1"/>
    <x v="1"/>
    <s v="spaces"/>
    <d v="2017-02-17T11:01:32"/>
    <d v="2017-03-03T11:01:32"/>
    <n v="14"/>
  </r>
  <r>
    <x v="382"/>
    <n v="905"/>
    <x v="2"/>
    <s v="US"/>
    <s v="USD"/>
    <n v="1404312846"/>
    <n v="1402584846"/>
    <b v="0"/>
    <n v="15"/>
    <b v="1"/>
    <x v="1"/>
    <s v="plays"/>
    <d v="2014-06-12T14:54:06"/>
    <d v="2014-07-02T14:54:06"/>
    <n v="20"/>
  </r>
  <r>
    <x v="382"/>
    <n v="1175"/>
    <x v="2"/>
    <s v="US"/>
    <s v="USD"/>
    <n v="1420048208"/>
    <n v="1417456208"/>
    <b v="0"/>
    <n v="12"/>
    <b v="1"/>
    <x v="1"/>
    <s v="plays"/>
    <d v="2014-12-01T17:50:08"/>
    <d v="2014-12-31T17:50:08"/>
    <n v="30"/>
  </r>
  <r>
    <x v="382"/>
    <n v="1025"/>
    <x v="2"/>
    <s v="US"/>
    <s v="USD"/>
    <n v="1425185940"/>
    <n v="1421900022"/>
    <b v="0"/>
    <n v="27"/>
    <b v="1"/>
    <x v="1"/>
    <s v="plays"/>
    <d v="2015-01-22T04:13:42"/>
    <d v="2015-03-01T04:59:00"/>
    <n v="38"/>
  </r>
  <r>
    <x v="383"/>
    <n v="1235"/>
    <x v="2"/>
    <s v="US"/>
    <s v="USD"/>
    <n v="1437420934"/>
    <n v="1434828934"/>
    <b v="0"/>
    <n v="22"/>
    <b v="1"/>
    <x v="0"/>
    <s v="television"/>
    <d v="2015-06-20T19:35:34"/>
    <d v="2015-07-20T19:35:34"/>
    <n v="30"/>
  </r>
  <r>
    <x v="383"/>
    <n v="0"/>
    <x v="1"/>
    <s v="US"/>
    <s v="USD"/>
    <n v="1467312306"/>
    <n v="1462128306"/>
    <b v="0"/>
    <n v="0"/>
    <b v="0"/>
    <x v="3"/>
    <s v="wearables"/>
    <d v="2016-05-01T18:45:06"/>
    <d v="2016-06-30T18:45:06"/>
    <n v="60"/>
  </r>
  <r>
    <x v="383"/>
    <n v="1200"/>
    <x v="2"/>
    <s v="GB"/>
    <s v="GBP"/>
    <n v="1457914373"/>
    <n v="1456189973"/>
    <b v="0"/>
    <n v="23"/>
    <b v="1"/>
    <x v="1"/>
    <s v="plays"/>
    <d v="2016-02-23T01:12:53"/>
    <d v="2016-03-14T00:12:53"/>
    <n v="20"/>
  </r>
  <r>
    <x v="383"/>
    <n v="920"/>
    <x v="2"/>
    <s v="US"/>
    <s v="USD"/>
    <n v="1348545540"/>
    <n v="1346345999"/>
    <b v="0"/>
    <n v="27"/>
    <b v="1"/>
    <x v="5"/>
    <s v="rock"/>
    <d v="2012-08-30T16:59:59"/>
    <d v="2012-09-25T03:59:00"/>
    <n v="26"/>
  </r>
  <r>
    <x v="383"/>
    <n v="850"/>
    <x v="2"/>
    <s v="CA"/>
    <s v="CAD"/>
    <n v="1449701284"/>
    <n v="1446241684"/>
    <b v="0"/>
    <n v="21"/>
    <b v="1"/>
    <x v="1"/>
    <s v="plays"/>
    <d v="2015-10-30T21:48:04"/>
    <d v="2015-12-09T22:48:04"/>
    <n v="40"/>
  </r>
  <r>
    <x v="383"/>
    <n v="2879"/>
    <x v="2"/>
    <s v="US"/>
    <s v="USD"/>
    <n v="1461963600"/>
    <n v="1459567371"/>
    <b v="0"/>
    <n v="46"/>
    <b v="1"/>
    <x v="1"/>
    <s v="plays"/>
    <d v="2016-04-02T03:22:51"/>
    <d v="2016-04-29T21:00:00"/>
    <n v="27"/>
  </r>
  <r>
    <x v="383"/>
    <n v="131"/>
    <x v="1"/>
    <s v="NL"/>
    <s v="EUR"/>
    <n v="1422100800"/>
    <n v="1416932133"/>
    <b v="0"/>
    <n v="4"/>
    <b v="0"/>
    <x v="1"/>
    <s v="plays"/>
    <d v="2014-11-25T16:15:33"/>
    <d v="2015-01-24T12:00:00"/>
    <n v="60"/>
  </r>
  <r>
    <x v="383"/>
    <n v="170"/>
    <x v="1"/>
    <s v="GB"/>
    <s v="GBP"/>
    <n v="1436297180"/>
    <n v="1431113180"/>
    <b v="0"/>
    <n v="5"/>
    <b v="0"/>
    <x v="1"/>
    <s v="plays"/>
    <d v="2015-05-08T19:26:20"/>
    <d v="2015-07-07T19:26:20"/>
    <n v="60"/>
  </r>
  <r>
    <x v="384"/>
    <n v="926"/>
    <x v="2"/>
    <s v="US"/>
    <s v="USD"/>
    <n v="1417389067"/>
    <n v="1415661067"/>
    <b v="0"/>
    <n v="21"/>
    <b v="1"/>
    <x v="3"/>
    <s v="space exploration"/>
    <d v="2014-11-10T23:11:07"/>
    <d v="2014-11-30T23:11:07"/>
    <n v="20"/>
  </r>
  <r>
    <x v="385"/>
    <n v="141"/>
    <x v="1"/>
    <s v="US"/>
    <s v="USD"/>
    <n v="1408831718"/>
    <n v="1406239718"/>
    <b v="0"/>
    <n v="5"/>
    <b v="0"/>
    <x v="0"/>
    <s v="animation"/>
    <d v="2014-07-24T22:08:38"/>
    <d v="2014-08-23T22:08:38"/>
    <n v="30"/>
  </r>
  <r>
    <x v="385"/>
    <n v="1055.01"/>
    <x v="2"/>
    <s v="US"/>
    <s v="USD"/>
    <n v="1407788867"/>
    <n v="1405196867"/>
    <b v="0"/>
    <n v="27"/>
    <b v="1"/>
    <x v="3"/>
    <s v="wearables"/>
    <d v="2014-07-12T20:27:47"/>
    <d v="2014-08-11T20:27:47"/>
    <n v="30"/>
  </r>
  <r>
    <x v="385"/>
    <n v="1065.23"/>
    <x v="2"/>
    <s v="US"/>
    <s v="USD"/>
    <n v="1370649674"/>
    <n v="1368057674"/>
    <b v="0"/>
    <n v="25"/>
    <b v="1"/>
    <x v="5"/>
    <s v="rock"/>
    <d v="2013-05-09T00:01:14"/>
    <d v="2013-06-08T00:01:14"/>
    <n v="30"/>
  </r>
  <r>
    <x v="385"/>
    <n v="1436"/>
    <x v="2"/>
    <s v="US"/>
    <s v="USD"/>
    <n v="1427062852"/>
    <n v="1424474452"/>
    <b v="0"/>
    <n v="33"/>
    <b v="1"/>
    <x v="5"/>
    <s v="rock"/>
    <d v="2015-02-20T23:20:52"/>
    <d v="2015-03-22T22:20:52"/>
    <n v="30"/>
  </r>
  <r>
    <x v="385"/>
    <n v="1"/>
    <x v="1"/>
    <s v="US"/>
    <s v="USD"/>
    <n v="1437926458"/>
    <n v="1432742458"/>
    <b v="0"/>
    <n v="1"/>
    <b v="0"/>
    <x v="6"/>
    <s v="places"/>
    <d v="2015-05-27T16:00:58"/>
    <d v="2015-07-26T16:00:58"/>
    <n v="60"/>
  </r>
  <r>
    <x v="385"/>
    <n v="1001"/>
    <x v="2"/>
    <s v="US"/>
    <s v="USD"/>
    <n v="1370390432"/>
    <n v="1368576032"/>
    <b v="0"/>
    <n v="27"/>
    <b v="1"/>
    <x v="5"/>
    <s v="rock"/>
    <d v="2013-05-15T00:00:32"/>
    <d v="2013-06-05T00:00:32"/>
    <n v="21"/>
  </r>
  <r>
    <x v="385"/>
    <n v="815"/>
    <x v="2"/>
    <s v="US"/>
    <s v="USD"/>
    <n v="1352860017"/>
    <n v="1348536417"/>
    <b v="0"/>
    <n v="14"/>
    <b v="1"/>
    <x v="5"/>
    <s v="rock"/>
    <d v="2012-09-25T01:26:57"/>
    <d v="2012-11-14T02:26:57"/>
    <n v="50"/>
  </r>
  <r>
    <x v="385"/>
    <n v="805.07"/>
    <x v="2"/>
    <s v="US"/>
    <s v="USD"/>
    <n v="1258955940"/>
    <n v="1255730520"/>
    <b v="1"/>
    <n v="23"/>
    <b v="1"/>
    <x v="3"/>
    <s v="hardware"/>
    <d v="2009-10-16T22:02:00"/>
    <d v="2009-11-23T05:59:00"/>
    <n v="38"/>
  </r>
  <r>
    <x v="385"/>
    <n v="1036"/>
    <x v="2"/>
    <s v="US"/>
    <s v="USD"/>
    <n v="1369958400"/>
    <n v="1367286434"/>
    <b v="0"/>
    <n v="37"/>
    <b v="1"/>
    <x v="5"/>
    <s v="indie rock"/>
    <d v="2013-04-30T01:47:14"/>
    <d v="2013-05-31T00:00:00"/>
    <n v="31"/>
  </r>
  <r>
    <x v="385"/>
    <n v="810"/>
    <x v="2"/>
    <s v="US"/>
    <s v="USD"/>
    <n v="1340904416"/>
    <n v="1339694816"/>
    <b v="0"/>
    <n v="7"/>
    <b v="1"/>
    <x v="5"/>
    <s v="rock"/>
    <d v="2012-06-14T17:26:56"/>
    <d v="2012-06-28T17:26:56"/>
    <n v="14"/>
  </r>
  <r>
    <x v="385"/>
    <n v="890"/>
    <x v="2"/>
    <s v="US"/>
    <s v="USD"/>
    <n v="1321385820"/>
    <n v="1318539484"/>
    <b v="0"/>
    <n v="25"/>
    <b v="1"/>
    <x v="5"/>
    <s v="classical music"/>
    <d v="2011-10-13T20:58:04"/>
    <d v="2011-11-15T19:37:00"/>
    <n v="33"/>
  </r>
  <r>
    <x v="385"/>
    <n v="1001"/>
    <x v="2"/>
    <s v="US"/>
    <s v="USD"/>
    <n v="1452387096"/>
    <n v="1447203096"/>
    <b v="0"/>
    <n v="11"/>
    <b v="1"/>
    <x v="3"/>
    <s v="makerspaces"/>
    <d v="2015-11-11T00:51:36"/>
    <d v="2016-01-10T00:51:36"/>
    <n v="60"/>
  </r>
  <r>
    <x v="385"/>
    <n v="2"/>
    <x v="1"/>
    <s v="GB"/>
    <s v="GBP"/>
    <n v="1401997790"/>
    <n v="1397677790"/>
    <b v="0"/>
    <n v="2"/>
    <b v="0"/>
    <x v="2"/>
    <s v="children's books"/>
    <d v="2014-04-16T19:49:50"/>
    <d v="2014-06-05T19:49:50"/>
    <n v="50"/>
  </r>
  <r>
    <x v="385"/>
    <n v="924"/>
    <x v="2"/>
    <s v="GB"/>
    <s v="GBP"/>
    <n v="1404564028"/>
    <n v="1401972028"/>
    <b v="0"/>
    <n v="21"/>
    <b v="1"/>
    <x v="1"/>
    <s v="plays"/>
    <d v="2014-06-05T12:40:28"/>
    <d v="2014-07-05T12:40:28"/>
    <n v="30"/>
  </r>
  <r>
    <x v="385"/>
    <n v="1360"/>
    <x v="2"/>
    <s v="GB"/>
    <s v="GBP"/>
    <n v="1422658930"/>
    <n v="1421362930"/>
    <b v="0"/>
    <n v="21"/>
    <b v="1"/>
    <x v="1"/>
    <s v="plays"/>
    <d v="2015-01-15T23:02:10"/>
    <d v="2015-01-30T23:02:10"/>
    <n v="15"/>
  </r>
  <r>
    <x v="385"/>
    <n v="838"/>
    <x v="2"/>
    <s v="GB"/>
    <s v="GBP"/>
    <n v="1455138000"/>
    <n v="1452448298"/>
    <b v="0"/>
    <n v="47"/>
    <b v="1"/>
    <x v="1"/>
    <s v="plays"/>
    <d v="2016-01-10T17:51:38"/>
    <d v="2016-02-10T21:00:00"/>
    <n v="31"/>
  </r>
  <r>
    <x v="385"/>
    <n v="1686"/>
    <x v="2"/>
    <s v="GB"/>
    <s v="GBP"/>
    <n v="1431115500"/>
    <n v="1428733511"/>
    <b v="0"/>
    <n v="58"/>
    <b v="1"/>
    <x v="1"/>
    <s v="plays"/>
    <d v="2015-04-11T06:25:11"/>
    <d v="2015-05-08T20:05:00"/>
    <n v="27"/>
  </r>
  <r>
    <x v="385"/>
    <n v="810"/>
    <x v="2"/>
    <s v="GB"/>
    <s v="GBP"/>
    <n v="1462697966"/>
    <n v="1460105966"/>
    <b v="0"/>
    <n v="33"/>
    <b v="1"/>
    <x v="1"/>
    <s v="plays"/>
    <d v="2016-04-08T08:59:26"/>
    <d v="2016-05-08T08:59:26"/>
    <n v="30"/>
  </r>
  <r>
    <x v="385"/>
    <n v="1365"/>
    <x v="2"/>
    <s v="US"/>
    <s v="USD"/>
    <n v="1468036800"/>
    <n v="1465607738"/>
    <b v="0"/>
    <n v="20"/>
    <b v="1"/>
    <x v="1"/>
    <s v="plays"/>
    <d v="2016-06-11T01:15:38"/>
    <d v="2016-07-09T04:00:00"/>
    <n v="28"/>
  </r>
  <r>
    <x v="385"/>
    <n v="800"/>
    <x v="2"/>
    <s v="GB"/>
    <s v="GBP"/>
    <n v="1466172000"/>
    <n v="1463418090"/>
    <b v="0"/>
    <n v="27"/>
    <b v="1"/>
    <x v="1"/>
    <s v="plays"/>
    <d v="2016-05-16T17:01:30"/>
    <d v="2016-06-17T14:00:00"/>
    <n v="32"/>
  </r>
  <r>
    <x v="385"/>
    <n v="875"/>
    <x v="2"/>
    <s v="US"/>
    <s v="USD"/>
    <n v="1466056689"/>
    <n v="1464847089"/>
    <b v="0"/>
    <n v="19"/>
    <b v="1"/>
    <x v="1"/>
    <s v="plays"/>
    <d v="2016-06-02T05:58:09"/>
    <d v="2016-06-16T05:58:09"/>
    <n v="14"/>
  </r>
  <r>
    <x v="385"/>
    <n v="1030"/>
    <x v="2"/>
    <s v="US"/>
    <s v="USD"/>
    <n v="1410550484"/>
    <n v="1408995284"/>
    <b v="0"/>
    <n v="16"/>
    <b v="1"/>
    <x v="1"/>
    <s v="plays"/>
    <d v="2014-08-25T19:34:44"/>
    <d v="2014-09-12T19:34:44"/>
    <n v="18"/>
  </r>
  <r>
    <x v="385"/>
    <n v="1246"/>
    <x v="2"/>
    <s v="US"/>
    <s v="USD"/>
    <n v="1453411109"/>
    <n v="1450819109"/>
    <b v="0"/>
    <n v="24"/>
    <b v="1"/>
    <x v="1"/>
    <s v="plays"/>
    <d v="2015-12-22T21:18:29"/>
    <d v="2016-01-21T21:18:29"/>
    <n v="30"/>
  </r>
  <r>
    <x v="385"/>
    <n v="900"/>
    <x v="2"/>
    <s v="US"/>
    <s v="USD"/>
    <n v="1470197340"/>
    <n v="1467497652"/>
    <b v="0"/>
    <n v="14"/>
    <b v="1"/>
    <x v="1"/>
    <s v="plays"/>
    <d v="2016-07-02T22:14:12"/>
    <d v="2016-08-03T04:09:00"/>
    <n v="32"/>
  </r>
  <r>
    <x v="385"/>
    <n v="260"/>
    <x v="1"/>
    <s v="US"/>
    <s v="USD"/>
    <n v="1427086740"/>
    <n v="1424488244"/>
    <b v="0"/>
    <n v="7"/>
    <b v="0"/>
    <x v="1"/>
    <s v="plays"/>
    <d v="2015-02-21T03:10:44"/>
    <d v="2015-03-23T04:59:00"/>
    <n v="30"/>
  </r>
  <r>
    <x v="385"/>
    <n v="10"/>
    <x v="1"/>
    <s v="US"/>
    <s v="USD"/>
    <n v="1441037097"/>
    <n v="1438445097"/>
    <b v="0"/>
    <n v="1"/>
    <b v="0"/>
    <x v="1"/>
    <s v="plays"/>
    <d v="2015-08-01T16:04:57"/>
    <d v="2015-08-31T16:04:57"/>
    <n v="30"/>
  </r>
  <r>
    <x v="386"/>
    <n v="5"/>
    <x v="0"/>
    <s v="GB"/>
    <s v="GBP"/>
    <n v="1448761744"/>
    <n v="1446166144"/>
    <b v="0"/>
    <n v="1"/>
    <b v="0"/>
    <x v="3"/>
    <s v="web"/>
    <d v="2015-10-30T00:49:04"/>
    <d v="2015-11-29T01:49:04"/>
    <n v="30"/>
  </r>
  <r>
    <x v="387"/>
    <n v="162"/>
    <x v="3"/>
    <s v="US"/>
    <s v="USD"/>
    <n v="1491277121"/>
    <n v="1489376321"/>
    <b v="0"/>
    <n v="7"/>
    <b v="0"/>
    <x v="1"/>
    <s v="plays"/>
    <d v="2017-03-13T03:38:41"/>
    <d v="2017-04-04T03:38:41"/>
    <n v="22"/>
  </r>
  <r>
    <x v="388"/>
    <n v="773"/>
    <x v="2"/>
    <s v="GB"/>
    <s v="GBP"/>
    <n v="1403964324"/>
    <n v="1401372324"/>
    <b v="0"/>
    <n v="20"/>
    <b v="1"/>
    <x v="1"/>
    <s v="plays"/>
    <d v="2014-05-29T14:05:24"/>
    <d v="2014-06-28T14:05:24"/>
    <n v="30"/>
  </r>
  <r>
    <x v="389"/>
    <n v="1485"/>
    <x v="2"/>
    <s v="US"/>
    <s v="USD"/>
    <n v="1342234920"/>
    <n v="1341892127"/>
    <b v="0"/>
    <n v="28"/>
    <b v="1"/>
    <x v="0"/>
    <s v="shorts"/>
    <d v="2012-07-10T03:48:47"/>
    <d v="2012-07-14T03:02:00"/>
    <n v="4"/>
  </r>
  <r>
    <x v="389"/>
    <n v="480"/>
    <x v="1"/>
    <s v="US"/>
    <s v="USD"/>
    <n v="1431536015"/>
    <n v="1428944015"/>
    <b v="0"/>
    <n v="12"/>
    <b v="0"/>
    <x v="0"/>
    <s v="animation"/>
    <d v="2015-04-13T16:53:35"/>
    <d v="2015-05-13T16:53:35"/>
    <n v="30"/>
  </r>
  <r>
    <x v="389"/>
    <n v="0"/>
    <x v="1"/>
    <s v="US"/>
    <s v="USD"/>
    <n v="1427227905"/>
    <n v="1424639505"/>
    <b v="0"/>
    <n v="0"/>
    <b v="0"/>
    <x v="3"/>
    <s v="web"/>
    <d v="2015-02-22T21:11:45"/>
    <d v="2015-03-24T20:11:45"/>
    <n v="30"/>
  </r>
  <r>
    <x v="389"/>
    <n v="280"/>
    <x v="1"/>
    <s v="US"/>
    <s v="USD"/>
    <n v="1306549362"/>
    <n v="1302661362"/>
    <b v="0"/>
    <n v="8"/>
    <b v="0"/>
    <x v="5"/>
    <s v="indie rock"/>
    <d v="2011-04-13T02:22:42"/>
    <d v="2011-05-28T02:22:42"/>
    <n v="45"/>
  </r>
  <r>
    <x v="389"/>
    <n v="10"/>
    <x v="1"/>
    <s v="US"/>
    <s v="USD"/>
    <n v="1318806541"/>
    <n v="1316214541"/>
    <b v="0"/>
    <n v="1"/>
    <b v="0"/>
    <x v="4"/>
    <s v="video games"/>
    <d v="2011-09-16T23:09:01"/>
    <d v="2011-10-16T23:09:01"/>
    <n v="30"/>
  </r>
  <r>
    <x v="389"/>
    <n v="916"/>
    <x v="2"/>
    <s v="US"/>
    <s v="USD"/>
    <n v="1488337200"/>
    <n v="1484623726"/>
    <b v="0"/>
    <n v="17"/>
    <b v="1"/>
    <x v="5"/>
    <s v="rock"/>
    <d v="2017-01-17T03:28:46"/>
    <d v="2017-03-01T03:00:00"/>
    <n v="43"/>
  </r>
  <r>
    <x v="389"/>
    <n v="101"/>
    <x v="1"/>
    <s v="GB"/>
    <s v="GBP"/>
    <n v="1463050034"/>
    <n v="1460458034"/>
    <b v="0"/>
    <n v="7"/>
    <b v="0"/>
    <x v="6"/>
    <s v="nature"/>
    <d v="2016-04-12T10:47:14"/>
    <d v="2016-05-12T10:47:14"/>
    <n v="30"/>
  </r>
  <r>
    <x v="389"/>
    <n v="0"/>
    <x v="1"/>
    <s v="US"/>
    <s v="USD"/>
    <n v="1442509200"/>
    <n v="1440513832"/>
    <b v="0"/>
    <n v="0"/>
    <b v="0"/>
    <x v="6"/>
    <s v="nature"/>
    <d v="2015-08-25T14:43:52"/>
    <d v="2015-09-17T17:00:00"/>
    <n v="23"/>
  </r>
  <r>
    <x v="389"/>
    <n v="35"/>
    <x v="1"/>
    <s v="GB"/>
    <s v="GBP"/>
    <n v="1440763920"/>
    <n v="1435656759"/>
    <b v="0"/>
    <n v="3"/>
    <b v="0"/>
    <x v="6"/>
    <s v="nature"/>
    <d v="2015-06-30T09:32:39"/>
    <d v="2015-08-28T12:12:00"/>
    <n v="59"/>
  </r>
  <r>
    <x v="389"/>
    <n v="758"/>
    <x v="2"/>
    <s v="GB"/>
    <s v="GBP"/>
    <n v="1377621089"/>
    <n v="1372437089"/>
    <b v="0"/>
    <n v="18"/>
    <b v="1"/>
    <x v="5"/>
    <s v="rock"/>
    <d v="2013-06-28T16:31:29"/>
    <d v="2013-08-27T16:31:29"/>
    <n v="60"/>
  </r>
  <r>
    <x v="389"/>
    <n v="1001"/>
    <x v="2"/>
    <s v="US"/>
    <s v="USD"/>
    <n v="1391706084"/>
    <n v="1389891684"/>
    <b v="0"/>
    <n v="19"/>
    <b v="1"/>
    <x v="5"/>
    <s v="rock"/>
    <d v="2014-01-16T17:01:24"/>
    <d v="2014-02-06T17:01:24"/>
    <n v="21"/>
  </r>
  <r>
    <x v="389"/>
    <n v="850"/>
    <x v="2"/>
    <s v="US"/>
    <s v="USD"/>
    <n v="1338830395"/>
    <n v="1336238395"/>
    <b v="0"/>
    <n v="25"/>
    <b v="1"/>
    <x v="5"/>
    <s v="indie rock"/>
    <d v="2012-05-05T17:19:55"/>
    <d v="2012-06-04T17:19:55"/>
    <n v="30"/>
  </r>
  <r>
    <x v="389"/>
    <n v="898"/>
    <x v="2"/>
    <s v="GB"/>
    <s v="GBP"/>
    <n v="1487102427"/>
    <n v="1486065627"/>
    <b v="0"/>
    <n v="25"/>
    <b v="1"/>
    <x v="4"/>
    <s v="tabletop games"/>
    <d v="2017-02-02T20:00:27"/>
    <d v="2017-02-14T20:00:27"/>
    <n v="12"/>
  </r>
  <r>
    <x v="389"/>
    <n v="1140"/>
    <x v="2"/>
    <s v="US"/>
    <s v="USD"/>
    <n v="1338579789"/>
    <n v="1335987789"/>
    <b v="0"/>
    <n v="27"/>
    <b v="1"/>
    <x v="5"/>
    <s v="electronic music"/>
    <d v="2012-05-02T19:43:09"/>
    <d v="2012-06-01T19:43:09"/>
    <n v="30"/>
  </r>
  <r>
    <x v="389"/>
    <n v="1390"/>
    <x v="2"/>
    <s v="US"/>
    <s v="USD"/>
    <n v="1452744686"/>
    <n v="1447560686"/>
    <b v="0"/>
    <n v="12"/>
    <b v="1"/>
    <x v="5"/>
    <s v="rock"/>
    <d v="2015-11-15T04:11:26"/>
    <d v="2016-01-14T04:11:26"/>
    <n v="60"/>
  </r>
  <r>
    <x v="389"/>
    <n v="1285"/>
    <x v="2"/>
    <s v="US"/>
    <s v="USD"/>
    <n v="1344789345"/>
    <n v="1340901345"/>
    <b v="0"/>
    <n v="41"/>
    <b v="1"/>
    <x v="5"/>
    <s v="indie rock"/>
    <d v="2012-06-28T16:35:45"/>
    <d v="2012-08-12T16:35:45"/>
    <n v="45"/>
  </r>
  <r>
    <x v="389"/>
    <n v="10965"/>
    <x v="2"/>
    <s v="GB"/>
    <s v="GBP"/>
    <n v="1378494000"/>
    <n v="1375880598"/>
    <b v="0"/>
    <n v="269"/>
    <b v="1"/>
    <x v="3"/>
    <s v="hardware"/>
    <d v="2013-08-07T13:03:18"/>
    <d v="2013-09-06T19:00:00"/>
    <n v="30"/>
  </r>
  <r>
    <x v="389"/>
    <n v="7336.01"/>
    <x v="2"/>
    <s v="GB"/>
    <s v="GBP"/>
    <n v="1363204800"/>
    <n v="1360551250"/>
    <b v="0"/>
    <n v="339"/>
    <b v="1"/>
    <x v="3"/>
    <s v="hardware"/>
    <d v="2013-02-11T02:54:10"/>
    <d v="2013-03-13T20:00:00"/>
    <n v="30"/>
  </r>
  <r>
    <x v="389"/>
    <n v="252"/>
    <x v="1"/>
    <s v="US"/>
    <s v="USD"/>
    <n v="1462112318"/>
    <n v="1459520318"/>
    <b v="0"/>
    <n v="4"/>
    <b v="0"/>
    <x v="1"/>
    <s v="plays"/>
    <d v="2016-04-01T14:18:38"/>
    <d v="2016-05-01T14:18:38"/>
    <n v="30"/>
  </r>
  <r>
    <x v="389"/>
    <n v="6"/>
    <x v="1"/>
    <s v="US"/>
    <s v="USD"/>
    <n v="1423345339"/>
    <n v="1418161339"/>
    <b v="0"/>
    <n v="2"/>
    <b v="0"/>
    <x v="1"/>
    <s v="plays"/>
    <d v="2014-12-09T21:42:19"/>
    <d v="2015-02-07T21:42:19"/>
    <n v="60"/>
  </r>
  <r>
    <x v="389"/>
    <n v="795"/>
    <x v="2"/>
    <s v="CA"/>
    <s v="CAD"/>
    <n v="1410761280"/>
    <n v="1408604363"/>
    <b v="0"/>
    <n v="9"/>
    <b v="1"/>
    <x v="1"/>
    <s v="musical"/>
    <d v="2014-08-21T06:59:23"/>
    <d v="2014-09-15T06:08:00"/>
    <n v="25"/>
  </r>
  <r>
    <x v="389"/>
    <n v="971"/>
    <x v="2"/>
    <s v="US"/>
    <s v="USD"/>
    <n v="1413784740"/>
    <n v="1412954547"/>
    <b v="0"/>
    <n v="16"/>
    <b v="1"/>
    <x v="1"/>
    <s v="plays"/>
    <d v="2014-10-10T15:22:27"/>
    <d v="2014-10-20T05:59:00"/>
    <n v="10"/>
  </r>
  <r>
    <x v="389"/>
    <n v="430"/>
    <x v="1"/>
    <s v="US"/>
    <s v="USD"/>
    <n v="1427890925"/>
    <n v="1426681325"/>
    <b v="0"/>
    <n v="10"/>
    <b v="0"/>
    <x v="1"/>
    <s v="spaces"/>
    <d v="2015-03-18T12:22:05"/>
    <d v="2015-04-01T12:22:05"/>
    <n v="14"/>
  </r>
  <r>
    <x v="389"/>
    <n v="1220"/>
    <x v="2"/>
    <s v="US"/>
    <s v="USD"/>
    <n v="1304395140"/>
    <n v="1302493760"/>
    <b v="1"/>
    <n v="21"/>
    <b v="1"/>
    <x v="1"/>
    <s v="plays"/>
    <d v="2011-04-11T03:49:20"/>
    <d v="2011-05-03T03:59:00"/>
    <n v="22"/>
  </r>
  <r>
    <x v="389"/>
    <n v="890"/>
    <x v="2"/>
    <s v="GB"/>
    <s v="GBP"/>
    <n v="1438467894"/>
    <n v="1436307894"/>
    <b v="0"/>
    <n v="30"/>
    <b v="1"/>
    <x v="1"/>
    <s v="plays"/>
    <d v="2015-07-07T22:24:54"/>
    <d v="2015-08-01T22:24:54"/>
    <n v="25"/>
  </r>
  <r>
    <x v="389"/>
    <n v="780"/>
    <x v="2"/>
    <s v="CA"/>
    <s v="CAD"/>
    <n v="1402938394"/>
    <n v="1400691994"/>
    <b v="0"/>
    <n v="8"/>
    <b v="1"/>
    <x v="1"/>
    <s v="plays"/>
    <d v="2014-05-21T17:06:34"/>
    <d v="2014-06-16T17:06:34"/>
    <n v="26"/>
  </r>
  <r>
    <x v="389"/>
    <n v="1043"/>
    <x v="2"/>
    <s v="US"/>
    <s v="USD"/>
    <n v="1441167586"/>
    <n v="1438575586"/>
    <b v="0"/>
    <n v="23"/>
    <b v="1"/>
    <x v="1"/>
    <s v="plays"/>
    <d v="2015-08-03T04:19:46"/>
    <d v="2015-09-02T04:19:46"/>
    <n v="30"/>
  </r>
  <r>
    <x v="389"/>
    <n v="65"/>
    <x v="1"/>
    <s v="US"/>
    <s v="USD"/>
    <n v="1406603696"/>
    <n v="1405307696"/>
    <b v="0"/>
    <n v="4"/>
    <b v="0"/>
    <x v="1"/>
    <s v="plays"/>
    <d v="2014-07-14T03:14:56"/>
    <d v="2014-07-29T03:14:56"/>
    <n v="15"/>
  </r>
  <r>
    <x v="389"/>
    <n v="61"/>
    <x v="1"/>
    <s v="US"/>
    <s v="USD"/>
    <n v="1425337200"/>
    <n v="1421432810"/>
    <b v="0"/>
    <n v="6"/>
    <b v="0"/>
    <x v="1"/>
    <s v="plays"/>
    <d v="2015-01-16T18:26:50"/>
    <d v="2015-03-02T23:00:00"/>
    <n v="45"/>
  </r>
  <r>
    <x v="390"/>
    <n v="786"/>
    <x v="2"/>
    <s v="US"/>
    <s v="USD"/>
    <n v="1356392857"/>
    <n v="1352504857"/>
    <b v="0"/>
    <n v="34"/>
    <b v="1"/>
    <x v="5"/>
    <s v="classical music"/>
    <d v="2012-11-09T23:47:37"/>
    <d v="2012-12-24T23:47:37"/>
    <n v="45"/>
  </r>
  <r>
    <x v="391"/>
    <n v="880"/>
    <x v="2"/>
    <s v="GB"/>
    <s v="GBP"/>
    <n v="1488240000"/>
    <n v="1486996729"/>
    <b v="0"/>
    <n v="51"/>
    <b v="1"/>
    <x v="1"/>
    <s v="plays"/>
    <d v="2017-02-13T14:38:49"/>
    <d v="2017-02-28T00:00:00"/>
    <n v="15"/>
  </r>
  <r>
    <x v="392"/>
    <n v="824"/>
    <x v="2"/>
    <s v="US"/>
    <s v="USD"/>
    <n v="1303147459"/>
    <n v="1297880659"/>
    <b v="0"/>
    <n v="22"/>
    <b v="1"/>
    <x v="2"/>
    <s v="nonfiction"/>
    <d v="2011-02-16T18:24:19"/>
    <d v="2011-04-18T17:24:19"/>
    <n v="61"/>
  </r>
  <r>
    <x v="392"/>
    <n v="700"/>
    <x v="2"/>
    <s v="US"/>
    <s v="USD"/>
    <n v="1345918302"/>
    <n v="1343326302"/>
    <b v="0"/>
    <n v="14"/>
    <b v="1"/>
    <x v="5"/>
    <s v="rock"/>
    <d v="2012-07-26T18:11:42"/>
    <d v="2012-08-25T18:11:42"/>
    <n v="30"/>
  </r>
  <r>
    <x v="392"/>
    <n v="60"/>
    <x v="1"/>
    <s v="US"/>
    <s v="USD"/>
    <n v="1447020620"/>
    <n v="1444425020"/>
    <b v="0"/>
    <n v="1"/>
    <b v="0"/>
    <x v="6"/>
    <s v="nature"/>
    <d v="2015-10-09T21:10:20"/>
    <d v="2015-11-08T22:10:20"/>
    <n v="30"/>
  </r>
  <r>
    <x v="392"/>
    <n v="811"/>
    <x v="2"/>
    <s v="US"/>
    <s v="USD"/>
    <n v="1351095976"/>
    <n v="1348503976"/>
    <b v="0"/>
    <n v="33"/>
    <b v="1"/>
    <x v="5"/>
    <s v="rock"/>
    <d v="2012-09-24T16:26:16"/>
    <d v="2012-10-24T16:26:16"/>
    <n v="30"/>
  </r>
  <r>
    <x v="392"/>
    <n v="1750"/>
    <x v="2"/>
    <s v="US"/>
    <s v="USD"/>
    <n v="1469059986"/>
    <n v="1468455186"/>
    <b v="0"/>
    <n v="26"/>
    <b v="1"/>
    <x v="5"/>
    <s v="rock"/>
    <d v="2016-07-14T00:13:06"/>
    <d v="2016-07-21T00:13:06"/>
    <n v="7"/>
  </r>
  <r>
    <x v="392"/>
    <n v="1261"/>
    <x v="2"/>
    <s v="US"/>
    <s v="USD"/>
    <n v="1348420548"/>
    <n v="1345828548"/>
    <b v="0"/>
    <n v="48"/>
    <b v="1"/>
    <x v="5"/>
    <s v="indie rock"/>
    <d v="2012-08-24T17:15:48"/>
    <d v="2012-09-23T17:15:48"/>
    <n v="30"/>
  </r>
  <r>
    <x v="392"/>
    <n v="725"/>
    <x v="2"/>
    <s v="US"/>
    <s v="USD"/>
    <n v="1380599940"/>
    <n v="1377252857"/>
    <b v="0"/>
    <n v="13"/>
    <b v="1"/>
    <x v="5"/>
    <s v="classical music"/>
    <d v="2013-08-23T10:14:17"/>
    <d v="2013-10-01T03:59:00"/>
    <n v="39"/>
  </r>
  <r>
    <x v="392"/>
    <n v="730"/>
    <x v="2"/>
    <s v="US"/>
    <s v="USD"/>
    <n v="1402095600"/>
    <n v="1400675841"/>
    <b v="0"/>
    <n v="20"/>
    <b v="1"/>
    <x v="1"/>
    <s v="plays"/>
    <d v="2014-05-21T12:37:21"/>
    <d v="2014-06-06T23:00:00"/>
    <n v="16"/>
  </r>
  <r>
    <x v="392"/>
    <n v="721"/>
    <x v="2"/>
    <s v="GB"/>
    <s v="GBP"/>
    <n v="1434039186"/>
    <n v="1430151186"/>
    <b v="0"/>
    <n v="6"/>
    <b v="1"/>
    <x v="1"/>
    <s v="spaces"/>
    <d v="2015-04-27T16:13:06"/>
    <d v="2015-06-11T16:13:06"/>
    <n v="45"/>
  </r>
  <r>
    <x v="392"/>
    <n v="0"/>
    <x v="3"/>
    <s v="GB"/>
    <s v="GBP"/>
    <n v="1491726956"/>
    <n v="1489480556"/>
    <b v="0"/>
    <n v="0"/>
    <b v="0"/>
    <x v="1"/>
    <s v="plays"/>
    <d v="2017-03-14T08:35:56"/>
    <d v="2017-04-09T08:35:56"/>
    <n v="26"/>
  </r>
  <r>
    <x v="392"/>
    <n v="720.01"/>
    <x v="2"/>
    <s v="GB"/>
    <s v="GBP"/>
    <n v="1474886229"/>
    <n v="1472294229"/>
    <b v="0"/>
    <n v="27"/>
    <b v="1"/>
    <x v="1"/>
    <s v="plays"/>
    <d v="2016-08-27T10:37:09"/>
    <d v="2016-09-26T10:37:09"/>
    <n v="30"/>
  </r>
  <r>
    <x v="392"/>
    <n v="1200"/>
    <x v="2"/>
    <s v="GB"/>
    <s v="GBP"/>
    <n v="1460553480"/>
    <n v="1458770384"/>
    <b v="0"/>
    <n v="23"/>
    <b v="1"/>
    <x v="1"/>
    <s v="plays"/>
    <d v="2016-03-23T21:59:44"/>
    <d v="2016-04-13T13:18:00"/>
    <n v="21"/>
  </r>
  <r>
    <x v="392"/>
    <n v="966"/>
    <x v="2"/>
    <s v="GB"/>
    <s v="GBP"/>
    <n v="1455408000"/>
    <n v="1454638202"/>
    <b v="0"/>
    <n v="34"/>
    <b v="1"/>
    <x v="1"/>
    <s v="plays"/>
    <d v="2016-02-05T02:10:02"/>
    <d v="2016-02-14T00:00:00"/>
    <n v="9"/>
  </r>
  <r>
    <x v="392"/>
    <n v="705"/>
    <x v="2"/>
    <s v="GB"/>
    <s v="GBP"/>
    <n v="1406825159"/>
    <n v="1404233159"/>
    <b v="0"/>
    <n v="21"/>
    <b v="1"/>
    <x v="1"/>
    <s v="plays"/>
    <d v="2014-07-01T16:45:59"/>
    <d v="2014-07-31T16:45:59"/>
    <n v="30"/>
  </r>
  <r>
    <x v="392"/>
    <n v="1225"/>
    <x v="2"/>
    <s v="US"/>
    <s v="USD"/>
    <n v="1422075540"/>
    <n v="1419979544"/>
    <b v="0"/>
    <n v="18"/>
    <b v="1"/>
    <x v="1"/>
    <s v="plays"/>
    <d v="2014-12-30T22:45:44"/>
    <d v="2015-01-24T04:59:00"/>
    <n v="25"/>
  </r>
  <r>
    <x v="392"/>
    <n v="15"/>
    <x v="1"/>
    <s v="DE"/>
    <s v="EUR"/>
    <n v="1448902800"/>
    <n v="1445369727"/>
    <b v="0"/>
    <n v="2"/>
    <b v="0"/>
    <x v="1"/>
    <s v="musical"/>
    <d v="2015-10-20T19:35:27"/>
    <d v="2015-11-30T17:00:00"/>
    <n v="41"/>
  </r>
  <r>
    <x v="392"/>
    <n v="2100"/>
    <x v="2"/>
    <s v="US"/>
    <s v="USD"/>
    <n v="1404444286"/>
    <n v="1403234686"/>
    <b v="0"/>
    <n v="39"/>
    <b v="1"/>
    <x v="1"/>
    <s v="plays"/>
    <d v="2014-06-20T03:24:46"/>
    <d v="2014-07-04T03:24:46"/>
    <n v="14"/>
  </r>
  <r>
    <x v="392"/>
    <n v="150"/>
    <x v="1"/>
    <s v="US"/>
    <s v="USD"/>
    <n v="1447311540"/>
    <n v="1445358903"/>
    <b v="0"/>
    <n v="4"/>
    <b v="0"/>
    <x v="1"/>
    <s v="plays"/>
    <d v="2015-10-20T16:35:03"/>
    <d v="2015-11-12T06:59:00"/>
    <n v="23"/>
  </r>
  <r>
    <x v="392"/>
    <n v="80"/>
    <x v="1"/>
    <s v="US"/>
    <s v="USD"/>
    <n v="1464099900"/>
    <n v="1462585315"/>
    <b v="0"/>
    <n v="2"/>
    <b v="0"/>
    <x v="1"/>
    <s v="plays"/>
    <d v="2016-05-07T01:41:55"/>
    <d v="2016-05-24T14:25:00"/>
    <n v="17"/>
  </r>
  <r>
    <x v="392"/>
    <n v="0"/>
    <x v="1"/>
    <s v="US"/>
    <s v="USD"/>
    <n v="1413921060"/>
    <n v="1411499149"/>
    <b v="0"/>
    <n v="0"/>
    <b v="0"/>
    <x v="1"/>
    <s v="plays"/>
    <d v="2014-09-23T19:05:49"/>
    <d v="2014-10-21T19:51:00"/>
    <n v="28"/>
  </r>
  <r>
    <x v="393"/>
    <n v="0"/>
    <x v="1"/>
    <s v="US"/>
    <s v="USD"/>
    <n v="1468442898"/>
    <n v="1465850898"/>
    <b v="0"/>
    <n v="0"/>
    <b v="0"/>
    <x v="1"/>
    <s v="plays"/>
    <d v="2016-06-13T20:48:18"/>
    <d v="2016-07-13T20:48:18"/>
    <n v="30"/>
  </r>
  <r>
    <x v="394"/>
    <n v="1218"/>
    <x v="2"/>
    <s v="CA"/>
    <s v="CAD"/>
    <n v="1416211140"/>
    <n v="1413016216"/>
    <b v="0"/>
    <n v="28"/>
    <b v="1"/>
    <x v="1"/>
    <s v="plays"/>
    <d v="2014-10-11T08:30:16"/>
    <d v="2014-11-17T07:59:00"/>
    <n v="37"/>
  </r>
  <r>
    <x v="395"/>
    <n v="60"/>
    <x v="1"/>
    <s v="US"/>
    <s v="USD"/>
    <n v="1414814340"/>
    <n v="1413519073"/>
    <b v="0"/>
    <n v="2"/>
    <b v="0"/>
    <x v="3"/>
    <s v="gadgets"/>
    <d v="2014-10-17T04:11:13"/>
    <d v="2014-11-01T03:59:00"/>
    <n v="15"/>
  </r>
  <r>
    <x v="396"/>
    <n v="764"/>
    <x v="2"/>
    <s v="US"/>
    <s v="USD"/>
    <n v="1309980790"/>
    <n v="1304623990"/>
    <b v="0"/>
    <n v="19"/>
    <b v="1"/>
    <x v="2"/>
    <s v="nonfiction"/>
    <d v="2011-05-05T19:33:10"/>
    <d v="2011-07-06T19:33:10"/>
    <n v="62"/>
  </r>
  <r>
    <x v="397"/>
    <n v="380"/>
    <x v="1"/>
    <s v="US"/>
    <s v="USD"/>
    <n v="1423424329"/>
    <n v="1421696329"/>
    <b v="0"/>
    <n v="7"/>
    <b v="0"/>
    <x v="0"/>
    <s v="drama"/>
    <d v="2015-01-19T19:38:49"/>
    <d v="2015-02-08T19:38:49"/>
    <n v="20"/>
  </r>
  <r>
    <x v="397"/>
    <n v="10"/>
    <x v="0"/>
    <s v="US"/>
    <s v="USD"/>
    <n v="1410516000"/>
    <n v="1406824948"/>
    <b v="0"/>
    <n v="1"/>
    <b v="0"/>
    <x v="8"/>
    <s v="audio"/>
    <d v="2014-07-31T16:42:28"/>
    <d v="2014-09-12T10:00:00"/>
    <n v="43"/>
  </r>
  <r>
    <x v="397"/>
    <n v="1082"/>
    <x v="2"/>
    <s v="US"/>
    <s v="USD"/>
    <n v="1383062083"/>
    <n v="1380556483"/>
    <b v="1"/>
    <n v="34"/>
    <b v="1"/>
    <x v="5"/>
    <s v="rock"/>
    <d v="2013-09-30T15:54:43"/>
    <d v="2013-10-29T15:54:43"/>
    <n v="29"/>
  </r>
  <r>
    <x v="397"/>
    <n v="1111"/>
    <x v="2"/>
    <s v="US"/>
    <s v="USD"/>
    <n v="1308110340"/>
    <n v="1304770233"/>
    <b v="0"/>
    <n v="31"/>
    <b v="1"/>
    <x v="5"/>
    <s v="indie rock"/>
    <d v="2011-05-07T12:10:33"/>
    <d v="2011-06-15T03:59:00"/>
    <n v="39"/>
  </r>
  <r>
    <x v="397"/>
    <n v="2650.5"/>
    <x v="2"/>
    <s v="GB"/>
    <s v="GBP"/>
    <n v="1419259679"/>
    <n v="1416667679"/>
    <b v="0"/>
    <n v="79"/>
    <b v="1"/>
    <x v="4"/>
    <s v="tabletop games"/>
    <d v="2014-11-22T14:47:59"/>
    <d v="2014-12-22T14:47:59"/>
    <n v="30"/>
  </r>
  <r>
    <x v="397"/>
    <n v="760"/>
    <x v="2"/>
    <s v="US"/>
    <s v="USD"/>
    <n v="1434159780"/>
    <n v="1431412196"/>
    <b v="0"/>
    <n v="15"/>
    <b v="1"/>
    <x v="1"/>
    <s v="plays"/>
    <d v="2015-05-12T06:29:56"/>
    <d v="2015-06-13T01:43:00"/>
    <n v="32"/>
  </r>
  <r>
    <x v="397"/>
    <n v="658"/>
    <x v="2"/>
    <s v="US"/>
    <s v="USD"/>
    <n v="1429636927"/>
    <n v="1427304127"/>
    <b v="0"/>
    <n v="16"/>
    <b v="1"/>
    <x v="1"/>
    <s v="plays"/>
    <d v="2015-03-25T17:22:07"/>
    <d v="2015-04-21T17:22:07"/>
    <n v="27"/>
  </r>
  <r>
    <x v="398"/>
    <n v="714"/>
    <x v="2"/>
    <s v="FR"/>
    <s v="EUR"/>
    <n v="1446062040"/>
    <n v="1445109822"/>
    <b v="0"/>
    <n v="14"/>
    <b v="1"/>
    <x v="1"/>
    <s v="plays"/>
    <d v="2015-10-17T19:23:42"/>
    <d v="2015-10-28T19:54:00"/>
    <n v="11"/>
  </r>
  <r>
    <x v="398"/>
    <n v="0"/>
    <x v="0"/>
    <s v="NZ"/>
    <s v="NZD"/>
    <n v="1422061200"/>
    <n v="1420244622"/>
    <b v="0"/>
    <n v="0"/>
    <b v="0"/>
    <x v="1"/>
    <s v="musical"/>
    <d v="2015-01-03T00:23:42"/>
    <d v="2015-01-24T01:00:00"/>
    <n v="21"/>
  </r>
  <r>
    <x v="399"/>
    <n v="800"/>
    <x v="2"/>
    <s v="US"/>
    <s v="USD"/>
    <n v="1452299761"/>
    <n v="1447115761"/>
    <b v="0"/>
    <n v="14"/>
    <b v="1"/>
    <x v="0"/>
    <s v="television"/>
    <d v="2015-11-10T00:36:01"/>
    <d v="2016-01-09T00:36:01"/>
    <n v="60"/>
  </r>
  <r>
    <x v="399"/>
    <n v="600"/>
    <x v="2"/>
    <s v="GB"/>
    <s v="GBP"/>
    <n v="1422637200"/>
    <n v="1419271458"/>
    <b v="0"/>
    <n v="22"/>
    <b v="1"/>
    <x v="0"/>
    <s v="television"/>
    <d v="2014-12-22T18:04:18"/>
    <d v="2015-01-30T17:00:00"/>
    <n v="39"/>
  </r>
  <r>
    <x v="399"/>
    <n v="763"/>
    <x v="2"/>
    <s v="GB"/>
    <s v="GBP"/>
    <n v="1393162791"/>
    <n v="1390570791"/>
    <b v="0"/>
    <n v="36"/>
    <b v="1"/>
    <x v="0"/>
    <s v="shorts"/>
    <d v="2014-01-24T13:39:51"/>
    <d v="2014-02-23T13:39:51"/>
    <n v="30"/>
  </r>
  <r>
    <x v="399"/>
    <n v="0"/>
    <x v="0"/>
    <s v="GB"/>
    <s v="GBP"/>
    <n v="1402949760"/>
    <n v="1400536692"/>
    <b v="0"/>
    <n v="0"/>
    <b v="0"/>
    <x v="0"/>
    <s v="science fiction"/>
    <d v="2014-05-19T21:58:12"/>
    <d v="2014-06-16T20:16:00"/>
    <n v="28"/>
  </r>
  <r>
    <x v="399"/>
    <n v="1535"/>
    <x v="2"/>
    <s v="US"/>
    <s v="USD"/>
    <n v="1346950900"/>
    <n v="1345741300"/>
    <b v="0"/>
    <n v="22"/>
    <b v="1"/>
    <x v="0"/>
    <s v="documentary"/>
    <d v="2012-08-23T17:01:40"/>
    <d v="2012-09-06T17:01:40"/>
    <n v="14"/>
  </r>
  <r>
    <x v="399"/>
    <n v="601"/>
    <x v="2"/>
    <s v="US"/>
    <s v="USD"/>
    <n v="1439246991"/>
    <n v="1437950991"/>
    <b v="0"/>
    <n v="13"/>
    <b v="1"/>
    <x v="0"/>
    <s v="documentary"/>
    <d v="2015-07-26T22:49:51"/>
    <d v="2015-08-10T22:49:51"/>
    <n v="15"/>
  </r>
  <r>
    <x v="399"/>
    <n v="911"/>
    <x v="2"/>
    <s v="US"/>
    <s v="USD"/>
    <n v="1362146280"/>
    <n v="1357604752"/>
    <b v="0"/>
    <n v="33"/>
    <b v="1"/>
    <x v="5"/>
    <s v="rock"/>
    <d v="2013-01-08T00:25:52"/>
    <d v="2013-03-01T13:58:00"/>
    <n v="52"/>
  </r>
  <r>
    <x v="399"/>
    <n v="45"/>
    <x v="1"/>
    <s v="US"/>
    <s v="USD"/>
    <n v="1311309721"/>
    <n v="1307421721"/>
    <b v="0"/>
    <n v="5"/>
    <b v="0"/>
    <x v="4"/>
    <s v="video games"/>
    <d v="2011-06-07T04:42:01"/>
    <d v="2011-07-22T04:42:01"/>
    <n v="45"/>
  </r>
  <r>
    <x v="399"/>
    <n v="886"/>
    <x v="2"/>
    <s v="US"/>
    <s v="USD"/>
    <n v="1365367938"/>
    <n v="1361483538"/>
    <b v="1"/>
    <n v="25"/>
    <b v="1"/>
    <x v="2"/>
    <s v="radio &amp; podcasts"/>
    <d v="2013-02-21T21:52:18"/>
    <d v="2013-04-07T20:52:18"/>
    <n v="45"/>
  </r>
  <r>
    <x v="399"/>
    <n v="1841"/>
    <x v="2"/>
    <s v="US"/>
    <s v="USD"/>
    <n v="1332029335"/>
    <n v="1326848935"/>
    <b v="0"/>
    <n v="30"/>
    <b v="1"/>
    <x v="5"/>
    <s v="rock"/>
    <d v="2012-01-18T01:08:55"/>
    <d v="2012-03-18T00:08:55"/>
    <n v="60"/>
  </r>
  <r>
    <x v="399"/>
    <n v="620"/>
    <x v="2"/>
    <s v="US"/>
    <s v="USD"/>
    <n v="1331182740"/>
    <n v="1329856839"/>
    <b v="0"/>
    <n v="11"/>
    <b v="1"/>
    <x v="5"/>
    <s v="indie rock"/>
    <d v="2012-02-21T20:40:39"/>
    <d v="2012-03-08T04:59:00"/>
    <n v="16"/>
  </r>
  <r>
    <x v="399"/>
    <n v="1123.47"/>
    <x v="2"/>
    <s v="US"/>
    <s v="USD"/>
    <n v="1339732740"/>
    <n v="1338346281"/>
    <b v="0"/>
    <n v="29"/>
    <b v="1"/>
    <x v="5"/>
    <s v="indie rock"/>
    <d v="2012-05-30T02:51:21"/>
    <d v="2012-06-15T03:59:00"/>
    <n v="16"/>
  </r>
  <r>
    <x v="399"/>
    <n v="615"/>
    <x v="2"/>
    <s v="US"/>
    <s v="USD"/>
    <n v="1462564182"/>
    <n v="1459972182"/>
    <b v="0"/>
    <n v="3"/>
    <b v="1"/>
    <x v="3"/>
    <s v="hardware"/>
    <d v="2016-04-06T19:49:42"/>
    <d v="2016-05-06T19:49:42"/>
    <n v="30"/>
  </r>
  <r>
    <x v="399"/>
    <n v="610"/>
    <x v="2"/>
    <s v="US"/>
    <s v="USD"/>
    <n v="1351223940"/>
    <n v="1349892735"/>
    <b v="0"/>
    <n v="14"/>
    <b v="1"/>
    <x v="5"/>
    <s v="indie rock"/>
    <d v="2012-10-10T18:12:15"/>
    <d v="2012-10-26T03:59:00"/>
    <n v="16"/>
  </r>
  <r>
    <x v="399"/>
    <n v="820"/>
    <x v="2"/>
    <s v="US"/>
    <s v="USD"/>
    <n v="1341028740"/>
    <n v="1339704141"/>
    <b v="0"/>
    <n v="27"/>
    <b v="1"/>
    <x v="5"/>
    <s v="indie rock"/>
    <d v="2012-06-14T20:02:21"/>
    <d v="2012-06-30T03:59:00"/>
    <n v="16"/>
  </r>
  <r>
    <x v="399"/>
    <n v="1755.01"/>
    <x v="2"/>
    <s v="US"/>
    <s v="USD"/>
    <n v="1391713248"/>
    <n v="1389121248"/>
    <b v="0"/>
    <n v="24"/>
    <b v="1"/>
    <x v="5"/>
    <s v="electronic music"/>
    <d v="2014-01-07T19:00:48"/>
    <d v="2014-02-06T19:00:48"/>
    <n v="30"/>
  </r>
  <r>
    <x v="399"/>
    <n v="1273"/>
    <x v="2"/>
    <s v="US"/>
    <s v="USD"/>
    <n v="1401385800"/>
    <n v="1399563390"/>
    <b v="1"/>
    <n v="94"/>
    <b v="1"/>
    <x v="7"/>
    <s v="small batch"/>
    <d v="2014-05-08T15:36:30"/>
    <d v="2014-05-29T17:50:00"/>
    <n v="21"/>
  </r>
  <r>
    <x v="399"/>
    <n v="801"/>
    <x v="2"/>
    <s v="US"/>
    <s v="USD"/>
    <n v="1451430000"/>
    <n v="1448914500"/>
    <b v="0"/>
    <n v="15"/>
    <b v="1"/>
    <x v="7"/>
    <s v="small batch"/>
    <d v="2015-11-30T20:15:00"/>
    <d v="2015-12-29T23:00:00"/>
    <n v="29"/>
  </r>
  <r>
    <x v="399"/>
    <n v="750"/>
    <x v="2"/>
    <s v="US"/>
    <s v="USD"/>
    <n v="1339840740"/>
    <n v="1335397188"/>
    <b v="0"/>
    <n v="27"/>
    <b v="1"/>
    <x v="5"/>
    <s v="indie rock"/>
    <d v="2012-04-25T23:39:48"/>
    <d v="2012-06-16T09:59:00"/>
    <n v="52"/>
  </r>
  <r>
    <x v="399"/>
    <n v="680"/>
    <x v="2"/>
    <s v="US"/>
    <s v="USD"/>
    <n v="1340476375"/>
    <n v="1337884375"/>
    <b v="0"/>
    <n v="29"/>
    <b v="1"/>
    <x v="5"/>
    <s v="indie rock"/>
    <d v="2012-05-24T18:32:55"/>
    <d v="2012-06-23T18:32:55"/>
    <n v="30"/>
  </r>
  <r>
    <x v="399"/>
    <n v="780"/>
    <x v="2"/>
    <s v="GB"/>
    <s v="GBP"/>
    <n v="1425136462"/>
    <n v="1421680462"/>
    <b v="0"/>
    <n v="33"/>
    <b v="1"/>
    <x v="1"/>
    <s v="plays"/>
    <d v="2015-01-19T15:14:22"/>
    <d v="2015-02-28T15:14:22"/>
    <n v="40"/>
  </r>
  <r>
    <x v="399"/>
    <n v="300"/>
    <x v="1"/>
    <s v="US"/>
    <s v="USD"/>
    <n v="1454110440"/>
    <n v="1451607071"/>
    <b v="0"/>
    <n v="5"/>
    <b v="0"/>
    <x v="1"/>
    <s v="plays"/>
    <d v="2016-01-01T00:11:11"/>
    <d v="2016-01-29T23:34:00"/>
    <n v="28"/>
  </r>
  <r>
    <x v="399"/>
    <n v="51"/>
    <x v="1"/>
    <s v="US"/>
    <s v="USD"/>
    <n v="1407250329"/>
    <n v="1404658329"/>
    <b v="0"/>
    <n v="6"/>
    <b v="0"/>
    <x v="1"/>
    <s v="plays"/>
    <d v="2014-07-06T14:52:09"/>
    <d v="2014-08-05T14:52:09"/>
    <n v="30"/>
  </r>
  <r>
    <x v="399"/>
    <n v="1080"/>
    <x v="2"/>
    <s v="US"/>
    <s v="USD"/>
    <n v="1429938683"/>
    <n v="1428124283"/>
    <b v="0"/>
    <n v="20"/>
    <b v="1"/>
    <x v="1"/>
    <s v="spaces"/>
    <d v="2015-04-04T05:11:23"/>
    <d v="2015-04-25T05:11:23"/>
    <n v="21"/>
  </r>
  <r>
    <x v="399"/>
    <n v="636"/>
    <x v="2"/>
    <s v="US"/>
    <s v="USD"/>
    <n v="1462420960"/>
    <n v="1459828960"/>
    <b v="0"/>
    <n v="9"/>
    <b v="1"/>
    <x v="1"/>
    <s v="spaces"/>
    <d v="2016-04-05T04:02:40"/>
    <d v="2016-05-05T04:02:40"/>
    <n v="30"/>
  </r>
  <r>
    <x v="399"/>
    <n v="710"/>
    <x v="2"/>
    <s v="GB"/>
    <s v="GBP"/>
    <n v="1434459554"/>
    <n v="1431867554"/>
    <b v="0"/>
    <n v="24"/>
    <b v="1"/>
    <x v="1"/>
    <s v="plays"/>
    <d v="2015-05-17T12:59:14"/>
    <d v="2015-06-16T12:59:14"/>
    <n v="30"/>
  </r>
  <r>
    <x v="399"/>
    <n v="718"/>
    <x v="2"/>
    <s v="US"/>
    <s v="USD"/>
    <n v="1473358122"/>
    <n v="1471543722"/>
    <b v="0"/>
    <n v="13"/>
    <b v="1"/>
    <x v="1"/>
    <s v="plays"/>
    <d v="2016-08-18T18:08:42"/>
    <d v="2016-09-08T18:08:42"/>
    <n v="21"/>
  </r>
  <r>
    <x v="399"/>
    <n v="780"/>
    <x v="2"/>
    <s v="US"/>
    <s v="USD"/>
    <n v="1430029680"/>
    <n v="1427741583"/>
    <b v="0"/>
    <n v="27"/>
    <b v="1"/>
    <x v="1"/>
    <s v="plays"/>
    <d v="2015-03-30T18:53:03"/>
    <d v="2015-04-26T06:28:00"/>
    <n v="27"/>
  </r>
  <r>
    <x v="399"/>
    <n v="10"/>
    <x v="1"/>
    <s v="GB"/>
    <s v="GBP"/>
    <n v="1440801000"/>
    <n v="1437042490"/>
    <b v="0"/>
    <n v="2"/>
    <b v="0"/>
    <x v="1"/>
    <s v="musical"/>
    <d v="2015-07-16T10:28:10"/>
    <d v="2015-08-28T22:30:00"/>
    <n v="43"/>
  </r>
  <r>
    <x v="399"/>
    <n v="715"/>
    <x v="2"/>
    <s v="GB"/>
    <s v="GBP"/>
    <n v="1430993394"/>
    <n v="1428401394"/>
    <b v="0"/>
    <n v="26"/>
    <b v="1"/>
    <x v="1"/>
    <s v="plays"/>
    <d v="2015-04-07T10:09:54"/>
    <d v="2015-05-07T10:09:54"/>
    <n v="30"/>
  </r>
  <r>
    <x v="399"/>
    <n v="100"/>
    <x v="1"/>
    <s v="US"/>
    <s v="USD"/>
    <n v="1427168099"/>
    <n v="1424579699"/>
    <b v="0"/>
    <n v="3"/>
    <b v="0"/>
    <x v="1"/>
    <s v="plays"/>
    <d v="2015-02-22T04:34:59"/>
    <d v="2015-03-24T03:34:59"/>
    <n v="30"/>
  </r>
  <r>
    <x v="399"/>
    <n v="225"/>
    <x v="1"/>
    <s v="US"/>
    <s v="USD"/>
    <n v="1428642000"/>
    <n v="1426050982"/>
    <b v="0"/>
    <n v="4"/>
    <b v="0"/>
    <x v="1"/>
    <s v="plays"/>
    <d v="2015-03-11T05:16:22"/>
    <d v="2015-04-10T05:00:00"/>
    <n v="30"/>
  </r>
  <r>
    <x v="399"/>
    <n v="0"/>
    <x v="1"/>
    <s v="US"/>
    <s v="USD"/>
    <n v="1485380482"/>
    <n v="1482788482"/>
    <b v="0"/>
    <n v="0"/>
    <b v="0"/>
    <x v="1"/>
    <s v="plays"/>
    <d v="2016-12-26T21:41:22"/>
    <d v="2017-01-25T21:41:22"/>
    <n v="30"/>
  </r>
  <r>
    <x v="400"/>
    <n v="0"/>
    <x v="1"/>
    <s v="GB"/>
    <s v="GBP"/>
    <n v="1430571849"/>
    <n v="1427979849"/>
    <b v="0"/>
    <n v="0"/>
    <b v="0"/>
    <x v="1"/>
    <s v="plays"/>
    <d v="2015-04-02T13:04:09"/>
    <d v="2015-05-02T13:04:09"/>
    <n v="30"/>
  </r>
  <r>
    <x v="401"/>
    <n v="0"/>
    <x v="1"/>
    <s v="GB"/>
    <s v="GBP"/>
    <n v="1370204367"/>
    <n v="1368476367"/>
    <b v="0"/>
    <n v="0"/>
    <b v="0"/>
    <x v="0"/>
    <s v="animation"/>
    <d v="2013-05-13T20:19:27"/>
    <d v="2013-06-02T20:19:27"/>
    <n v="20"/>
  </r>
  <r>
    <x v="401"/>
    <n v="814"/>
    <x v="2"/>
    <s v="US"/>
    <s v="USD"/>
    <n v="1334610000"/>
    <n v="1332435685"/>
    <b v="0"/>
    <n v="15"/>
    <b v="1"/>
    <x v="2"/>
    <s v="nonfiction"/>
    <d v="2012-03-22T17:01:25"/>
    <d v="2012-04-16T21:00:00"/>
    <n v="25"/>
  </r>
  <r>
    <x v="401"/>
    <n v="123"/>
    <x v="1"/>
    <s v="GB"/>
    <s v="GBP"/>
    <n v="1488546319"/>
    <n v="1483362319"/>
    <b v="0"/>
    <n v="5"/>
    <b v="0"/>
    <x v="5"/>
    <s v="jazz"/>
    <d v="2017-01-02T13:05:19"/>
    <d v="2017-03-03T13:05:19"/>
    <n v="60"/>
  </r>
  <r>
    <x v="401"/>
    <n v="0"/>
    <x v="1"/>
    <s v="US"/>
    <s v="USD"/>
    <n v="1407534804"/>
    <n v="1404942804"/>
    <b v="0"/>
    <n v="0"/>
    <b v="0"/>
    <x v="4"/>
    <s v="video games"/>
    <d v="2014-07-09T21:53:24"/>
    <d v="2014-08-08T21:53:24"/>
    <n v="30"/>
  </r>
  <r>
    <x v="401"/>
    <n v="860"/>
    <x v="2"/>
    <s v="US"/>
    <s v="USD"/>
    <n v="1331621940"/>
    <n v="1329671572"/>
    <b v="0"/>
    <n v="33"/>
    <b v="1"/>
    <x v="5"/>
    <s v="electronic music"/>
    <d v="2012-02-19T17:12:52"/>
    <d v="2012-03-13T06:59:00"/>
    <n v="23"/>
  </r>
  <r>
    <x v="401"/>
    <n v="30"/>
    <x v="1"/>
    <s v="AT"/>
    <s v="EUR"/>
    <n v="1483535180"/>
    <n v="1480943180"/>
    <b v="0"/>
    <n v="1"/>
    <b v="0"/>
    <x v="1"/>
    <s v="plays"/>
    <d v="2016-12-05T13:06:20"/>
    <d v="2017-01-04T13:06:20"/>
    <n v="30"/>
  </r>
  <r>
    <x v="401"/>
    <n v="592"/>
    <x v="2"/>
    <s v="GB"/>
    <s v="GBP"/>
    <n v="1409490480"/>
    <n v="1407400306"/>
    <b v="0"/>
    <n v="21"/>
    <b v="1"/>
    <x v="1"/>
    <s v="plays"/>
    <d v="2014-08-07T08:31:46"/>
    <d v="2014-08-31T13:08:00"/>
    <n v="24"/>
  </r>
  <r>
    <x v="401"/>
    <n v="783"/>
    <x v="2"/>
    <s v="GB"/>
    <s v="GBP"/>
    <n v="1406470645"/>
    <n v="1403878645"/>
    <b v="0"/>
    <n v="27"/>
    <b v="1"/>
    <x v="1"/>
    <s v="plays"/>
    <d v="2014-06-27T14:17:25"/>
    <d v="2014-07-27T14:17:25"/>
    <n v="30"/>
  </r>
  <r>
    <x v="401"/>
    <n v="580"/>
    <x v="2"/>
    <s v="GB"/>
    <s v="GBP"/>
    <n v="1450137600"/>
    <n v="1448924882"/>
    <b v="0"/>
    <n v="20"/>
    <b v="1"/>
    <x v="1"/>
    <s v="plays"/>
    <d v="2015-11-30T23:08:02"/>
    <d v="2015-12-15T00:00:00"/>
    <n v="15"/>
  </r>
  <r>
    <x v="401"/>
    <n v="713"/>
    <x v="2"/>
    <s v="GB"/>
    <s v="GBP"/>
    <n v="1460753307"/>
    <n v="1458161307"/>
    <b v="0"/>
    <n v="28"/>
    <b v="1"/>
    <x v="1"/>
    <s v="musical"/>
    <d v="2016-03-16T20:48:27"/>
    <d v="2016-04-15T20:48:27"/>
    <n v="30"/>
  </r>
  <r>
    <x v="402"/>
    <n v="1"/>
    <x v="1"/>
    <s v="CA"/>
    <s v="CAD"/>
    <n v="1461530721"/>
    <n v="1460666721"/>
    <b v="0"/>
    <n v="1"/>
    <b v="0"/>
    <x v="2"/>
    <s v="children's books"/>
    <d v="2016-04-14T20:45:21"/>
    <d v="2016-04-24T20:45:21"/>
    <n v="10"/>
  </r>
  <r>
    <x v="403"/>
    <n v="0"/>
    <x v="1"/>
    <s v="US"/>
    <s v="USD"/>
    <n v="1461205423"/>
    <n v="1456025023"/>
    <b v="0"/>
    <n v="0"/>
    <b v="0"/>
    <x v="1"/>
    <s v="plays"/>
    <d v="2016-02-21T03:23:43"/>
    <d v="2016-04-21T02:23:43"/>
    <n v="60"/>
  </r>
  <r>
    <x v="404"/>
    <n v="0"/>
    <x v="1"/>
    <s v="US"/>
    <s v="USD"/>
    <n v="1422735120"/>
    <n v="1420091999"/>
    <b v="0"/>
    <n v="0"/>
    <b v="0"/>
    <x v="6"/>
    <s v="places"/>
    <d v="2015-01-01T05:59:59"/>
    <d v="2015-01-31T20:12:00"/>
    <n v="30"/>
  </r>
  <r>
    <x v="405"/>
    <n v="0"/>
    <x v="0"/>
    <s v="NZ"/>
    <s v="NZD"/>
    <n v="1443149759"/>
    <n v="1440557759"/>
    <b v="0"/>
    <n v="0"/>
    <b v="0"/>
    <x v="3"/>
    <s v="web"/>
    <d v="2015-08-26T02:55:59"/>
    <d v="2015-09-25T02:55:59"/>
    <n v="30"/>
  </r>
  <r>
    <x v="406"/>
    <n v="138"/>
    <x v="1"/>
    <s v="US"/>
    <s v="USD"/>
    <n v="1403837574"/>
    <n v="1402455174"/>
    <b v="0"/>
    <n v="8"/>
    <b v="0"/>
    <x v="0"/>
    <s v="animation"/>
    <d v="2014-06-11T02:52:54"/>
    <d v="2014-06-27T02:52:54"/>
    <n v="16"/>
  </r>
  <r>
    <x v="407"/>
    <n v="525"/>
    <x v="2"/>
    <s v="GB"/>
    <s v="GBP"/>
    <n v="1455555083"/>
    <n v="1454691083"/>
    <b v="0"/>
    <n v="35"/>
    <b v="1"/>
    <x v="0"/>
    <s v="television"/>
    <d v="2016-02-05T16:51:23"/>
    <d v="2016-02-15T16:51:23"/>
    <n v="10"/>
  </r>
  <r>
    <x v="407"/>
    <n v="629.99"/>
    <x v="2"/>
    <s v="US"/>
    <s v="USD"/>
    <n v="1460860144"/>
    <n v="1458268144"/>
    <b v="0"/>
    <n v="20"/>
    <b v="1"/>
    <x v="0"/>
    <s v="television"/>
    <d v="2016-03-18T02:29:04"/>
    <d v="2016-04-17T02:29:04"/>
    <n v="30"/>
  </r>
  <r>
    <x v="407"/>
    <n v="636"/>
    <x v="2"/>
    <s v="US"/>
    <s v="USD"/>
    <n v="1315171845"/>
    <n v="1309987845"/>
    <b v="0"/>
    <n v="17"/>
    <b v="1"/>
    <x v="0"/>
    <s v="shorts"/>
    <d v="2011-07-06T21:30:45"/>
    <d v="2011-09-04T21:30:45"/>
    <n v="60"/>
  </r>
  <r>
    <x v="407"/>
    <n v="564.66"/>
    <x v="2"/>
    <s v="FR"/>
    <s v="EUR"/>
    <n v="1453376495"/>
    <n v="1450784495"/>
    <b v="0"/>
    <n v="29"/>
    <b v="1"/>
    <x v="0"/>
    <s v="shorts"/>
    <d v="2015-12-22T11:41:35"/>
    <d v="2016-01-21T11:41:35"/>
    <n v="30"/>
  </r>
  <r>
    <x v="407"/>
    <n v="500"/>
    <x v="2"/>
    <s v="US"/>
    <s v="USD"/>
    <n v="1305483086"/>
    <n v="1302891086"/>
    <b v="0"/>
    <n v="7"/>
    <b v="1"/>
    <x v="0"/>
    <s v="shorts"/>
    <d v="2011-04-15T18:11:26"/>
    <d v="2011-05-15T18:11:26"/>
    <n v="30"/>
  </r>
  <r>
    <x v="407"/>
    <n v="502"/>
    <x v="2"/>
    <s v="US"/>
    <s v="USD"/>
    <n v="1310454499"/>
    <n v="1307862499"/>
    <b v="0"/>
    <n v="16"/>
    <b v="1"/>
    <x v="0"/>
    <s v="shorts"/>
    <d v="2011-06-12T07:08:19"/>
    <d v="2011-07-12T07:08:19"/>
    <n v="30"/>
  </r>
  <r>
    <x v="407"/>
    <n v="600"/>
    <x v="2"/>
    <s v="US"/>
    <s v="USD"/>
    <n v="1301792400"/>
    <n v="1299775266"/>
    <b v="0"/>
    <n v="10"/>
    <b v="1"/>
    <x v="0"/>
    <s v="shorts"/>
    <d v="2011-03-10T16:41:06"/>
    <d v="2011-04-03T01:00:00"/>
    <n v="24"/>
  </r>
  <r>
    <x v="407"/>
    <n v="70"/>
    <x v="0"/>
    <s v="CA"/>
    <s v="CAD"/>
    <n v="1486165880"/>
    <n v="1480981880"/>
    <b v="0"/>
    <n v="6"/>
    <b v="0"/>
    <x v="0"/>
    <s v="science fiction"/>
    <d v="2016-12-05T23:51:20"/>
    <d v="2017-02-03T23:51:20"/>
    <n v="60"/>
  </r>
  <r>
    <x v="407"/>
    <n v="500"/>
    <x v="0"/>
    <s v="US"/>
    <s v="USD"/>
    <n v="1436738772"/>
    <n v="1435874772"/>
    <b v="0"/>
    <n v="1"/>
    <b v="0"/>
    <x v="0"/>
    <s v="science fiction"/>
    <d v="2015-07-02T22:06:12"/>
    <d v="2015-07-12T22:06:12"/>
    <n v="10"/>
  </r>
  <r>
    <x v="407"/>
    <n v="600"/>
    <x v="2"/>
    <s v="US"/>
    <s v="USD"/>
    <n v="1393694280"/>
    <n v="1390088311"/>
    <b v="0"/>
    <n v="14"/>
    <b v="1"/>
    <x v="0"/>
    <s v="documentary"/>
    <d v="2014-01-18T23:38:31"/>
    <d v="2014-03-01T17:18:00"/>
    <n v="42"/>
  </r>
  <r>
    <x v="407"/>
    <n v="684"/>
    <x v="2"/>
    <s v="GB"/>
    <s v="GBP"/>
    <n v="1469220144"/>
    <n v="1466628144"/>
    <b v="0"/>
    <n v="15"/>
    <b v="1"/>
    <x v="0"/>
    <s v="documentary"/>
    <d v="2016-06-22T20:42:24"/>
    <d v="2016-07-22T20:42:24"/>
    <n v="30"/>
  </r>
  <r>
    <x v="407"/>
    <n v="503.22"/>
    <x v="2"/>
    <s v="GB"/>
    <s v="GBP"/>
    <n v="1467681107"/>
    <n v="1465866707"/>
    <b v="0"/>
    <n v="20"/>
    <b v="1"/>
    <x v="1"/>
    <s v="plays"/>
    <d v="2016-06-14T01:11:47"/>
    <d v="2016-07-05T01:11:47"/>
    <n v="21"/>
  </r>
  <r>
    <x v="407"/>
    <n v="6"/>
    <x v="1"/>
    <s v="US"/>
    <s v="USD"/>
    <n v="1467647160"/>
    <n v="1465055160"/>
    <b v="0"/>
    <n v="2"/>
    <b v="0"/>
    <x v="3"/>
    <s v="web"/>
    <d v="2016-06-04T15:46:00"/>
    <d v="2016-07-04T15:46:00"/>
    <n v="30"/>
  </r>
  <r>
    <x v="407"/>
    <n v="115"/>
    <x v="1"/>
    <s v="GB"/>
    <s v="GBP"/>
    <n v="1428333345"/>
    <n v="1425744945"/>
    <b v="0"/>
    <n v="7"/>
    <b v="0"/>
    <x v="3"/>
    <s v="web"/>
    <d v="2015-03-07T16:15:45"/>
    <d v="2015-04-06T15:15:45"/>
    <n v="30"/>
  </r>
  <r>
    <x v="407"/>
    <n v="351"/>
    <x v="1"/>
    <s v="US"/>
    <s v="USD"/>
    <n v="1393181018"/>
    <n v="1390589018"/>
    <b v="0"/>
    <n v="9"/>
    <b v="0"/>
    <x v="2"/>
    <s v="fiction"/>
    <d v="2014-01-24T18:43:38"/>
    <d v="2014-02-23T18:43:38"/>
    <n v="30"/>
  </r>
  <r>
    <x v="407"/>
    <n v="2"/>
    <x v="1"/>
    <s v="US"/>
    <s v="USD"/>
    <n v="1398876680"/>
    <n v="1396284680"/>
    <b v="0"/>
    <n v="1"/>
    <b v="0"/>
    <x v="2"/>
    <s v="fiction"/>
    <d v="2014-03-31T16:51:20"/>
    <d v="2014-04-30T16:51:20"/>
    <n v="30"/>
  </r>
  <r>
    <x v="407"/>
    <n v="903.14"/>
    <x v="2"/>
    <s v="US"/>
    <s v="USD"/>
    <n v="1362060915"/>
    <n v="1359468915"/>
    <b v="0"/>
    <n v="29"/>
    <b v="1"/>
    <x v="5"/>
    <s v="rock"/>
    <d v="2013-01-29T14:15:15"/>
    <d v="2013-02-28T14:15:15"/>
    <n v="30"/>
  </r>
  <r>
    <x v="407"/>
    <n v="520"/>
    <x v="2"/>
    <s v="GB"/>
    <s v="GBP"/>
    <n v="1468437240"/>
    <n v="1463253240"/>
    <b v="0"/>
    <n v="16"/>
    <b v="1"/>
    <x v="5"/>
    <s v="rock"/>
    <d v="2016-05-14T19:14:00"/>
    <d v="2016-07-13T19:14:00"/>
    <n v="60"/>
  </r>
  <r>
    <x v="407"/>
    <n v="205"/>
    <x v="1"/>
    <s v="US"/>
    <s v="USD"/>
    <n v="1473972813"/>
    <n v="1471812813"/>
    <b v="0"/>
    <n v="7"/>
    <b v="0"/>
    <x v="5"/>
    <s v="indie rock"/>
    <d v="2016-08-21T20:53:33"/>
    <d v="2016-09-15T20:53:33"/>
    <n v="25"/>
  </r>
  <r>
    <x v="407"/>
    <n v="0"/>
    <x v="1"/>
    <s v="US"/>
    <s v="USD"/>
    <n v="1333946569"/>
    <n v="1331358169"/>
    <b v="0"/>
    <n v="0"/>
    <b v="0"/>
    <x v="5"/>
    <s v="jazz"/>
    <d v="2012-03-10T05:42:49"/>
    <d v="2012-04-09T04:42:49"/>
    <n v="30"/>
  </r>
  <r>
    <x v="407"/>
    <n v="641"/>
    <x v="2"/>
    <s v="US"/>
    <s v="USD"/>
    <n v="1481615940"/>
    <n v="1479436646"/>
    <b v="0"/>
    <n v="30"/>
    <b v="1"/>
    <x v="5"/>
    <s v="electronic music"/>
    <d v="2016-11-18T02:37:26"/>
    <d v="2016-12-13T07:59:00"/>
    <n v="25"/>
  </r>
  <r>
    <x v="407"/>
    <n v="0"/>
    <x v="0"/>
    <s v="US"/>
    <s v="USD"/>
    <n v="1409098825"/>
    <n v="1406679625"/>
    <b v="0"/>
    <n v="0"/>
    <b v="0"/>
    <x v="8"/>
    <s v="audio"/>
    <d v="2014-07-30T00:20:25"/>
    <d v="2014-08-27T00:20:25"/>
    <n v="28"/>
  </r>
  <r>
    <x v="407"/>
    <n v="130"/>
    <x v="1"/>
    <s v="US"/>
    <s v="USD"/>
    <n v="1387657931"/>
    <n v="1385065931"/>
    <b v="0"/>
    <n v="10"/>
    <b v="0"/>
    <x v="4"/>
    <s v="video games"/>
    <d v="2013-11-21T20:32:11"/>
    <d v="2013-12-21T20:32:11"/>
    <n v="30"/>
  </r>
  <r>
    <x v="407"/>
    <n v="0"/>
    <x v="1"/>
    <s v="DE"/>
    <s v="EUR"/>
    <n v="1436460450"/>
    <n v="1433868450"/>
    <b v="0"/>
    <n v="0"/>
    <b v="0"/>
    <x v="4"/>
    <s v="mobile games"/>
    <d v="2015-06-09T16:47:30"/>
    <d v="2015-07-09T16:47:30"/>
    <n v="30"/>
  </r>
  <r>
    <x v="407"/>
    <n v="675"/>
    <x v="2"/>
    <s v="US"/>
    <s v="USD"/>
    <n v="1409500725"/>
    <n v="1406908725"/>
    <b v="0"/>
    <n v="13"/>
    <b v="1"/>
    <x v="6"/>
    <s v="photobooks"/>
    <d v="2014-08-01T15:58:45"/>
    <d v="2014-08-31T15:58:45"/>
    <n v="30"/>
  </r>
  <r>
    <x v="407"/>
    <n v="610"/>
    <x v="2"/>
    <s v="GB"/>
    <s v="GBP"/>
    <n v="1445252400"/>
    <n v="1443696797"/>
    <b v="0"/>
    <n v="22"/>
    <b v="1"/>
    <x v="1"/>
    <s v="plays"/>
    <d v="2015-10-01T10:53:17"/>
    <d v="2015-10-19T11:00:00"/>
    <n v="18"/>
  </r>
  <r>
    <x v="407"/>
    <n v="620"/>
    <x v="2"/>
    <s v="US"/>
    <s v="USD"/>
    <n v="1342115132"/>
    <n v="1339523132"/>
    <b v="0"/>
    <n v="16"/>
    <b v="1"/>
    <x v="5"/>
    <s v="rock"/>
    <d v="2012-06-12T17:45:32"/>
    <d v="2012-07-12T17:45:32"/>
    <n v="30"/>
  </r>
  <r>
    <x v="407"/>
    <n v="727"/>
    <x v="2"/>
    <s v="GB"/>
    <s v="GBP"/>
    <n v="1471087957"/>
    <n v="1468495957"/>
    <b v="0"/>
    <n v="34"/>
    <b v="1"/>
    <x v="5"/>
    <s v="rock"/>
    <d v="2016-07-14T11:32:37"/>
    <d v="2016-08-13T11:32:37"/>
    <n v="30"/>
  </r>
  <r>
    <x v="407"/>
    <n v="551"/>
    <x v="2"/>
    <s v="US"/>
    <s v="USD"/>
    <n v="1440219540"/>
    <n v="1436369818"/>
    <b v="0"/>
    <n v="13"/>
    <b v="1"/>
    <x v="5"/>
    <s v="rock"/>
    <d v="2015-07-08T15:36:58"/>
    <d v="2015-08-22T04:59:00"/>
    <n v="45"/>
  </r>
  <r>
    <x v="407"/>
    <n v="1"/>
    <x v="1"/>
    <s v="US"/>
    <s v="USD"/>
    <n v="1483423467"/>
    <n v="1480831467"/>
    <b v="0"/>
    <n v="1"/>
    <b v="0"/>
    <x v="2"/>
    <s v="translations"/>
    <d v="2016-12-04T06:04:27"/>
    <d v="2017-01-03T06:04:27"/>
    <n v="30"/>
  </r>
  <r>
    <x v="407"/>
    <n v="20"/>
    <x v="1"/>
    <s v="CA"/>
    <s v="CAD"/>
    <n v="1435708500"/>
    <n v="1434412500"/>
    <b v="0"/>
    <n v="1"/>
    <b v="0"/>
    <x v="6"/>
    <s v="nature"/>
    <d v="2015-06-15T23:55:00"/>
    <d v="2015-06-30T23:55:00"/>
    <n v="15"/>
  </r>
  <r>
    <x v="407"/>
    <n v="170"/>
    <x v="1"/>
    <s v="US"/>
    <s v="USD"/>
    <n v="1446524159"/>
    <n v="1443928559"/>
    <b v="0"/>
    <n v="6"/>
    <b v="0"/>
    <x v="6"/>
    <s v="nature"/>
    <d v="2015-10-04T03:15:59"/>
    <d v="2015-11-03T04:15:59"/>
    <n v="30"/>
  </r>
  <r>
    <x v="407"/>
    <n v="0"/>
    <x v="1"/>
    <s v="GB"/>
    <s v="GBP"/>
    <n v="1460116576"/>
    <n v="1457528176"/>
    <b v="0"/>
    <n v="0"/>
    <b v="0"/>
    <x v="6"/>
    <s v="places"/>
    <d v="2016-03-09T12:56:16"/>
    <d v="2016-04-08T11:56:16"/>
    <n v="30"/>
  </r>
  <r>
    <x v="407"/>
    <n v="550"/>
    <x v="2"/>
    <s v="US"/>
    <s v="USD"/>
    <n v="1357160384"/>
    <n v="1354568384"/>
    <b v="0"/>
    <n v="11"/>
    <b v="1"/>
    <x v="5"/>
    <s v="rock"/>
    <d v="2012-12-03T20:59:44"/>
    <d v="2013-01-02T20:59:44"/>
    <n v="30"/>
  </r>
  <r>
    <x v="407"/>
    <n v="519"/>
    <x v="2"/>
    <s v="US"/>
    <s v="USD"/>
    <n v="1262302740"/>
    <n v="1257444140"/>
    <b v="0"/>
    <n v="15"/>
    <b v="1"/>
    <x v="5"/>
    <s v="rock"/>
    <d v="2009-11-05T18:02:20"/>
    <d v="2009-12-31T23:39:00"/>
    <n v="56"/>
  </r>
  <r>
    <x v="407"/>
    <n v="564"/>
    <x v="2"/>
    <s v="GB"/>
    <s v="GBP"/>
    <n v="1387281600"/>
    <n v="1384811721"/>
    <b v="0"/>
    <n v="45"/>
    <b v="1"/>
    <x v="5"/>
    <s v="pop"/>
    <d v="2013-11-18T21:55:21"/>
    <d v="2013-12-17T12:00:00"/>
    <n v="29"/>
  </r>
  <r>
    <x v="407"/>
    <n v="520"/>
    <x v="2"/>
    <s v="GB"/>
    <s v="GBP"/>
    <n v="1459439471"/>
    <n v="1456851071"/>
    <b v="0"/>
    <n v="11"/>
    <b v="1"/>
    <x v="5"/>
    <s v="rock"/>
    <d v="2016-03-01T16:51:11"/>
    <d v="2016-03-31T15:51:11"/>
    <n v="30"/>
  </r>
  <r>
    <x v="407"/>
    <n v="683"/>
    <x v="2"/>
    <s v="US"/>
    <s v="USD"/>
    <n v="1307459881"/>
    <n v="1304867881"/>
    <b v="0"/>
    <n v="26"/>
    <b v="1"/>
    <x v="5"/>
    <s v="indie rock"/>
    <d v="2011-05-08T15:18:01"/>
    <d v="2011-06-07T15:18:01"/>
    <n v="30"/>
  </r>
  <r>
    <x v="407"/>
    <n v="8"/>
    <x v="1"/>
    <s v="US"/>
    <s v="USD"/>
    <n v="1409620222"/>
    <n v="1407892222"/>
    <b v="0"/>
    <n v="4"/>
    <b v="0"/>
    <x v="3"/>
    <s v="gadgets"/>
    <d v="2014-08-13T01:10:22"/>
    <d v="2014-09-02T01:10:22"/>
    <n v="20"/>
  </r>
  <r>
    <x v="407"/>
    <n v="237"/>
    <x v="1"/>
    <s v="US"/>
    <s v="USD"/>
    <n v="1432069249"/>
    <n v="1429477249"/>
    <b v="0"/>
    <n v="8"/>
    <b v="0"/>
    <x v="3"/>
    <s v="gadgets"/>
    <d v="2015-04-19T21:00:49"/>
    <d v="2015-05-19T21:00:49"/>
    <n v="30"/>
  </r>
  <r>
    <x v="407"/>
    <n v="1560"/>
    <x v="2"/>
    <s v="US"/>
    <s v="USD"/>
    <n v="1278111600"/>
    <n v="1276830052"/>
    <b v="1"/>
    <n v="17"/>
    <b v="1"/>
    <x v="3"/>
    <s v="hardware"/>
    <d v="2010-06-18T03:00:52"/>
    <d v="2010-07-02T23:00:00"/>
    <n v="14"/>
  </r>
  <r>
    <x v="407"/>
    <n v="50"/>
    <x v="1"/>
    <s v="US"/>
    <s v="USD"/>
    <n v="1268636340"/>
    <n v="1263982307"/>
    <b v="0"/>
    <n v="5"/>
    <b v="0"/>
    <x v="4"/>
    <s v="video games"/>
    <d v="2010-01-20T10:11:47"/>
    <d v="2010-03-15T06:59:00"/>
    <n v="54"/>
  </r>
  <r>
    <x v="407"/>
    <n v="25"/>
    <x v="1"/>
    <s v="US"/>
    <s v="USD"/>
    <n v="1436677091"/>
    <n v="1434085091"/>
    <b v="0"/>
    <n v="3"/>
    <b v="0"/>
    <x v="4"/>
    <s v="video games"/>
    <d v="2015-06-12T04:58:11"/>
    <d v="2015-07-12T04:58:11"/>
    <n v="30"/>
  </r>
  <r>
    <x v="407"/>
    <n v="754"/>
    <x v="2"/>
    <s v="GB"/>
    <s v="GBP"/>
    <n v="1397516400"/>
    <n v="1396524644"/>
    <b v="0"/>
    <n v="15"/>
    <b v="1"/>
    <x v="5"/>
    <s v="electronic music"/>
    <d v="2014-04-03T11:30:44"/>
    <d v="2014-04-14T23:00:00"/>
    <n v="11"/>
  </r>
  <r>
    <x v="407"/>
    <n v="813"/>
    <x v="2"/>
    <s v="US"/>
    <s v="USD"/>
    <n v="1327776847"/>
    <n v="1325184847"/>
    <b v="0"/>
    <n v="30"/>
    <b v="1"/>
    <x v="4"/>
    <s v="tabletop games"/>
    <d v="2011-12-29T18:54:07"/>
    <d v="2012-01-28T18:54:07"/>
    <n v="30"/>
  </r>
  <r>
    <x v="407"/>
    <n v="2299"/>
    <x v="2"/>
    <s v="US"/>
    <s v="USD"/>
    <n v="1485271968"/>
    <n v="1484667168"/>
    <b v="0"/>
    <n v="197"/>
    <b v="1"/>
    <x v="4"/>
    <s v="tabletop games"/>
    <d v="2017-01-17T15:32:48"/>
    <d v="2017-01-24T15:32:48"/>
    <n v="7"/>
  </r>
  <r>
    <x v="407"/>
    <n v="1"/>
    <x v="1"/>
    <s v="US"/>
    <s v="USD"/>
    <n v="1426091036"/>
    <n v="1423502636"/>
    <b v="0"/>
    <n v="1"/>
    <b v="0"/>
    <x v="7"/>
    <s v="food trucks"/>
    <d v="2015-02-09T17:23:56"/>
    <d v="2015-03-11T16:23:56"/>
    <n v="30"/>
  </r>
  <r>
    <x v="407"/>
    <n v="640"/>
    <x v="2"/>
    <s v="US"/>
    <s v="USD"/>
    <n v="1327535392"/>
    <n v="1324079392"/>
    <b v="0"/>
    <n v="17"/>
    <b v="1"/>
    <x v="5"/>
    <s v="indie rock"/>
    <d v="2011-12-16T23:49:52"/>
    <d v="2012-01-25T23:49:52"/>
    <n v="40"/>
  </r>
  <r>
    <x v="407"/>
    <n v="607"/>
    <x v="2"/>
    <s v="US"/>
    <s v="USD"/>
    <n v="1340429276"/>
    <n v="1335245276"/>
    <b v="0"/>
    <n v="16"/>
    <b v="1"/>
    <x v="5"/>
    <s v="indie rock"/>
    <d v="2012-04-24T05:27:56"/>
    <d v="2012-06-23T05:27:56"/>
    <n v="60"/>
  </r>
  <r>
    <x v="407"/>
    <n v="516"/>
    <x v="2"/>
    <s v="US"/>
    <s v="USD"/>
    <n v="1295142660"/>
    <n v="1293739714"/>
    <b v="0"/>
    <n v="10"/>
    <b v="1"/>
    <x v="5"/>
    <s v="indie rock"/>
    <d v="2010-12-30T20:08:34"/>
    <d v="2011-01-16T01:51:00"/>
    <n v="17"/>
  </r>
  <r>
    <x v="407"/>
    <n v="3307"/>
    <x v="2"/>
    <s v="US"/>
    <s v="USD"/>
    <n v="1347508740"/>
    <n v="1346276349"/>
    <b v="1"/>
    <n v="151"/>
    <b v="1"/>
    <x v="3"/>
    <s v="space exploration"/>
    <d v="2012-08-29T21:39:09"/>
    <d v="2012-09-13T03:59:00"/>
    <n v="15"/>
  </r>
  <r>
    <x v="407"/>
    <n v="4388"/>
    <x v="2"/>
    <s v="US"/>
    <s v="USD"/>
    <n v="1413838751"/>
    <n v="1411246751"/>
    <b v="1"/>
    <n v="159"/>
    <b v="1"/>
    <x v="3"/>
    <s v="space exploration"/>
    <d v="2014-09-20T20:59:11"/>
    <d v="2014-10-20T20:59:11"/>
    <n v="30"/>
  </r>
  <r>
    <x v="407"/>
    <n v="831"/>
    <x v="2"/>
    <s v="US"/>
    <s v="USD"/>
    <n v="1476277875"/>
    <n v="1474895475"/>
    <b v="0"/>
    <n v="26"/>
    <b v="1"/>
    <x v="3"/>
    <s v="space exploration"/>
    <d v="2016-09-26T13:11:15"/>
    <d v="2016-10-12T13:11:15"/>
    <n v="16"/>
  </r>
  <r>
    <x v="407"/>
    <n v="140"/>
    <x v="1"/>
    <s v="US"/>
    <s v="USD"/>
    <n v="1339816200"/>
    <n v="1337095997"/>
    <b v="0"/>
    <n v="4"/>
    <b v="0"/>
    <x v="2"/>
    <s v="children's books"/>
    <d v="2012-05-15T15:33:17"/>
    <d v="2012-06-16T03:10:00"/>
    <n v="32"/>
  </r>
  <r>
    <x v="407"/>
    <n v="260"/>
    <x v="1"/>
    <s v="IE"/>
    <s v="EUR"/>
    <n v="1428519527"/>
    <n v="1425927527"/>
    <b v="0"/>
    <n v="15"/>
    <b v="0"/>
    <x v="2"/>
    <s v="children's books"/>
    <d v="2015-03-09T18:58:47"/>
    <d v="2015-04-08T18:58:47"/>
    <n v="30"/>
  </r>
  <r>
    <x v="407"/>
    <n v="666"/>
    <x v="2"/>
    <s v="AU"/>
    <s v="AUD"/>
    <n v="1412938800"/>
    <n v="1411019409"/>
    <b v="0"/>
    <n v="13"/>
    <b v="1"/>
    <x v="1"/>
    <s v="plays"/>
    <d v="2014-09-18T05:50:09"/>
    <d v="2014-10-10T11:00:00"/>
    <n v="22"/>
  </r>
  <r>
    <x v="407"/>
    <n v="5"/>
    <x v="1"/>
    <s v="GB"/>
    <s v="GBP"/>
    <n v="1461406600"/>
    <n v="1458814600"/>
    <b v="0"/>
    <n v="1"/>
    <b v="0"/>
    <x v="1"/>
    <s v="plays"/>
    <d v="2016-03-24T10:16:40"/>
    <d v="2016-04-23T10:16:40"/>
    <n v="30"/>
  </r>
  <r>
    <x v="407"/>
    <n v="23"/>
    <x v="1"/>
    <s v="US"/>
    <s v="USD"/>
    <n v="1403470800"/>
    <n v="1403356792"/>
    <b v="0"/>
    <n v="4"/>
    <b v="0"/>
    <x v="1"/>
    <s v="plays"/>
    <d v="2014-06-21T13:19:52"/>
    <d v="2014-06-22T21:00:00"/>
    <n v="1"/>
  </r>
  <r>
    <x v="407"/>
    <n v="500"/>
    <x v="2"/>
    <s v="GB"/>
    <s v="GBP"/>
    <n v="1431982727"/>
    <n v="1428094727"/>
    <b v="0"/>
    <n v="6"/>
    <b v="1"/>
    <x v="1"/>
    <s v="musical"/>
    <d v="2015-04-03T20:58:47"/>
    <d v="2015-05-18T20:58:47"/>
    <n v="45"/>
  </r>
  <r>
    <x v="407"/>
    <n v="500"/>
    <x v="2"/>
    <s v="US"/>
    <s v="USD"/>
    <n v="1485885600"/>
    <n v="1484682670"/>
    <b v="0"/>
    <n v="8"/>
    <b v="1"/>
    <x v="1"/>
    <s v="spaces"/>
    <d v="2017-01-17T19:51:10"/>
    <d v="2017-01-31T18:00:00"/>
    <n v="14"/>
  </r>
  <r>
    <x v="407"/>
    <n v="1066"/>
    <x v="2"/>
    <s v="US"/>
    <s v="USD"/>
    <n v="1285995540"/>
    <n v="1279574773"/>
    <b v="0"/>
    <n v="32"/>
    <b v="1"/>
    <x v="1"/>
    <s v="spaces"/>
    <d v="2010-07-19T21:26:13"/>
    <d v="2010-10-02T04:59:00"/>
    <n v="75"/>
  </r>
  <r>
    <x v="407"/>
    <n v="745"/>
    <x v="2"/>
    <s v="US"/>
    <s v="USD"/>
    <n v="1461762960"/>
    <n v="1457999054"/>
    <b v="0"/>
    <n v="20"/>
    <b v="1"/>
    <x v="1"/>
    <s v="spaces"/>
    <d v="2016-03-14T23:44:14"/>
    <d v="2016-04-27T13:16:00"/>
    <n v="44"/>
  </r>
  <r>
    <x v="407"/>
    <n v="540"/>
    <x v="3"/>
    <s v="GB"/>
    <s v="GBP"/>
    <n v="1490358834"/>
    <n v="1487770434"/>
    <b v="0"/>
    <n v="16"/>
    <b v="0"/>
    <x v="1"/>
    <s v="plays"/>
    <d v="2017-02-22T13:33:54"/>
    <d v="2017-03-24T12:33:54"/>
    <n v="30"/>
  </r>
  <r>
    <x v="407"/>
    <n v="639"/>
    <x v="3"/>
    <s v="GB"/>
    <s v="GBP"/>
    <n v="1491001140"/>
    <n v="1487847954"/>
    <b v="0"/>
    <n v="22"/>
    <b v="0"/>
    <x v="1"/>
    <s v="plays"/>
    <d v="2017-02-23T11:05:54"/>
    <d v="2017-03-31T22:59:00"/>
    <n v="36"/>
  </r>
  <r>
    <x v="407"/>
    <n v="258"/>
    <x v="3"/>
    <s v="NL"/>
    <s v="EUR"/>
    <n v="1492372800"/>
    <n v="1488823488"/>
    <b v="0"/>
    <n v="8"/>
    <b v="0"/>
    <x v="1"/>
    <s v="plays"/>
    <d v="2017-03-06T18:04:48"/>
    <d v="2017-04-16T20:00:00"/>
    <n v="41"/>
  </r>
  <r>
    <x v="407"/>
    <n v="545"/>
    <x v="2"/>
    <s v="GB"/>
    <s v="GBP"/>
    <n v="1402848000"/>
    <n v="1400570787"/>
    <b v="1"/>
    <n v="15"/>
    <b v="1"/>
    <x v="1"/>
    <s v="plays"/>
    <d v="2014-05-20T07:26:27"/>
    <d v="2014-06-15T16:00:00"/>
    <n v="26"/>
  </r>
  <r>
    <x v="407"/>
    <n v="0"/>
    <x v="1"/>
    <s v="US"/>
    <s v="USD"/>
    <n v="1437149640"/>
    <n v="1434558479"/>
    <b v="0"/>
    <n v="0"/>
    <b v="0"/>
    <x v="1"/>
    <s v="musical"/>
    <d v="2015-06-17T16:27:59"/>
    <d v="2015-07-17T16:14:00"/>
    <n v="30"/>
  </r>
  <r>
    <x v="407"/>
    <n v="665.21"/>
    <x v="2"/>
    <s v="GB"/>
    <s v="GBP"/>
    <n v="1487580602"/>
    <n v="1485161402"/>
    <b v="0"/>
    <n v="25"/>
    <b v="1"/>
    <x v="1"/>
    <s v="plays"/>
    <d v="2017-01-23T08:50:02"/>
    <d v="2017-02-20T08:50:02"/>
    <n v="28"/>
  </r>
  <r>
    <x v="407"/>
    <n v="570"/>
    <x v="2"/>
    <s v="US"/>
    <s v="USD"/>
    <n v="1442462340"/>
    <n v="1439743900"/>
    <b v="0"/>
    <n v="14"/>
    <b v="1"/>
    <x v="1"/>
    <s v="plays"/>
    <d v="2015-08-16T16:51:40"/>
    <d v="2015-09-17T03:59:00"/>
    <n v="32"/>
  </r>
  <r>
    <x v="407"/>
    <n v="540"/>
    <x v="2"/>
    <s v="GB"/>
    <s v="GBP"/>
    <n v="1422712986"/>
    <n v="1418824986"/>
    <b v="0"/>
    <n v="16"/>
    <b v="1"/>
    <x v="1"/>
    <s v="plays"/>
    <d v="2014-12-17T14:03:06"/>
    <d v="2015-01-31T14:03:06"/>
    <n v="45"/>
  </r>
  <r>
    <x v="407"/>
    <n v="537"/>
    <x v="2"/>
    <s v="US"/>
    <s v="USD"/>
    <n v="1413431940"/>
    <n v="1412216665"/>
    <b v="0"/>
    <n v="15"/>
    <b v="1"/>
    <x v="1"/>
    <s v="plays"/>
    <d v="2014-10-02T02:24:25"/>
    <d v="2014-10-16T03:59:00"/>
    <n v="14"/>
  </r>
  <r>
    <x v="407"/>
    <n v="650"/>
    <x v="2"/>
    <s v="US"/>
    <s v="USD"/>
    <n v="1429317420"/>
    <n v="1424226768"/>
    <b v="0"/>
    <n v="13"/>
    <b v="1"/>
    <x v="1"/>
    <s v="plays"/>
    <d v="2015-02-18T02:32:48"/>
    <d v="2015-04-18T00:37:00"/>
    <n v="59"/>
  </r>
  <r>
    <x v="407"/>
    <n v="1575"/>
    <x v="2"/>
    <s v="GB"/>
    <s v="GBP"/>
    <n v="1462230000"/>
    <n v="1461061350"/>
    <b v="0"/>
    <n v="44"/>
    <b v="1"/>
    <x v="1"/>
    <s v="plays"/>
    <d v="2016-04-19T10:22:30"/>
    <d v="2016-05-02T23:00:00"/>
    <n v="13"/>
  </r>
  <r>
    <x v="407"/>
    <n v="1090"/>
    <x v="2"/>
    <s v="US"/>
    <s v="USD"/>
    <n v="1425704100"/>
    <n v="1424484717"/>
    <b v="0"/>
    <n v="20"/>
    <b v="1"/>
    <x v="1"/>
    <s v="plays"/>
    <d v="2015-02-21T02:11:57"/>
    <d v="2015-03-07T04:55:00"/>
    <n v="14"/>
  </r>
  <r>
    <x v="407"/>
    <n v="1105"/>
    <x v="2"/>
    <s v="US"/>
    <s v="USD"/>
    <n v="1431481037"/>
    <n v="1428889037"/>
    <b v="0"/>
    <n v="18"/>
    <b v="1"/>
    <x v="1"/>
    <s v="plays"/>
    <d v="2015-04-13T01:37:17"/>
    <d v="2015-05-13T01:37:17"/>
    <n v="30"/>
  </r>
  <r>
    <x v="407"/>
    <n v="1115"/>
    <x v="2"/>
    <s v="US"/>
    <s v="USD"/>
    <n v="1407536880"/>
    <n v="1404997548"/>
    <b v="0"/>
    <n v="18"/>
    <b v="1"/>
    <x v="1"/>
    <s v="plays"/>
    <d v="2014-07-10T13:05:48"/>
    <d v="2014-08-08T22:28:00"/>
    <n v="29"/>
  </r>
  <r>
    <x v="407"/>
    <n v="500"/>
    <x v="2"/>
    <s v="GB"/>
    <s v="GBP"/>
    <n v="1462565855"/>
    <n v="1458245855"/>
    <b v="0"/>
    <n v="12"/>
    <b v="1"/>
    <x v="1"/>
    <s v="plays"/>
    <d v="2016-03-17T20:17:35"/>
    <d v="2016-05-06T20:17:35"/>
    <n v="50"/>
  </r>
  <r>
    <x v="407"/>
    <n v="920"/>
    <x v="2"/>
    <s v="GB"/>
    <s v="GBP"/>
    <n v="1433009400"/>
    <n v="1431795944"/>
    <b v="0"/>
    <n v="38"/>
    <b v="1"/>
    <x v="1"/>
    <s v="plays"/>
    <d v="2015-05-16T17:05:44"/>
    <d v="2015-05-30T18:10:00"/>
    <n v="14"/>
  </r>
  <r>
    <x v="407"/>
    <n v="610"/>
    <x v="2"/>
    <s v="US"/>
    <s v="USD"/>
    <n v="1434542702"/>
    <n v="1432814702"/>
    <b v="0"/>
    <n v="3"/>
    <b v="1"/>
    <x v="1"/>
    <s v="plays"/>
    <d v="2015-05-28T12:05:02"/>
    <d v="2015-06-17T12:05:02"/>
    <n v="20"/>
  </r>
  <r>
    <x v="407"/>
    <n v="1055"/>
    <x v="2"/>
    <s v="US"/>
    <s v="USD"/>
    <n v="1405727304"/>
    <n v="1403135304"/>
    <b v="0"/>
    <n v="18"/>
    <b v="1"/>
    <x v="1"/>
    <s v="plays"/>
    <d v="2014-06-18T23:48:24"/>
    <d v="2014-07-18T23:48:24"/>
    <n v="30"/>
  </r>
  <r>
    <x v="407"/>
    <n v="618"/>
    <x v="2"/>
    <s v="GB"/>
    <s v="GBP"/>
    <n v="1469998680"/>
    <n v="1466710358"/>
    <b v="0"/>
    <n v="21"/>
    <b v="1"/>
    <x v="1"/>
    <s v="plays"/>
    <d v="2016-06-23T19:32:38"/>
    <d v="2016-07-31T20:58:00"/>
    <n v="38"/>
  </r>
  <r>
    <x v="407"/>
    <n v="650"/>
    <x v="2"/>
    <s v="US"/>
    <s v="USD"/>
    <n v="1425099540"/>
    <n v="1424280938"/>
    <b v="0"/>
    <n v="14"/>
    <b v="1"/>
    <x v="1"/>
    <s v="plays"/>
    <d v="2015-02-18T17:35:38"/>
    <d v="2015-02-28T04:59:00"/>
    <n v="10"/>
  </r>
  <r>
    <x v="407"/>
    <n v="760"/>
    <x v="2"/>
    <s v="GB"/>
    <s v="GBP"/>
    <n v="1427990071"/>
    <n v="1422809671"/>
    <b v="0"/>
    <n v="39"/>
    <b v="1"/>
    <x v="1"/>
    <s v="plays"/>
    <d v="2015-02-01T16:54:31"/>
    <d v="2015-04-02T15:54:31"/>
    <n v="60"/>
  </r>
  <r>
    <x v="407"/>
    <n v="631"/>
    <x v="2"/>
    <s v="GB"/>
    <s v="GBP"/>
    <n v="1463743860"/>
    <n v="1461151860"/>
    <b v="0"/>
    <n v="36"/>
    <b v="1"/>
    <x v="1"/>
    <s v="plays"/>
    <d v="2016-04-20T11:31:00"/>
    <d v="2016-05-20T11:31:00"/>
    <n v="30"/>
  </r>
  <r>
    <x v="407"/>
    <n v="950"/>
    <x v="2"/>
    <s v="GB"/>
    <s v="GBP"/>
    <n v="1408106352"/>
    <n v="1406896752"/>
    <b v="0"/>
    <n v="19"/>
    <b v="1"/>
    <x v="1"/>
    <s v="plays"/>
    <d v="2014-08-01T12:39:12"/>
    <d v="2014-08-15T12:39:12"/>
    <n v="14"/>
  </r>
  <r>
    <x v="407"/>
    <n v="695"/>
    <x v="2"/>
    <s v="US"/>
    <s v="USD"/>
    <n v="1477710000"/>
    <n v="1475248279"/>
    <b v="0"/>
    <n v="12"/>
    <b v="1"/>
    <x v="1"/>
    <s v="plays"/>
    <d v="2016-09-30T15:11:19"/>
    <d v="2016-10-29T03:00:00"/>
    <n v="29"/>
  </r>
  <r>
    <x v="407"/>
    <n v="1073"/>
    <x v="2"/>
    <s v="GB"/>
    <s v="GBP"/>
    <n v="1409515200"/>
    <n v="1405971690"/>
    <b v="0"/>
    <n v="30"/>
    <b v="1"/>
    <x v="1"/>
    <s v="plays"/>
    <d v="2014-07-21T19:41:30"/>
    <d v="2014-08-31T20:00:00"/>
    <n v="41"/>
  </r>
  <r>
    <x v="407"/>
    <n v="791"/>
    <x v="2"/>
    <s v="US"/>
    <s v="USD"/>
    <n v="1431928784"/>
    <n v="1430114384"/>
    <b v="0"/>
    <n v="10"/>
    <b v="1"/>
    <x v="1"/>
    <s v="plays"/>
    <d v="2015-04-27T05:59:44"/>
    <d v="2015-05-18T05:59:44"/>
    <n v="21"/>
  </r>
  <r>
    <x v="407"/>
    <n v="550"/>
    <x v="2"/>
    <s v="US"/>
    <s v="USD"/>
    <n v="1422853140"/>
    <n v="1421439552"/>
    <b v="0"/>
    <n v="10"/>
    <b v="1"/>
    <x v="1"/>
    <s v="plays"/>
    <d v="2015-01-16T20:19:12"/>
    <d v="2015-02-02T04:59:00"/>
    <n v="17"/>
  </r>
  <r>
    <x v="407"/>
    <n v="530"/>
    <x v="2"/>
    <s v="US"/>
    <s v="USD"/>
    <n v="1439136000"/>
    <n v="1438188106"/>
    <b v="0"/>
    <n v="7"/>
    <b v="1"/>
    <x v="1"/>
    <s v="plays"/>
    <d v="2015-07-29T16:41:46"/>
    <d v="2015-08-09T16:00:00"/>
    <n v="11"/>
  </r>
  <r>
    <x v="407"/>
    <n v="660"/>
    <x v="2"/>
    <s v="US"/>
    <s v="USD"/>
    <n v="1436749200"/>
    <n v="1434997018"/>
    <b v="0"/>
    <n v="18"/>
    <b v="1"/>
    <x v="1"/>
    <s v="plays"/>
    <d v="2015-06-22T18:16:58"/>
    <d v="2015-07-13T01:00:00"/>
    <n v="21"/>
  </r>
  <r>
    <x v="407"/>
    <n v="631"/>
    <x v="2"/>
    <s v="US"/>
    <s v="USD"/>
    <n v="1447269367"/>
    <n v="1444673767"/>
    <b v="0"/>
    <n v="8"/>
    <b v="1"/>
    <x v="1"/>
    <s v="plays"/>
    <d v="2015-10-12T18:16:07"/>
    <d v="2015-11-11T19:16:07"/>
    <n v="30"/>
  </r>
  <r>
    <x v="407"/>
    <n v="527.45000000000005"/>
    <x v="2"/>
    <s v="GB"/>
    <s v="GBP"/>
    <n v="1470078000"/>
    <n v="1467648456"/>
    <b v="0"/>
    <n v="25"/>
    <b v="1"/>
    <x v="1"/>
    <s v="plays"/>
    <d v="2016-07-04T16:07:36"/>
    <d v="2016-08-01T19:00:00"/>
    <n v="28"/>
  </r>
  <r>
    <x v="407"/>
    <n v="500"/>
    <x v="2"/>
    <s v="GB"/>
    <s v="GBP"/>
    <n v="1434894082"/>
    <n v="1432302082"/>
    <b v="0"/>
    <n v="9"/>
    <b v="1"/>
    <x v="1"/>
    <s v="plays"/>
    <d v="2015-05-22T13:41:22"/>
    <d v="2015-06-21T13:41:22"/>
    <n v="30"/>
  </r>
  <r>
    <x v="407"/>
    <n v="500"/>
    <x v="2"/>
    <s v="GB"/>
    <s v="GBP"/>
    <n v="1459444656"/>
    <n v="1456856256"/>
    <b v="0"/>
    <n v="14"/>
    <b v="1"/>
    <x v="1"/>
    <s v="plays"/>
    <d v="2016-03-01T18:17:36"/>
    <d v="2016-03-31T17:17:36"/>
    <n v="30"/>
  </r>
  <r>
    <x v="407"/>
    <n v="633"/>
    <x v="2"/>
    <s v="GB"/>
    <s v="GBP"/>
    <n v="1467054000"/>
    <n v="1463144254"/>
    <b v="0"/>
    <n v="28"/>
    <b v="1"/>
    <x v="1"/>
    <s v="plays"/>
    <d v="2016-05-13T12:57:34"/>
    <d v="2016-06-27T19:00:00"/>
    <n v="45"/>
  </r>
  <r>
    <x v="407"/>
    <n v="1010"/>
    <x v="2"/>
    <s v="US"/>
    <s v="USD"/>
    <n v="1440892800"/>
    <n v="1438715077"/>
    <b v="0"/>
    <n v="17"/>
    <b v="1"/>
    <x v="1"/>
    <s v="plays"/>
    <d v="2015-08-04T19:04:37"/>
    <d v="2015-08-30T00:00:00"/>
    <n v="26"/>
  </r>
  <r>
    <x v="407"/>
    <n v="100"/>
    <x v="1"/>
    <s v="GB"/>
    <s v="GBP"/>
    <n v="1416781749"/>
    <n v="1415053749"/>
    <b v="0"/>
    <n v="1"/>
    <b v="0"/>
    <x v="1"/>
    <s v="musical"/>
    <d v="2014-11-03T22:29:09"/>
    <d v="2014-11-23T22:29:09"/>
    <n v="20"/>
  </r>
  <r>
    <x v="407"/>
    <n v="30"/>
    <x v="1"/>
    <s v="GB"/>
    <s v="GBP"/>
    <n v="1475258327"/>
    <n v="1471370327"/>
    <b v="0"/>
    <n v="2"/>
    <b v="0"/>
    <x v="1"/>
    <s v="musical"/>
    <d v="2016-08-16T17:58:47"/>
    <d v="2016-09-30T17:58:47"/>
    <n v="45"/>
  </r>
  <r>
    <x v="407"/>
    <n v="500"/>
    <x v="2"/>
    <s v="GB"/>
    <s v="GBP"/>
    <n v="1454412584"/>
    <n v="1452598184"/>
    <b v="0"/>
    <n v="17"/>
    <b v="1"/>
    <x v="1"/>
    <s v="plays"/>
    <d v="2016-01-12T11:29:44"/>
    <d v="2016-02-02T11:29:44"/>
    <n v="21"/>
  </r>
  <r>
    <x v="407"/>
    <n v="520"/>
    <x v="2"/>
    <s v="US"/>
    <s v="USD"/>
    <n v="1407686340"/>
    <n v="1404833442"/>
    <b v="0"/>
    <n v="9"/>
    <b v="1"/>
    <x v="1"/>
    <s v="plays"/>
    <d v="2014-07-08T15:30:42"/>
    <d v="2014-08-10T15:59:00"/>
    <n v="33"/>
  </r>
  <r>
    <x v="407"/>
    <n v="606"/>
    <x v="2"/>
    <s v="US"/>
    <s v="USD"/>
    <n v="1412092800"/>
    <n v="1409493800"/>
    <b v="0"/>
    <n v="18"/>
    <b v="1"/>
    <x v="1"/>
    <s v="plays"/>
    <d v="2014-08-31T14:03:20"/>
    <d v="2014-09-30T16:00:00"/>
    <n v="30"/>
  </r>
  <r>
    <x v="407"/>
    <n v="570"/>
    <x v="2"/>
    <s v="US"/>
    <s v="USD"/>
    <n v="1402848000"/>
    <n v="1400606573"/>
    <b v="0"/>
    <n v="21"/>
    <b v="1"/>
    <x v="1"/>
    <s v="plays"/>
    <d v="2014-05-20T17:22:53"/>
    <d v="2014-06-15T16:00:00"/>
    <n v="26"/>
  </r>
  <r>
    <x v="407"/>
    <n v="1197"/>
    <x v="2"/>
    <s v="GB"/>
    <s v="GBP"/>
    <n v="1425057075"/>
    <n v="1422465075"/>
    <b v="0"/>
    <n v="46"/>
    <b v="1"/>
    <x v="1"/>
    <s v="plays"/>
    <d v="2015-01-28T17:11:15"/>
    <d v="2015-02-27T17:11:15"/>
    <n v="30"/>
  </r>
  <r>
    <x v="407"/>
    <n v="525"/>
    <x v="2"/>
    <s v="US"/>
    <s v="USD"/>
    <n v="1461902340"/>
    <n v="1459220588"/>
    <b v="0"/>
    <n v="7"/>
    <b v="1"/>
    <x v="1"/>
    <s v="musical"/>
    <d v="2016-03-29T03:03:08"/>
    <d v="2016-04-29T03:59:00"/>
    <n v="31"/>
  </r>
  <r>
    <x v="407"/>
    <n v="565"/>
    <x v="2"/>
    <s v="GB"/>
    <s v="GBP"/>
    <n v="1476651600"/>
    <n v="1473189335"/>
    <b v="0"/>
    <n v="15"/>
    <b v="1"/>
    <x v="1"/>
    <s v="musical"/>
    <d v="2016-09-06T19:15:35"/>
    <d v="2016-10-16T21:00:00"/>
    <n v="40"/>
  </r>
  <r>
    <x v="407"/>
    <n v="500"/>
    <x v="2"/>
    <s v="GB"/>
    <s v="GBP"/>
    <n v="1439247600"/>
    <n v="1434625937"/>
    <b v="0"/>
    <n v="3"/>
    <b v="1"/>
    <x v="1"/>
    <s v="musical"/>
    <d v="2015-06-18T11:12:17"/>
    <d v="2015-08-10T23:00:00"/>
    <n v="53"/>
  </r>
  <r>
    <x v="407"/>
    <n v="501"/>
    <x v="2"/>
    <s v="US"/>
    <s v="USD"/>
    <n v="1472676371"/>
    <n v="1470948371"/>
    <b v="0"/>
    <n v="8"/>
    <b v="1"/>
    <x v="1"/>
    <s v="plays"/>
    <d v="2016-08-11T20:46:11"/>
    <d v="2016-08-31T20:46:11"/>
    <n v="20"/>
  </r>
  <r>
    <x v="407"/>
    <n v="530.11"/>
    <x v="2"/>
    <s v="US"/>
    <s v="USD"/>
    <n v="1415222545"/>
    <n v="1413404545"/>
    <b v="0"/>
    <n v="9"/>
    <b v="1"/>
    <x v="1"/>
    <s v="plays"/>
    <d v="2014-10-15T20:22:25"/>
    <d v="2014-11-05T21:22:25"/>
    <n v="21"/>
  </r>
  <r>
    <x v="407"/>
    <n v="10"/>
    <x v="1"/>
    <s v="GB"/>
    <s v="GBP"/>
    <n v="1432328400"/>
    <n v="1430734844"/>
    <b v="0"/>
    <n v="1"/>
    <b v="0"/>
    <x v="1"/>
    <s v="plays"/>
    <d v="2015-05-04T10:20:44"/>
    <d v="2015-05-22T21:00:00"/>
    <n v="18"/>
  </r>
  <r>
    <x v="407"/>
    <n v="25"/>
    <x v="0"/>
    <s v="US"/>
    <s v="USD"/>
    <n v="1487550399"/>
    <n v="1484958399"/>
    <b v="0"/>
    <n v="1"/>
    <b v="0"/>
    <x v="1"/>
    <s v="musical"/>
    <d v="2017-01-21T00:26:39"/>
    <d v="2017-02-20T00:26:39"/>
    <n v="30"/>
  </r>
  <r>
    <x v="407"/>
    <n v="100"/>
    <x v="1"/>
    <s v="US"/>
    <s v="USD"/>
    <n v="1433086082"/>
    <n v="1430494082"/>
    <b v="0"/>
    <n v="1"/>
    <b v="0"/>
    <x v="1"/>
    <s v="plays"/>
    <d v="2015-05-01T15:28:02"/>
    <d v="2015-05-31T15:28:02"/>
    <n v="30"/>
  </r>
  <r>
    <x v="407"/>
    <n v="1"/>
    <x v="1"/>
    <s v="US"/>
    <s v="USD"/>
    <n v="1412740457"/>
    <n v="1410148457"/>
    <b v="0"/>
    <n v="1"/>
    <b v="0"/>
    <x v="1"/>
    <s v="plays"/>
    <d v="2014-09-08T03:54:17"/>
    <d v="2014-10-08T03:54:17"/>
    <n v="30"/>
  </r>
  <r>
    <x v="407"/>
    <n v="70"/>
    <x v="1"/>
    <s v="GB"/>
    <s v="GBP"/>
    <n v="1410987400"/>
    <n v="1408395400"/>
    <b v="0"/>
    <n v="7"/>
    <b v="0"/>
    <x v="1"/>
    <s v="plays"/>
    <d v="2014-08-18T20:56:40"/>
    <d v="2014-09-17T20:56:40"/>
    <n v="30"/>
  </r>
  <r>
    <x v="407"/>
    <n v="300"/>
    <x v="1"/>
    <s v="US"/>
    <s v="USD"/>
    <n v="1448949540"/>
    <n v="1446048367"/>
    <b v="0"/>
    <n v="5"/>
    <b v="0"/>
    <x v="1"/>
    <s v="plays"/>
    <d v="2015-10-28T16:06:07"/>
    <d v="2015-12-01T05:59:00"/>
    <n v="34"/>
  </r>
  <r>
    <x v="407"/>
    <n v="0"/>
    <x v="1"/>
    <s v="US"/>
    <s v="USD"/>
    <n v="1399618380"/>
    <n v="1399058797"/>
    <b v="0"/>
    <n v="0"/>
    <b v="0"/>
    <x v="1"/>
    <s v="plays"/>
    <d v="2014-05-02T19:26:37"/>
    <d v="2014-05-09T06:53:00"/>
    <n v="7"/>
  </r>
  <r>
    <x v="407"/>
    <n v="110"/>
    <x v="1"/>
    <s v="GB"/>
    <s v="GBP"/>
    <n v="1416081600"/>
    <n v="1413477228"/>
    <b v="0"/>
    <n v="2"/>
    <b v="0"/>
    <x v="1"/>
    <s v="plays"/>
    <d v="2014-10-16T16:33:48"/>
    <d v="2014-11-15T20:00:00"/>
    <n v="30"/>
  </r>
  <r>
    <x v="407"/>
    <n v="137"/>
    <x v="1"/>
    <s v="US"/>
    <s v="USD"/>
    <n v="1463343673"/>
    <n v="1460751673"/>
    <b v="0"/>
    <n v="6"/>
    <b v="0"/>
    <x v="1"/>
    <s v="plays"/>
    <d v="2016-04-15T20:21:13"/>
    <d v="2016-05-15T20:21:13"/>
    <n v="30"/>
  </r>
  <r>
    <x v="407"/>
    <n v="0"/>
    <x v="1"/>
    <s v="GB"/>
    <s v="GBP"/>
    <n v="1448805404"/>
    <n v="1446209804"/>
    <b v="0"/>
    <n v="0"/>
    <b v="0"/>
    <x v="1"/>
    <s v="plays"/>
    <d v="2015-10-30T12:56:44"/>
    <d v="2015-11-29T13:56:44"/>
    <n v="30"/>
  </r>
  <r>
    <x v="408"/>
    <n v="628"/>
    <x v="2"/>
    <s v="GB"/>
    <s v="GBP"/>
    <n v="1432499376"/>
    <n v="1429648176"/>
    <b v="0"/>
    <n v="10"/>
    <b v="1"/>
    <x v="3"/>
    <s v="hardware"/>
    <d v="2015-04-21T20:29:36"/>
    <d v="2015-05-24T20:29:36"/>
    <n v="33"/>
  </r>
  <r>
    <x v="409"/>
    <n v="1069"/>
    <x v="2"/>
    <s v="GB"/>
    <s v="GBP"/>
    <n v="1479811846"/>
    <n v="1478602246"/>
    <b v="0"/>
    <n v="50"/>
    <b v="1"/>
    <x v="4"/>
    <s v="tabletop games"/>
    <d v="2016-11-08T10:50:46"/>
    <d v="2016-11-22T10:50:46"/>
    <n v="14"/>
  </r>
  <r>
    <x v="410"/>
    <n v="559"/>
    <x v="2"/>
    <s v="US"/>
    <s v="USD"/>
    <n v="1334250165"/>
    <n v="1331658165"/>
    <b v="0"/>
    <n v="13"/>
    <b v="1"/>
    <x v="5"/>
    <s v="indie rock"/>
    <d v="2012-03-13T17:02:45"/>
    <d v="2012-04-12T17:02:45"/>
    <n v="30"/>
  </r>
  <r>
    <x v="411"/>
    <n v="632"/>
    <x v="2"/>
    <s v="US"/>
    <s v="USD"/>
    <n v="1328377444"/>
    <n v="1326217444"/>
    <b v="0"/>
    <n v="22"/>
    <b v="1"/>
    <x v="0"/>
    <s v="shorts"/>
    <d v="2012-01-10T17:44:04"/>
    <d v="2012-02-04T17:44:04"/>
    <n v="25"/>
  </r>
  <r>
    <x v="411"/>
    <n v="180"/>
    <x v="1"/>
    <s v="US"/>
    <s v="USD"/>
    <n v="1427155726"/>
    <n v="1425690526"/>
    <b v="0"/>
    <n v="7"/>
    <b v="0"/>
    <x v="0"/>
    <s v="drama"/>
    <d v="2015-03-07T01:08:46"/>
    <d v="2015-03-24T00:08:46"/>
    <n v="17"/>
  </r>
  <r>
    <x v="411"/>
    <n v="0"/>
    <x v="1"/>
    <s v="US"/>
    <s v="USD"/>
    <n v="1413569818"/>
    <n v="1412705818"/>
    <b v="0"/>
    <n v="0"/>
    <b v="0"/>
    <x v="0"/>
    <s v="animation"/>
    <d v="2014-10-07T18:16:58"/>
    <d v="2014-10-17T18:16:58"/>
    <n v="10"/>
  </r>
  <r>
    <x v="411"/>
    <n v="15"/>
    <x v="1"/>
    <s v="US"/>
    <s v="USD"/>
    <n v="1408657826"/>
    <n v="1407621026"/>
    <b v="0"/>
    <n v="2"/>
    <b v="0"/>
    <x v="6"/>
    <s v="photobooks"/>
    <d v="2014-08-09T21:50:26"/>
    <d v="2014-08-21T21:50:26"/>
    <n v="12"/>
  </r>
  <r>
    <x v="411"/>
    <n v="485"/>
    <x v="2"/>
    <s v="US"/>
    <s v="USD"/>
    <n v="1487393940"/>
    <n v="1484115418"/>
    <b v="0"/>
    <n v="11"/>
    <b v="1"/>
    <x v="1"/>
    <s v="plays"/>
    <d v="2017-01-11T06:16:58"/>
    <d v="2017-02-18T04:59:00"/>
    <n v="38"/>
  </r>
  <r>
    <x v="412"/>
    <n v="425"/>
    <x v="2"/>
    <s v="US"/>
    <s v="USD"/>
    <n v="1446451200"/>
    <n v="1445539113"/>
    <b v="0"/>
    <n v="9"/>
    <b v="1"/>
    <x v="5"/>
    <s v="electronic music"/>
    <d v="2015-10-22T18:38:33"/>
    <d v="2015-11-02T08:00:00"/>
    <n v="11"/>
  </r>
  <r>
    <x v="412"/>
    <n v="120"/>
    <x v="0"/>
    <s v="US"/>
    <s v="USD"/>
    <n v="1418315470"/>
    <n v="1415723470"/>
    <b v="0"/>
    <n v="2"/>
    <b v="0"/>
    <x v="3"/>
    <s v="web"/>
    <d v="2014-11-11T16:31:10"/>
    <d v="2014-12-11T16:31:10"/>
    <n v="30"/>
  </r>
  <r>
    <x v="413"/>
    <n v="1570"/>
    <x v="2"/>
    <s v="US"/>
    <s v="USD"/>
    <n v="1337569140"/>
    <n v="1332991717"/>
    <b v="0"/>
    <n v="26"/>
    <b v="1"/>
    <x v="0"/>
    <s v="shorts"/>
    <d v="2012-03-29T03:28:37"/>
    <d v="2012-05-21T02:59:00"/>
    <n v="53"/>
  </r>
  <r>
    <x v="413"/>
    <n v="425"/>
    <x v="2"/>
    <s v="US"/>
    <s v="USD"/>
    <n v="1310440482"/>
    <n v="1307848482"/>
    <b v="0"/>
    <n v="8"/>
    <b v="1"/>
    <x v="0"/>
    <s v="shorts"/>
    <d v="2011-06-12T03:14:42"/>
    <d v="2011-07-12T03:14:42"/>
    <n v="30"/>
  </r>
  <r>
    <x v="413"/>
    <n v="0"/>
    <x v="1"/>
    <s v="GB"/>
    <s v="GBP"/>
    <n v="1383418996"/>
    <n v="1380826996"/>
    <b v="0"/>
    <n v="0"/>
    <b v="0"/>
    <x v="0"/>
    <s v="animation"/>
    <d v="2013-10-03T19:03:16"/>
    <d v="2013-11-02T19:03:16"/>
    <n v="30"/>
  </r>
  <r>
    <x v="413"/>
    <n v="0"/>
    <x v="1"/>
    <s v="US"/>
    <s v="USD"/>
    <n v="1438474704"/>
    <n v="1435882704"/>
    <b v="0"/>
    <n v="0"/>
    <b v="0"/>
    <x v="3"/>
    <s v="web"/>
    <d v="2015-07-03T00:18:24"/>
    <d v="2015-08-02T00:18:24"/>
    <n v="30"/>
  </r>
  <r>
    <x v="413"/>
    <n v="0"/>
    <x v="0"/>
    <s v="US"/>
    <s v="USD"/>
    <n v="1449689203"/>
    <n v="1447097203"/>
    <b v="0"/>
    <n v="0"/>
    <b v="0"/>
    <x v="3"/>
    <s v="web"/>
    <d v="2015-11-09T19:26:43"/>
    <d v="2015-12-09T19:26:43"/>
    <n v="30"/>
  </r>
  <r>
    <x v="413"/>
    <n v="435"/>
    <x v="2"/>
    <s v="US"/>
    <s v="USD"/>
    <n v="1387601040"/>
    <n v="1386806254"/>
    <b v="0"/>
    <n v="14"/>
    <b v="1"/>
    <x v="5"/>
    <s v="rock"/>
    <d v="2013-12-11T23:57:34"/>
    <d v="2013-12-21T04:44:00"/>
    <n v="10"/>
  </r>
  <r>
    <x v="413"/>
    <n v="165"/>
    <x v="1"/>
    <s v="US"/>
    <s v="USD"/>
    <n v="1333557975"/>
    <n v="1330969575"/>
    <b v="0"/>
    <n v="7"/>
    <b v="0"/>
    <x v="4"/>
    <s v="video games"/>
    <d v="2012-03-05T17:46:15"/>
    <d v="2012-04-04T16:46:15"/>
    <n v="30"/>
  </r>
  <r>
    <x v="413"/>
    <n v="875"/>
    <x v="2"/>
    <s v="US"/>
    <s v="USD"/>
    <n v="1438183889"/>
    <n v="1435591889"/>
    <b v="0"/>
    <n v="14"/>
    <b v="1"/>
    <x v="5"/>
    <s v="rock"/>
    <d v="2015-06-29T15:31:29"/>
    <d v="2015-07-29T15:31:29"/>
    <n v="30"/>
  </r>
  <r>
    <x v="413"/>
    <n v="679.44"/>
    <x v="2"/>
    <s v="US"/>
    <s v="USD"/>
    <n v="1280800740"/>
    <n v="1279603955"/>
    <b v="0"/>
    <n v="17"/>
    <b v="1"/>
    <x v="5"/>
    <s v="rock"/>
    <d v="2010-07-20T05:32:35"/>
    <d v="2010-08-03T01:59:00"/>
    <n v="14"/>
  </r>
  <r>
    <x v="413"/>
    <n v="1050"/>
    <x v="2"/>
    <s v="US"/>
    <s v="USD"/>
    <n v="1362211140"/>
    <n v="1359421403"/>
    <b v="0"/>
    <n v="25"/>
    <b v="1"/>
    <x v="5"/>
    <s v="rock"/>
    <d v="2013-01-29T01:03:23"/>
    <d v="2013-03-02T07:59:00"/>
    <n v="32"/>
  </r>
  <r>
    <x v="413"/>
    <n v="463"/>
    <x v="2"/>
    <s v="US"/>
    <s v="USD"/>
    <n v="1443040059"/>
    <n v="1440448059"/>
    <b v="0"/>
    <n v="13"/>
    <b v="1"/>
    <x v="5"/>
    <s v="rock"/>
    <d v="2015-08-24T20:27:39"/>
    <d v="2015-09-23T20:27:39"/>
    <n v="30"/>
  </r>
  <r>
    <x v="413"/>
    <n v="416"/>
    <x v="2"/>
    <s v="US"/>
    <s v="USD"/>
    <n v="1266210000"/>
    <n v="1263474049"/>
    <b v="1"/>
    <n v="22"/>
    <b v="1"/>
    <x v="5"/>
    <s v="indie rock"/>
    <d v="2010-01-14T13:00:49"/>
    <d v="2010-02-15T05:00:00"/>
    <n v="32"/>
  </r>
  <r>
    <x v="413"/>
    <n v="430"/>
    <x v="2"/>
    <s v="US"/>
    <s v="USD"/>
    <n v="1472621760"/>
    <n v="1472110513"/>
    <b v="0"/>
    <n v="9"/>
    <b v="1"/>
    <x v="7"/>
    <s v="small batch"/>
    <d v="2016-08-25T07:35:13"/>
    <d v="2016-08-31T05:36:00"/>
    <n v="6"/>
  </r>
  <r>
    <x v="413"/>
    <n v="440"/>
    <x v="2"/>
    <s v="GB"/>
    <s v="GBP"/>
    <n v="1440245273"/>
    <n v="1438085273"/>
    <b v="0"/>
    <n v="18"/>
    <b v="1"/>
    <x v="1"/>
    <s v="plays"/>
    <d v="2015-07-28T12:07:53"/>
    <d v="2015-08-22T12:07:53"/>
    <n v="25"/>
  </r>
  <r>
    <x v="413"/>
    <n v="130"/>
    <x v="1"/>
    <s v="US"/>
    <s v="USD"/>
    <n v="1426294201"/>
    <n v="1423705801"/>
    <b v="0"/>
    <n v="5"/>
    <b v="0"/>
    <x v="1"/>
    <s v="plays"/>
    <d v="2015-02-12T01:50:01"/>
    <d v="2015-03-14T00:50:01"/>
    <n v="30"/>
  </r>
  <r>
    <x v="413"/>
    <n v="450"/>
    <x v="2"/>
    <s v="GB"/>
    <s v="GBP"/>
    <n v="1428256277"/>
    <n v="1425235877"/>
    <b v="0"/>
    <n v="15"/>
    <b v="1"/>
    <x v="1"/>
    <s v="plays"/>
    <d v="2015-03-01T18:51:17"/>
    <d v="2015-04-05T17:51:17"/>
    <n v="35"/>
  </r>
  <r>
    <x v="413"/>
    <n v="400"/>
    <x v="2"/>
    <s v="US"/>
    <s v="USD"/>
    <n v="1480140000"/>
    <n v="1479186575"/>
    <b v="0"/>
    <n v="13"/>
    <b v="1"/>
    <x v="1"/>
    <s v="plays"/>
    <d v="2016-11-15T05:09:35"/>
    <d v="2016-11-26T06:00:00"/>
    <n v="11"/>
  </r>
  <r>
    <x v="413"/>
    <n v="151"/>
    <x v="1"/>
    <s v="GB"/>
    <s v="GBP"/>
    <n v="1400278290"/>
    <n v="1399414290"/>
    <b v="0"/>
    <n v="13"/>
    <b v="0"/>
    <x v="1"/>
    <s v="plays"/>
    <d v="2014-05-06T22:11:30"/>
    <d v="2014-05-16T22:11:30"/>
    <n v="10"/>
  </r>
  <r>
    <x v="414"/>
    <n v="410"/>
    <x v="2"/>
    <s v="US"/>
    <s v="USD"/>
    <n v="1420099140"/>
    <n v="1418766740"/>
    <b v="0"/>
    <n v="8"/>
    <b v="1"/>
    <x v="0"/>
    <s v="television"/>
    <d v="2014-12-16T21:52:20"/>
    <d v="2015-01-01T07:59:00"/>
    <n v="16"/>
  </r>
  <r>
    <x v="414"/>
    <n v="460"/>
    <x v="2"/>
    <s v="US"/>
    <s v="USD"/>
    <n v="1330214841"/>
    <n v="1327622841"/>
    <b v="0"/>
    <n v="21"/>
    <b v="1"/>
    <x v="0"/>
    <s v="shorts"/>
    <d v="2012-01-27T00:07:21"/>
    <d v="2012-02-26T00:07:21"/>
    <n v="30"/>
  </r>
  <r>
    <x v="414"/>
    <n v="545"/>
    <x v="2"/>
    <s v="US"/>
    <s v="USD"/>
    <n v="1344358860"/>
    <n v="1343682681"/>
    <b v="0"/>
    <n v="19"/>
    <b v="1"/>
    <x v="5"/>
    <s v="rock"/>
    <d v="2012-07-30T21:11:21"/>
    <d v="2012-08-07T17:01:00"/>
    <n v="8"/>
  </r>
  <r>
    <x v="414"/>
    <n v="586"/>
    <x v="2"/>
    <s v="GB"/>
    <s v="GBP"/>
    <n v="1465709400"/>
    <n v="1462695073"/>
    <b v="0"/>
    <n v="34"/>
    <b v="1"/>
    <x v="5"/>
    <s v="rock"/>
    <d v="2016-05-08T08:11:13"/>
    <d v="2016-06-12T05:30:00"/>
    <n v="35"/>
  </r>
  <r>
    <x v="414"/>
    <n v="360"/>
    <x v="3"/>
    <s v="US"/>
    <s v="USD"/>
    <n v="1490331623"/>
    <n v="1487743223"/>
    <b v="0"/>
    <n v="15"/>
    <b v="0"/>
    <x v="5"/>
    <s v="faith"/>
    <d v="2017-02-22T06:00:23"/>
    <d v="2017-03-24T05:00:23"/>
    <n v="30"/>
  </r>
  <r>
    <x v="414"/>
    <n v="500"/>
    <x v="2"/>
    <s v="US"/>
    <s v="USD"/>
    <n v="1299243427"/>
    <n v="1296651427"/>
    <b v="0"/>
    <n v="20"/>
    <b v="1"/>
    <x v="5"/>
    <s v="rock"/>
    <d v="2011-02-02T12:57:07"/>
    <d v="2011-03-04T12:57:07"/>
    <n v="30"/>
  </r>
  <r>
    <x v="414"/>
    <n v="633"/>
    <x v="2"/>
    <s v="US"/>
    <s v="USD"/>
    <n v="1440266422"/>
    <n v="1436810422"/>
    <b v="0"/>
    <n v="19"/>
    <b v="1"/>
    <x v="5"/>
    <s v="rock"/>
    <d v="2015-07-13T18:00:22"/>
    <d v="2015-08-22T18:00:22"/>
    <n v="40"/>
  </r>
  <r>
    <x v="414"/>
    <n v="558"/>
    <x v="2"/>
    <s v="GB"/>
    <s v="GBP"/>
    <n v="1476632178"/>
    <n v="1473953778"/>
    <b v="0"/>
    <n v="31"/>
    <b v="1"/>
    <x v="1"/>
    <s v="plays"/>
    <d v="2016-09-15T15:36:18"/>
    <d v="2016-10-16T15:36:18"/>
    <n v="31"/>
  </r>
  <r>
    <x v="414"/>
    <n v="481.5"/>
    <x v="2"/>
    <s v="GB"/>
    <s v="GBP"/>
    <n v="1456876740"/>
    <n v="1455063886"/>
    <b v="0"/>
    <n v="17"/>
    <b v="1"/>
    <x v="1"/>
    <s v="plays"/>
    <d v="2016-02-10T00:24:46"/>
    <d v="2016-03-01T23:59:00"/>
    <n v="20"/>
  </r>
  <r>
    <x v="414"/>
    <n v="593"/>
    <x v="2"/>
    <s v="US"/>
    <s v="USD"/>
    <n v="1411980020"/>
    <n v="1409388020"/>
    <b v="0"/>
    <n v="13"/>
    <b v="1"/>
    <x v="1"/>
    <s v="plays"/>
    <d v="2014-08-30T08:40:20"/>
    <d v="2014-09-29T08:40:20"/>
    <n v="30"/>
  </r>
  <r>
    <x v="414"/>
    <n v="504"/>
    <x v="2"/>
    <s v="GB"/>
    <s v="GBP"/>
    <n v="1435352400"/>
    <n v="1431718575"/>
    <b v="0"/>
    <n v="22"/>
    <b v="1"/>
    <x v="1"/>
    <s v="plays"/>
    <d v="2015-05-15T19:36:15"/>
    <d v="2015-06-26T21:00:00"/>
    <n v="42"/>
  </r>
  <r>
    <x v="414"/>
    <n v="355"/>
    <x v="2"/>
    <s v="US"/>
    <s v="USD"/>
    <n v="1440820740"/>
    <n v="1439567660"/>
    <b v="0"/>
    <n v="6"/>
    <b v="1"/>
    <x v="1"/>
    <s v="plays"/>
    <d v="2015-08-14T15:54:20"/>
    <d v="2015-08-29T03:59:00"/>
    <n v="15"/>
  </r>
  <r>
    <x v="414"/>
    <n v="351"/>
    <x v="2"/>
    <s v="US"/>
    <s v="USD"/>
    <n v="1436587140"/>
    <n v="1434113406"/>
    <b v="0"/>
    <n v="10"/>
    <b v="1"/>
    <x v="1"/>
    <s v="musical"/>
    <d v="2015-06-12T12:50:06"/>
    <d v="2015-07-11T03:59:00"/>
    <n v="29"/>
  </r>
  <r>
    <x v="415"/>
    <n v="353"/>
    <x v="2"/>
    <s v="US"/>
    <s v="USD"/>
    <n v="1421358895"/>
    <n v="1418766895"/>
    <b v="0"/>
    <n v="14"/>
    <b v="1"/>
    <x v="3"/>
    <s v="space exploration"/>
    <d v="2014-12-16T21:54:55"/>
    <d v="2015-01-15T21:54:55"/>
    <n v="30"/>
  </r>
  <r>
    <x v="416"/>
    <n v="430"/>
    <x v="2"/>
    <s v="GB"/>
    <s v="GBP"/>
    <n v="1448922600"/>
    <n v="1446352529"/>
    <b v="0"/>
    <n v="14"/>
    <b v="1"/>
    <x v="1"/>
    <s v="plays"/>
    <d v="2015-11-01T04:35:29"/>
    <d v="2015-11-30T22:30:00"/>
    <n v="29"/>
  </r>
  <r>
    <x v="417"/>
    <n v="469"/>
    <x v="2"/>
    <s v="GB"/>
    <s v="GBP"/>
    <n v="1457906400"/>
    <n v="1457115427"/>
    <b v="0"/>
    <n v="31"/>
    <b v="1"/>
    <x v="1"/>
    <s v="plays"/>
    <d v="2016-03-04T18:17:07"/>
    <d v="2016-03-13T22:00:00"/>
    <n v="9"/>
  </r>
  <r>
    <x v="418"/>
    <n v="460"/>
    <x v="2"/>
    <s v="US"/>
    <s v="USD"/>
    <n v="1325007358"/>
    <n v="1319819758"/>
    <b v="0"/>
    <n v="15"/>
    <b v="1"/>
    <x v="0"/>
    <s v="shorts"/>
    <d v="2011-10-28T16:35:58"/>
    <d v="2011-12-27T17:35:58"/>
    <n v="60"/>
  </r>
  <r>
    <x v="418"/>
    <n v="376"/>
    <x v="2"/>
    <s v="GB"/>
    <s v="GBP"/>
    <n v="1459872000"/>
    <n v="1456408244"/>
    <b v="0"/>
    <n v="9"/>
    <b v="1"/>
    <x v="0"/>
    <s v="documentary"/>
    <d v="2016-02-25T13:50:44"/>
    <d v="2016-04-05T16:00:00"/>
    <n v="40"/>
  </r>
  <r>
    <x v="418"/>
    <n v="310"/>
    <x v="2"/>
    <s v="US"/>
    <s v="USD"/>
    <n v="1329248940"/>
    <n v="1326972107"/>
    <b v="0"/>
    <n v="11"/>
    <b v="1"/>
    <x v="5"/>
    <s v="rock"/>
    <d v="2012-01-19T11:21:47"/>
    <d v="2012-02-14T19:49:00"/>
    <n v="26"/>
  </r>
  <r>
    <x v="418"/>
    <n v="300"/>
    <x v="2"/>
    <s v="US"/>
    <s v="USD"/>
    <n v="1429038033"/>
    <n v="1426446033"/>
    <b v="0"/>
    <n v="16"/>
    <b v="1"/>
    <x v="5"/>
    <s v="metal"/>
    <d v="2015-03-15T19:00:33"/>
    <d v="2015-04-14T19:00:33"/>
    <n v="30"/>
  </r>
  <r>
    <x v="418"/>
    <n v="300"/>
    <x v="2"/>
    <s v="US"/>
    <s v="USD"/>
    <n v="1424116709"/>
    <n v="1421524709"/>
    <b v="0"/>
    <n v="10"/>
    <b v="1"/>
    <x v="5"/>
    <s v="metal"/>
    <d v="2015-01-17T19:58:29"/>
    <d v="2015-02-16T19:58:29"/>
    <n v="30"/>
  </r>
  <r>
    <x v="418"/>
    <n v="42.25"/>
    <x v="1"/>
    <s v="CA"/>
    <s v="CAD"/>
    <n v="1455232937"/>
    <n v="1453936937"/>
    <b v="0"/>
    <n v="4"/>
    <b v="0"/>
    <x v="4"/>
    <s v="video games"/>
    <d v="2016-01-27T23:22:17"/>
    <d v="2016-02-11T23:22:17"/>
    <n v="15"/>
  </r>
  <r>
    <x v="418"/>
    <n v="375"/>
    <x v="2"/>
    <s v="US"/>
    <s v="USD"/>
    <n v="1405366359"/>
    <n v="1402342359"/>
    <b v="0"/>
    <n v="7"/>
    <b v="1"/>
    <x v="2"/>
    <s v="nonfiction"/>
    <d v="2014-06-09T19:32:39"/>
    <d v="2014-07-14T19:32:39"/>
    <n v="35"/>
  </r>
  <r>
    <x v="418"/>
    <n v="300"/>
    <x v="2"/>
    <s v="CA"/>
    <s v="CAD"/>
    <n v="1391194860"/>
    <n v="1388084862"/>
    <b v="0"/>
    <n v="11"/>
    <b v="1"/>
    <x v="5"/>
    <s v="rock"/>
    <d v="2013-12-26T19:07:42"/>
    <d v="2014-01-31T19:01:00"/>
    <n v="36"/>
  </r>
  <r>
    <x v="418"/>
    <n v="301"/>
    <x v="2"/>
    <s v="US"/>
    <s v="USD"/>
    <n v="1350505059"/>
    <n v="1347913059"/>
    <b v="0"/>
    <n v="8"/>
    <b v="1"/>
    <x v="5"/>
    <s v="rock"/>
    <d v="2012-09-17T20:17:39"/>
    <d v="2012-10-17T20:17:39"/>
    <n v="30"/>
  </r>
  <r>
    <x v="418"/>
    <n v="300"/>
    <x v="2"/>
    <s v="US"/>
    <s v="USD"/>
    <n v="1366064193"/>
    <n v="1364854593"/>
    <b v="0"/>
    <n v="11"/>
    <b v="1"/>
    <x v="5"/>
    <s v="indie rock"/>
    <d v="2013-04-01T22:16:33"/>
    <d v="2013-04-15T22:16:33"/>
    <n v="14"/>
  </r>
  <r>
    <x v="418"/>
    <n v="317"/>
    <x v="2"/>
    <s v="US"/>
    <s v="USD"/>
    <n v="1437674545"/>
    <n v="1436464945"/>
    <b v="0"/>
    <n v="14"/>
    <b v="1"/>
    <x v="5"/>
    <s v="electronic music"/>
    <d v="2015-07-09T18:02:25"/>
    <d v="2015-07-23T18:02:25"/>
    <n v="14"/>
  </r>
  <r>
    <x v="418"/>
    <n v="555"/>
    <x v="2"/>
    <s v="US"/>
    <s v="USD"/>
    <n v="1311576600"/>
    <n v="1306219897"/>
    <b v="0"/>
    <n v="11"/>
    <b v="1"/>
    <x v="5"/>
    <s v="rock"/>
    <d v="2011-05-24T06:51:37"/>
    <d v="2011-07-25T06:50:00"/>
    <n v="62"/>
  </r>
  <r>
    <x v="418"/>
    <n v="1050.5"/>
    <x v="2"/>
    <s v="US"/>
    <s v="USD"/>
    <n v="1296953209"/>
    <n v="1295657209"/>
    <b v="0"/>
    <n v="14"/>
    <b v="1"/>
    <x v="5"/>
    <s v="rock"/>
    <d v="2011-01-22T00:46:49"/>
    <d v="2011-02-06T00:46:49"/>
    <n v="15"/>
  </r>
  <r>
    <x v="418"/>
    <n v="546"/>
    <x v="2"/>
    <s v="US"/>
    <s v="USD"/>
    <n v="1461177950"/>
    <n v="1458758750"/>
    <b v="0"/>
    <n v="16"/>
    <b v="1"/>
    <x v="7"/>
    <s v="small batch"/>
    <d v="2016-03-23T18:45:50"/>
    <d v="2016-04-20T18:45:50"/>
    <n v="28"/>
  </r>
  <r>
    <x v="418"/>
    <n v="400.33"/>
    <x v="2"/>
    <s v="US"/>
    <s v="USD"/>
    <n v="1343440800"/>
    <n v="1342545994"/>
    <b v="0"/>
    <n v="16"/>
    <b v="1"/>
    <x v="5"/>
    <s v="indie rock"/>
    <d v="2012-07-17T17:26:34"/>
    <d v="2012-07-28T02:00:00"/>
    <n v="11"/>
  </r>
  <r>
    <x v="418"/>
    <n v="797"/>
    <x v="2"/>
    <s v="US"/>
    <s v="USD"/>
    <n v="1335113976"/>
    <n v="1332521976"/>
    <b v="0"/>
    <n v="30"/>
    <b v="1"/>
    <x v="5"/>
    <s v="indie rock"/>
    <d v="2012-03-23T16:59:36"/>
    <d v="2012-04-22T16:59:36"/>
    <n v="30"/>
  </r>
  <r>
    <x v="418"/>
    <n v="492"/>
    <x v="2"/>
    <s v="GB"/>
    <s v="GBP"/>
    <n v="1424378748"/>
    <n v="1421786748"/>
    <b v="0"/>
    <n v="49"/>
    <b v="1"/>
    <x v="3"/>
    <s v="space exploration"/>
    <d v="2015-01-20T20:45:48"/>
    <d v="2015-02-19T20:45:48"/>
    <n v="30"/>
  </r>
  <r>
    <x v="418"/>
    <n v="310"/>
    <x v="2"/>
    <s v="US"/>
    <s v="USD"/>
    <n v="1426117552"/>
    <n v="1423529152"/>
    <b v="0"/>
    <n v="17"/>
    <b v="1"/>
    <x v="3"/>
    <s v="hardware"/>
    <d v="2015-02-10T00:45:52"/>
    <d v="2015-03-11T23:45:52"/>
    <n v="29"/>
  </r>
  <r>
    <x v="418"/>
    <n v="300"/>
    <x v="2"/>
    <s v="US"/>
    <s v="USD"/>
    <n v="1422068400"/>
    <n v="1420774779"/>
    <b v="0"/>
    <n v="10"/>
    <b v="1"/>
    <x v="1"/>
    <s v="musical"/>
    <d v="2015-01-09T03:39:39"/>
    <d v="2015-01-24T03:00:00"/>
    <n v="15"/>
  </r>
  <r>
    <x v="418"/>
    <n v="1373.24"/>
    <x v="2"/>
    <s v="GB"/>
    <s v="GBP"/>
    <n v="1412335772"/>
    <n v="1409743772"/>
    <b v="0"/>
    <n v="59"/>
    <b v="1"/>
    <x v="1"/>
    <s v="spaces"/>
    <d v="2014-09-03T11:29:32"/>
    <d v="2014-10-03T11:29:32"/>
    <n v="30"/>
  </r>
  <r>
    <x v="418"/>
    <n v="371"/>
    <x v="2"/>
    <s v="ES"/>
    <s v="EUR"/>
    <n v="1450911540"/>
    <n v="1448536516"/>
    <b v="0"/>
    <n v="25"/>
    <b v="1"/>
    <x v="1"/>
    <s v="spaces"/>
    <d v="2015-11-26T11:15:16"/>
    <d v="2015-12-23T22:59:00"/>
    <n v="27"/>
  </r>
  <r>
    <x v="418"/>
    <n v="0"/>
    <x v="1"/>
    <s v="US"/>
    <s v="USD"/>
    <n v="1425258240"/>
    <n v="1422043154"/>
    <b v="0"/>
    <n v="0"/>
    <b v="0"/>
    <x v="1"/>
    <s v="spaces"/>
    <d v="2015-01-23T19:59:14"/>
    <d v="2015-03-02T01:04:00"/>
    <n v="38"/>
  </r>
  <r>
    <x v="418"/>
    <n v="525"/>
    <x v="2"/>
    <s v="GB"/>
    <s v="GBP"/>
    <n v="1412706375"/>
    <n v="1410114375"/>
    <b v="1"/>
    <n v="18"/>
    <b v="1"/>
    <x v="1"/>
    <s v="plays"/>
    <d v="2014-09-07T18:26:15"/>
    <d v="2014-10-07T18:26:15"/>
    <n v="30"/>
  </r>
  <r>
    <x v="418"/>
    <n v="867"/>
    <x v="2"/>
    <s v="AU"/>
    <s v="AUD"/>
    <n v="1465394340"/>
    <n v="1464677986"/>
    <b v="0"/>
    <n v="20"/>
    <b v="1"/>
    <x v="1"/>
    <s v="plays"/>
    <d v="2016-05-31T06:59:46"/>
    <d v="2016-06-08T13:59:00"/>
    <n v="8"/>
  </r>
  <r>
    <x v="418"/>
    <n v="385"/>
    <x v="2"/>
    <s v="GB"/>
    <s v="GBP"/>
    <n v="1471130956"/>
    <n v="1465946956"/>
    <b v="0"/>
    <n v="14"/>
    <b v="1"/>
    <x v="1"/>
    <s v="plays"/>
    <d v="2016-06-14T23:29:16"/>
    <d v="2016-08-13T23:29:16"/>
    <n v="60"/>
  </r>
  <r>
    <x v="418"/>
    <n v="340"/>
    <x v="2"/>
    <s v="GB"/>
    <s v="GBP"/>
    <n v="1414972800"/>
    <n v="1412629704"/>
    <b v="0"/>
    <n v="17"/>
    <b v="1"/>
    <x v="1"/>
    <s v="plays"/>
    <d v="2014-10-06T21:08:24"/>
    <d v="2014-11-03T00:00:00"/>
    <n v="28"/>
  </r>
  <r>
    <x v="418"/>
    <n v="312"/>
    <x v="2"/>
    <s v="US"/>
    <s v="USD"/>
    <n v="1414378800"/>
    <n v="1412836990"/>
    <b v="0"/>
    <n v="6"/>
    <b v="1"/>
    <x v="1"/>
    <s v="plays"/>
    <d v="2014-10-09T06:43:10"/>
    <d v="2014-10-27T03:00:00"/>
    <n v="18"/>
  </r>
  <r>
    <x v="418"/>
    <n v="369"/>
    <x v="2"/>
    <s v="GB"/>
    <s v="GBP"/>
    <n v="1466899491"/>
    <n v="1464307491"/>
    <b v="0"/>
    <n v="8"/>
    <b v="1"/>
    <x v="1"/>
    <s v="plays"/>
    <d v="2016-05-27T00:04:51"/>
    <d v="2016-06-26T00:04:51"/>
    <n v="30"/>
  </r>
  <r>
    <x v="418"/>
    <n v="752"/>
    <x v="2"/>
    <s v="CA"/>
    <s v="CAD"/>
    <n v="1472097540"/>
    <n v="1471188502"/>
    <b v="0"/>
    <n v="17"/>
    <b v="1"/>
    <x v="1"/>
    <s v="plays"/>
    <d v="2016-08-14T15:28:22"/>
    <d v="2016-08-25T03:59:00"/>
    <n v="11"/>
  </r>
  <r>
    <x v="418"/>
    <n v="409.01"/>
    <x v="2"/>
    <s v="GB"/>
    <s v="GBP"/>
    <n v="1464712394"/>
    <n v="1459528394"/>
    <b v="0"/>
    <n v="27"/>
    <b v="1"/>
    <x v="1"/>
    <s v="plays"/>
    <d v="2016-04-01T16:33:14"/>
    <d v="2016-05-31T16:33:14"/>
    <n v="60"/>
  </r>
  <r>
    <x v="418"/>
    <n v="381"/>
    <x v="2"/>
    <s v="GB"/>
    <s v="GBP"/>
    <n v="1455831000"/>
    <n v="1454366467"/>
    <b v="0"/>
    <n v="15"/>
    <b v="1"/>
    <x v="1"/>
    <s v="plays"/>
    <d v="2016-02-01T22:41:07"/>
    <d v="2016-02-18T21:30:00"/>
    <n v="17"/>
  </r>
  <r>
    <x v="418"/>
    <n v="430"/>
    <x v="2"/>
    <s v="GB"/>
    <s v="GBP"/>
    <n v="1436110717"/>
    <n v="1433518717"/>
    <b v="0"/>
    <n v="20"/>
    <b v="1"/>
    <x v="1"/>
    <s v="plays"/>
    <d v="2015-06-05T15:38:37"/>
    <d v="2015-07-05T15:38:37"/>
    <n v="30"/>
  </r>
  <r>
    <x v="418"/>
    <n v="0"/>
    <x v="1"/>
    <s v="CA"/>
    <s v="CAD"/>
    <n v="1416524325"/>
    <n v="1415228325"/>
    <b v="0"/>
    <n v="0"/>
    <b v="0"/>
    <x v="1"/>
    <s v="plays"/>
    <d v="2014-11-05T22:58:45"/>
    <d v="2014-11-20T22:58:45"/>
    <n v="15"/>
  </r>
  <r>
    <x v="418"/>
    <n v="86"/>
    <x v="1"/>
    <s v="GB"/>
    <s v="GBP"/>
    <n v="1469113351"/>
    <n v="1463929351"/>
    <b v="0"/>
    <n v="6"/>
    <b v="0"/>
    <x v="1"/>
    <s v="plays"/>
    <d v="2016-05-22T15:02:31"/>
    <d v="2016-07-21T15:02:31"/>
    <n v="60"/>
  </r>
  <r>
    <x v="419"/>
    <n v="0"/>
    <x v="1"/>
    <s v="AU"/>
    <s v="AUD"/>
    <n v="1402901405"/>
    <n v="1400309405"/>
    <b v="0"/>
    <n v="0"/>
    <b v="0"/>
    <x v="4"/>
    <s v="mobile games"/>
    <d v="2014-05-17T06:50:05"/>
    <d v="2014-06-16T06:50:05"/>
    <n v="30"/>
  </r>
  <r>
    <x v="420"/>
    <n v="0"/>
    <x v="1"/>
    <s v="US"/>
    <s v="USD"/>
    <n v="1414205990"/>
    <n v="1413341990"/>
    <b v="0"/>
    <n v="0"/>
    <b v="0"/>
    <x v="1"/>
    <s v="plays"/>
    <d v="2014-10-15T02:59:50"/>
    <d v="2014-10-25T02:59:50"/>
    <n v="10"/>
  </r>
  <r>
    <x v="421"/>
    <n v="260"/>
    <x v="2"/>
    <s v="GB"/>
    <s v="GBP"/>
    <n v="1396890822"/>
    <n v="1395162822"/>
    <b v="0"/>
    <n v="12"/>
    <b v="1"/>
    <x v="0"/>
    <s v="shorts"/>
    <d v="2014-03-18T17:13:42"/>
    <d v="2014-04-07T17:13:42"/>
    <n v="20"/>
  </r>
  <r>
    <x v="421"/>
    <n v="0"/>
    <x v="0"/>
    <s v="US"/>
    <s v="USD"/>
    <n v="1448225336"/>
    <n v="1445629736"/>
    <b v="0"/>
    <n v="0"/>
    <b v="0"/>
    <x v="3"/>
    <s v="web"/>
    <d v="2015-10-23T19:48:56"/>
    <d v="2015-11-22T20:48:56"/>
    <n v="30"/>
  </r>
  <r>
    <x v="421"/>
    <n v="595"/>
    <x v="2"/>
    <s v="US"/>
    <s v="USD"/>
    <n v="1354756714"/>
    <n v="1353547114"/>
    <b v="0"/>
    <n v="18"/>
    <b v="1"/>
    <x v="2"/>
    <s v="nonfiction"/>
    <d v="2012-11-22T01:18:34"/>
    <d v="2012-12-06T01:18:34"/>
    <n v="14"/>
  </r>
  <r>
    <x v="421"/>
    <n v="545"/>
    <x v="2"/>
    <s v="DE"/>
    <s v="EUR"/>
    <n v="1477422000"/>
    <n v="1472282956"/>
    <b v="0"/>
    <n v="28"/>
    <b v="1"/>
    <x v="5"/>
    <s v="metal"/>
    <d v="2016-08-27T07:29:16"/>
    <d v="2016-10-25T19:00:00"/>
    <n v="59"/>
  </r>
  <r>
    <x v="421"/>
    <n v="605"/>
    <x v="2"/>
    <s v="GB"/>
    <s v="GBP"/>
    <n v="1434120856"/>
    <n v="1428936856"/>
    <b v="0"/>
    <n v="25"/>
    <b v="1"/>
    <x v="1"/>
    <s v="plays"/>
    <d v="2015-04-13T14:54:16"/>
    <d v="2015-06-12T14:54:16"/>
    <n v="60"/>
  </r>
  <r>
    <x v="421"/>
    <n v="2"/>
    <x v="1"/>
    <s v="US"/>
    <s v="USD"/>
    <n v="1390921827"/>
    <n v="1389193827"/>
    <b v="0"/>
    <n v="2"/>
    <b v="0"/>
    <x v="4"/>
    <s v="video games"/>
    <d v="2014-01-08T15:10:27"/>
    <d v="2014-01-28T15:10:27"/>
    <n v="20"/>
  </r>
  <r>
    <x v="421"/>
    <n v="120"/>
    <x v="3"/>
    <s v="US"/>
    <s v="USD"/>
    <n v="1490033247"/>
    <n v="1489428447"/>
    <b v="0"/>
    <n v="4"/>
    <b v="0"/>
    <x v="7"/>
    <s v="small batch"/>
    <d v="2017-03-13T18:07:27"/>
    <d v="2017-03-20T18:07:27"/>
    <n v="7"/>
  </r>
  <r>
    <x v="421"/>
    <n v="391"/>
    <x v="2"/>
    <s v="US"/>
    <s v="USD"/>
    <n v="1293937200"/>
    <n v="1291257298"/>
    <b v="0"/>
    <n v="13"/>
    <b v="1"/>
    <x v="5"/>
    <s v="classical music"/>
    <d v="2010-12-02T02:34:58"/>
    <d v="2011-01-02T03:00:00"/>
    <n v="31"/>
  </r>
  <r>
    <x v="421"/>
    <n v="605"/>
    <x v="2"/>
    <s v="CA"/>
    <s v="CAD"/>
    <n v="1470595109"/>
    <n v="1468003109"/>
    <b v="0"/>
    <n v="14"/>
    <b v="1"/>
    <x v="1"/>
    <s v="plays"/>
    <d v="2016-07-08T18:38:29"/>
    <d v="2016-08-07T18:38:29"/>
    <n v="30"/>
  </r>
  <r>
    <x v="421"/>
    <n v="80"/>
    <x v="1"/>
    <s v="AU"/>
    <s v="AUD"/>
    <n v="1443103848"/>
    <n v="1441894248"/>
    <b v="0"/>
    <n v="3"/>
    <b v="0"/>
    <x v="1"/>
    <s v="plays"/>
    <d v="2015-09-10T14:10:48"/>
    <d v="2015-09-24T14:10:48"/>
    <n v="14"/>
  </r>
  <r>
    <x v="421"/>
    <n v="250"/>
    <x v="2"/>
    <s v="GB"/>
    <s v="GBP"/>
    <n v="1459845246"/>
    <n v="1457429646"/>
    <b v="0"/>
    <n v="9"/>
    <b v="1"/>
    <x v="1"/>
    <s v="plays"/>
    <d v="2016-03-08T09:34:06"/>
    <d v="2016-04-05T08:34:06"/>
    <n v="28"/>
  </r>
  <r>
    <x v="421"/>
    <n v="280"/>
    <x v="2"/>
    <s v="GB"/>
    <s v="GBP"/>
    <n v="1455832800"/>
    <n v="1452338929"/>
    <b v="0"/>
    <n v="24"/>
    <b v="1"/>
    <x v="1"/>
    <s v="plays"/>
    <d v="2016-01-09T11:28:49"/>
    <d v="2016-02-18T22:00:00"/>
    <n v="40"/>
  </r>
  <r>
    <x v="421"/>
    <n v="350"/>
    <x v="2"/>
    <s v="US"/>
    <s v="USD"/>
    <n v="1429912341"/>
    <n v="1427320341"/>
    <b v="0"/>
    <n v="10"/>
    <b v="1"/>
    <x v="1"/>
    <s v="plays"/>
    <d v="2015-03-25T21:52:21"/>
    <d v="2015-04-24T21:52:21"/>
    <n v="30"/>
  </r>
  <r>
    <x v="421"/>
    <n v="250"/>
    <x v="2"/>
    <s v="US"/>
    <s v="USD"/>
    <n v="1433016672"/>
    <n v="1430424672"/>
    <b v="0"/>
    <n v="8"/>
    <b v="1"/>
    <x v="1"/>
    <s v="plays"/>
    <d v="2015-04-30T20:11:12"/>
    <d v="2015-05-30T20:11:12"/>
    <n v="30"/>
  </r>
  <r>
    <x v="421"/>
    <n v="505"/>
    <x v="2"/>
    <s v="US"/>
    <s v="USD"/>
    <n v="1436551200"/>
    <n v="1435181628"/>
    <b v="0"/>
    <n v="17"/>
    <b v="1"/>
    <x v="1"/>
    <s v="plays"/>
    <d v="2015-06-24T21:33:48"/>
    <d v="2015-07-10T18:00:00"/>
    <n v="16"/>
  </r>
  <r>
    <x v="421"/>
    <n v="375"/>
    <x v="2"/>
    <s v="US"/>
    <s v="USD"/>
    <n v="1468618680"/>
    <n v="1465345902"/>
    <b v="0"/>
    <n v="9"/>
    <b v="1"/>
    <x v="1"/>
    <s v="plays"/>
    <d v="2016-06-08T00:31:42"/>
    <d v="2016-07-15T21:38:00"/>
    <n v="37"/>
  </r>
  <r>
    <x v="421"/>
    <n v="251"/>
    <x v="2"/>
    <s v="US"/>
    <s v="USD"/>
    <n v="1428780159"/>
    <n v="1426188159"/>
    <b v="0"/>
    <n v="8"/>
    <b v="1"/>
    <x v="1"/>
    <s v="plays"/>
    <d v="2015-03-12T19:22:39"/>
    <d v="2015-04-11T19:22:39"/>
    <n v="30"/>
  </r>
  <r>
    <x v="421"/>
    <n v="460"/>
    <x v="2"/>
    <s v="GB"/>
    <s v="GBP"/>
    <n v="1455390126"/>
    <n v="1452798126"/>
    <b v="0"/>
    <n v="15"/>
    <b v="1"/>
    <x v="1"/>
    <s v="plays"/>
    <d v="2016-01-14T19:02:06"/>
    <d v="2016-02-13T19:02:06"/>
    <n v="30"/>
  </r>
  <r>
    <x v="421"/>
    <n v="250"/>
    <x v="2"/>
    <s v="GB"/>
    <s v="GBP"/>
    <n v="1419368925"/>
    <n v="1417208925"/>
    <b v="0"/>
    <n v="22"/>
    <b v="1"/>
    <x v="1"/>
    <s v="plays"/>
    <d v="2014-11-28T21:08:45"/>
    <d v="2014-12-23T21:08:45"/>
    <n v="25"/>
  </r>
  <r>
    <x v="421"/>
    <n v="825"/>
    <x v="2"/>
    <s v="GB"/>
    <s v="GBP"/>
    <n v="1464692400"/>
    <n v="1461769373"/>
    <b v="0"/>
    <n v="19"/>
    <b v="1"/>
    <x v="1"/>
    <s v="plays"/>
    <d v="2016-04-27T15:02:53"/>
    <d v="2016-05-31T11:00:00"/>
    <n v="34"/>
  </r>
  <r>
    <x v="421"/>
    <n v="570"/>
    <x v="2"/>
    <s v="US"/>
    <s v="USD"/>
    <n v="1426187582"/>
    <n v="1423599182"/>
    <b v="0"/>
    <n v="10"/>
    <b v="1"/>
    <x v="1"/>
    <s v="plays"/>
    <d v="2015-02-10T20:13:02"/>
    <d v="2015-03-12T19:13:02"/>
    <n v="30"/>
  </r>
  <r>
    <x v="421"/>
    <n v="270"/>
    <x v="2"/>
    <s v="GB"/>
    <s v="GBP"/>
    <n v="1470058860"/>
    <n v="1469026903"/>
    <b v="0"/>
    <n v="7"/>
    <b v="1"/>
    <x v="1"/>
    <s v="plays"/>
    <d v="2016-07-20T15:01:43"/>
    <d v="2016-08-01T13:41:00"/>
    <n v="12"/>
  </r>
  <r>
    <x v="421"/>
    <n v="19"/>
    <x v="1"/>
    <s v="GB"/>
    <s v="GBP"/>
    <n v="1422450278"/>
    <n v="1419858278"/>
    <b v="0"/>
    <n v="4"/>
    <b v="0"/>
    <x v="1"/>
    <s v="plays"/>
    <d v="2014-12-29T13:04:38"/>
    <d v="2015-01-28T13:04:38"/>
    <n v="30"/>
  </r>
  <r>
    <x v="421"/>
    <n v="0"/>
    <x v="1"/>
    <s v="GB"/>
    <s v="GBP"/>
    <n v="1485543242"/>
    <n v="1482951242"/>
    <b v="0"/>
    <n v="0"/>
    <b v="0"/>
    <x v="1"/>
    <s v="plays"/>
    <d v="2016-12-28T18:54:02"/>
    <d v="2017-01-27T18:54:02"/>
    <n v="30"/>
  </r>
  <r>
    <x v="422"/>
    <n v="234"/>
    <x v="2"/>
    <s v="GB"/>
    <s v="GBP"/>
    <n v="1482321030"/>
    <n v="1477133430"/>
    <b v="0"/>
    <n v="9"/>
    <b v="1"/>
    <x v="1"/>
    <s v="plays"/>
    <d v="2016-10-22T10:50:30"/>
    <d v="2016-12-21T11:50:30"/>
    <n v="60"/>
  </r>
  <r>
    <x v="423"/>
    <n v="241"/>
    <x v="2"/>
    <s v="GB"/>
    <s v="GBP"/>
    <n v="1433113200"/>
    <n v="1431951611"/>
    <b v="0"/>
    <n v="12"/>
    <b v="1"/>
    <x v="1"/>
    <s v="plays"/>
    <d v="2015-05-18T12:20:11"/>
    <d v="2015-05-31T23:00:00"/>
    <n v="13"/>
  </r>
  <r>
    <x v="424"/>
    <n v="205"/>
    <x v="2"/>
    <s v="GB"/>
    <s v="GBP"/>
    <n v="1424604600"/>
    <n v="1423320389"/>
    <b v="0"/>
    <n v="13"/>
    <b v="1"/>
    <x v="0"/>
    <s v="shorts"/>
    <d v="2015-02-07T14:46:29"/>
    <d v="2015-02-22T11:30:00"/>
    <n v="15"/>
  </r>
  <r>
    <x v="424"/>
    <n v="0"/>
    <x v="1"/>
    <s v="US"/>
    <s v="USD"/>
    <n v="1460153054"/>
    <n v="1457564654"/>
    <b v="0"/>
    <n v="0"/>
    <b v="0"/>
    <x v="0"/>
    <s v="drama"/>
    <d v="2016-03-09T23:04:14"/>
    <d v="2016-04-08T22:04:14"/>
    <n v="30"/>
  </r>
  <r>
    <x v="424"/>
    <n v="25"/>
    <x v="1"/>
    <s v="GB"/>
    <s v="GBP"/>
    <n v="1460313672"/>
    <n v="1457725272"/>
    <b v="0"/>
    <n v="2"/>
    <b v="0"/>
    <x v="4"/>
    <s v="video games"/>
    <d v="2016-03-11T19:41:12"/>
    <d v="2016-04-10T18:41:12"/>
    <n v="30"/>
  </r>
  <r>
    <x v="424"/>
    <n v="200"/>
    <x v="2"/>
    <s v="US"/>
    <s v="USD"/>
    <n v="1455523140"/>
    <n v="1453925727"/>
    <b v="0"/>
    <n v="5"/>
    <b v="1"/>
    <x v="2"/>
    <s v="nonfiction"/>
    <d v="2016-01-27T20:15:27"/>
    <d v="2016-02-15T07:59:00"/>
    <n v="19"/>
  </r>
  <r>
    <x v="424"/>
    <n v="597"/>
    <x v="2"/>
    <s v="GB"/>
    <s v="GBP"/>
    <n v="1479846507"/>
    <n v="1479241707"/>
    <b v="0"/>
    <n v="17"/>
    <b v="1"/>
    <x v="4"/>
    <s v="tabletop games"/>
    <d v="2016-11-15T20:28:27"/>
    <d v="2016-11-22T20:28:27"/>
    <n v="7"/>
  </r>
  <r>
    <x v="424"/>
    <n v="0"/>
    <x v="0"/>
    <s v="CA"/>
    <s v="CAD"/>
    <n v="1462053600"/>
    <n v="1459975008"/>
    <b v="0"/>
    <n v="0"/>
    <b v="0"/>
    <x v="3"/>
    <s v="web"/>
    <d v="2016-04-06T20:36:48"/>
    <d v="2016-04-30T22:00:00"/>
    <n v="24"/>
  </r>
  <r>
    <x v="424"/>
    <n v="272"/>
    <x v="2"/>
    <s v="GB"/>
    <s v="GBP"/>
    <n v="1456444800"/>
    <n v="1454337589"/>
    <b v="0"/>
    <n v="20"/>
    <b v="1"/>
    <x v="1"/>
    <s v="plays"/>
    <d v="2016-02-01T14:39:49"/>
    <d v="2016-02-26T00:00:00"/>
    <n v="25"/>
  </r>
  <r>
    <x v="424"/>
    <n v="10"/>
    <x v="1"/>
    <s v="US"/>
    <s v="USD"/>
    <n v="1442635140"/>
    <n v="1442243484"/>
    <b v="0"/>
    <n v="1"/>
    <b v="0"/>
    <x v="1"/>
    <s v="plays"/>
    <d v="2015-09-14T15:11:24"/>
    <d v="2015-09-19T03:59:00"/>
    <n v="5"/>
  </r>
  <r>
    <x v="424"/>
    <n v="0"/>
    <x v="3"/>
    <s v="GB"/>
    <s v="GBP"/>
    <n v="1491233407"/>
    <n v="1489591807"/>
    <b v="0"/>
    <n v="0"/>
    <b v="0"/>
    <x v="1"/>
    <s v="plays"/>
    <d v="2017-03-15T15:30:07"/>
    <d v="2017-04-03T15:30:07"/>
    <n v="19"/>
  </r>
  <r>
    <x v="424"/>
    <n v="130"/>
    <x v="1"/>
    <s v="GB"/>
    <s v="GBP"/>
    <n v="1433930302"/>
    <n v="1432115902"/>
    <b v="0"/>
    <n v="9"/>
    <b v="0"/>
    <x v="1"/>
    <s v="musical"/>
    <d v="2015-05-20T09:58:22"/>
    <d v="2015-06-10T09:58:22"/>
    <n v="21"/>
  </r>
  <r>
    <x v="424"/>
    <n v="277"/>
    <x v="2"/>
    <s v="US"/>
    <s v="USD"/>
    <n v="1449089965"/>
    <n v="1446670765"/>
    <b v="0"/>
    <n v="9"/>
    <b v="1"/>
    <x v="1"/>
    <s v="plays"/>
    <d v="2015-11-04T20:59:25"/>
    <d v="2015-12-02T20:59:25"/>
    <n v="28"/>
  </r>
  <r>
    <x v="424"/>
    <n v="200"/>
    <x v="2"/>
    <s v="US"/>
    <s v="USD"/>
    <n v="1460935800"/>
    <n v="1459999656"/>
    <b v="0"/>
    <n v="9"/>
    <b v="1"/>
    <x v="1"/>
    <s v="plays"/>
    <d v="2016-04-07T03:27:36"/>
    <d v="2016-04-17T23:30:00"/>
    <n v="10"/>
  </r>
  <r>
    <x v="424"/>
    <n v="201"/>
    <x v="2"/>
    <s v="GB"/>
    <s v="GBP"/>
    <n v="1430348400"/>
    <n v="1428436410"/>
    <b v="0"/>
    <n v="11"/>
    <b v="1"/>
    <x v="1"/>
    <s v="plays"/>
    <d v="2015-04-07T19:53:30"/>
    <d v="2015-04-29T23:00:00"/>
    <n v="22"/>
  </r>
  <r>
    <x v="424"/>
    <n v="420"/>
    <x v="2"/>
    <s v="GB"/>
    <s v="GBP"/>
    <n v="1434994266"/>
    <n v="1432402266"/>
    <b v="0"/>
    <n v="4"/>
    <b v="1"/>
    <x v="1"/>
    <s v="plays"/>
    <d v="2015-05-23T17:31:06"/>
    <d v="2015-06-22T17:31:06"/>
    <n v="30"/>
  </r>
  <r>
    <x v="424"/>
    <n v="320"/>
    <x v="2"/>
    <s v="GB"/>
    <s v="GBP"/>
    <n v="1461278208"/>
    <n v="1459463808"/>
    <b v="0"/>
    <n v="8"/>
    <b v="1"/>
    <x v="1"/>
    <s v="plays"/>
    <d v="2016-03-31T22:36:48"/>
    <d v="2016-04-21T22:36:48"/>
    <n v="21"/>
  </r>
  <r>
    <x v="424"/>
    <n v="70"/>
    <x v="1"/>
    <s v="GB"/>
    <s v="GBP"/>
    <n v="1423913220"/>
    <n v="1421339077"/>
    <b v="0"/>
    <n v="4"/>
    <b v="0"/>
    <x v="1"/>
    <s v="plays"/>
    <d v="2015-01-15T16:24:37"/>
    <d v="2015-02-14T11:27:00"/>
    <n v="30"/>
  </r>
  <r>
    <x v="425"/>
    <n v="190"/>
    <x v="0"/>
    <s v="US"/>
    <s v="USD"/>
    <n v="1468351341"/>
    <n v="1467746541"/>
    <b v="0"/>
    <n v="4"/>
    <b v="0"/>
    <x v="8"/>
    <s v="audio"/>
    <d v="2016-07-05T19:22:21"/>
    <d v="2016-07-12T19:22:21"/>
    <n v="7"/>
  </r>
  <r>
    <x v="425"/>
    <n v="116"/>
    <x v="0"/>
    <s v="US"/>
    <s v="USD"/>
    <n v="1478733732"/>
    <n v="1478298132"/>
    <b v="0"/>
    <n v="2"/>
    <b v="0"/>
    <x v="1"/>
    <s v="spaces"/>
    <d v="2016-11-04T22:22:12"/>
    <d v="2016-11-09T23:22:12"/>
    <n v="5"/>
  </r>
  <r>
    <x v="426"/>
    <n v="153"/>
    <x v="2"/>
    <s v="US"/>
    <s v="USD"/>
    <n v="1488473351"/>
    <n v="1488214151"/>
    <b v="0"/>
    <n v="7"/>
    <b v="1"/>
    <x v="5"/>
    <s v="rock"/>
    <d v="2017-02-27T16:49:11"/>
    <d v="2017-03-02T16:49:11"/>
    <n v="3"/>
  </r>
  <r>
    <x v="427"/>
    <n v="180"/>
    <x v="2"/>
    <s v="US"/>
    <s v="USD"/>
    <n v="1347672937"/>
    <n v="1346463337"/>
    <b v="0"/>
    <n v="8"/>
    <b v="1"/>
    <x v="5"/>
    <s v="rock"/>
    <d v="2012-09-01T01:35:37"/>
    <d v="2012-09-15T01:35:37"/>
    <n v="14"/>
  </r>
  <r>
    <x v="427"/>
    <n v="1434"/>
    <x v="2"/>
    <s v="DE"/>
    <s v="EUR"/>
    <n v="1478723208"/>
    <n v="1476559608"/>
    <b v="0"/>
    <n v="52"/>
    <b v="1"/>
    <x v="3"/>
    <s v="space exploration"/>
    <d v="2016-10-15T19:26:48"/>
    <d v="2016-11-09T20:26:48"/>
    <n v="25"/>
  </r>
  <r>
    <x v="427"/>
    <n v="970"/>
    <x v="2"/>
    <s v="US"/>
    <s v="USD"/>
    <n v="1448571261"/>
    <n v="1445975661"/>
    <b v="0"/>
    <n v="45"/>
    <b v="1"/>
    <x v="3"/>
    <s v="space exploration"/>
    <d v="2015-10-27T19:54:21"/>
    <d v="2015-11-26T20:54:21"/>
    <n v="30"/>
  </r>
  <r>
    <x v="427"/>
    <n v="195"/>
    <x v="2"/>
    <s v="GB"/>
    <s v="GBP"/>
    <n v="1478046661"/>
    <n v="1476837061"/>
    <b v="0"/>
    <n v="12"/>
    <b v="1"/>
    <x v="1"/>
    <s v="plays"/>
    <d v="2016-10-19T00:31:01"/>
    <d v="2016-11-02T00:31:01"/>
    <n v="14"/>
  </r>
  <r>
    <x v="427"/>
    <n v="230"/>
    <x v="2"/>
    <s v="GB"/>
    <s v="GBP"/>
    <n v="1450612740"/>
    <n v="1448040425"/>
    <b v="0"/>
    <n v="17"/>
    <b v="1"/>
    <x v="1"/>
    <s v="plays"/>
    <d v="2015-11-20T17:27:05"/>
    <d v="2015-12-20T11:59:00"/>
    <n v="30"/>
  </r>
  <r>
    <x v="427"/>
    <n v="20"/>
    <x v="1"/>
    <s v="GB"/>
    <s v="GBP"/>
    <n v="1432831089"/>
    <n v="1430239089"/>
    <b v="0"/>
    <n v="2"/>
    <b v="0"/>
    <x v="1"/>
    <s v="plays"/>
    <d v="2015-04-28T16:38:09"/>
    <d v="2015-05-28T16:38:09"/>
    <n v="30"/>
  </r>
  <r>
    <x v="427"/>
    <n v="15"/>
    <x v="1"/>
    <s v="US"/>
    <s v="USD"/>
    <n v="1406753639"/>
    <n v="1404161639"/>
    <b v="0"/>
    <n v="3"/>
    <b v="0"/>
    <x v="1"/>
    <s v="plays"/>
    <d v="2014-06-30T20:53:59"/>
    <d v="2014-07-30T20:53:59"/>
    <n v="30"/>
  </r>
  <r>
    <x v="427"/>
    <n v="3"/>
    <x v="1"/>
    <s v="US"/>
    <s v="USD"/>
    <n v="1447542000"/>
    <n v="1446179553"/>
    <b v="0"/>
    <n v="2"/>
    <b v="0"/>
    <x v="1"/>
    <s v="plays"/>
    <d v="2015-10-30T04:32:33"/>
    <d v="2015-11-14T23:00:00"/>
    <n v="15"/>
  </r>
  <r>
    <x v="428"/>
    <n v="0"/>
    <x v="0"/>
    <s v="US"/>
    <s v="USD"/>
    <n v="1445898356"/>
    <n v="1441146356"/>
    <b v="0"/>
    <n v="0"/>
    <b v="0"/>
    <x v="3"/>
    <s v="web"/>
    <d v="2015-09-01T22:25:56"/>
    <d v="2015-10-26T22:25:56"/>
    <n v="55"/>
  </r>
  <r>
    <x v="429"/>
    <n v="301"/>
    <x v="2"/>
    <s v="US"/>
    <s v="USD"/>
    <n v="1317099540"/>
    <n v="1313612532"/>
    <b v="0"/>
    <n v="13"/>
    <b v="1"/>
    <x v="5"/>
    <s v="indie rock"/>
    <d v="2011-08-17T20:22:12"/>
    <d v="2011-09-27T04:59:00"/>
    <n v="41"/>
  </r>
  <r>
    <x v="430"/>
    <n v="3"/>
    <x v="1"/>
    <s v="US"/>
    <s v="USD"/>
    <n v="1467129686"/>
    <n v="1464969686"/>
    <b v="0"/>
    <n v="3"/>
    <b v="0"/>
    <x v="2"/>
    <s v="translations"/>
    <d v="2016-06-03T16:01:26"/>
    <d v="2016-06-28T16:01:26"/>
    <n v="25"/>
  </r>
  <r>
    <x v="430"/>
    <n v="420.99"/>
    <x v="2"/>
    <s v="GB"/>
    <s v="GBP"/>
    <n v="1358367565"/>
    <n v="1357157965"/>
    <b v="0"/>
    <n v="28"/>
    <b v="1"/>
    <x v="5"/>
    <s v="electronic music"/>
    <d v="2013-01-02T20:19:25"/>
    <d v="2013-01-16T20:19:25"/>
    <n v="14"/>
  </r>
  <r>
    <x v="431"/>
    <n v="289"/>
    <x v="2"/>
    <s v="GB"/>
    <s v="GBP"/>
    <n v="1449257348"/>
    <n v="1444069748"/>
    <b v="0"/>
    <n v="15"/>
    <b v="1"/>
    <x v="1"/>
    <s v="plays"/>
    <d v="2015-10-05T18:29:08"/>
    <d v="2015-12-04T19:29:08"/>
    <n v="60"/>
  </r>
  <r>
    <x v="432"/>
    <n v="0"/>
    <x v="1"/>
    <s v="NO"/>
    <s v="NOK"/>
    <n v="1447787093"/>
    <n v="1445191493"/>
    <b v="0"/>
    <n v="0"/>
    <b v="0"/>
    <x v="4"/>
    <s v="video games"/>
    <d v="2015-10-18T18:04:53"/>
    <d v="2015-11-17T19:04:53"/>
    <n v="30"/>
  </r>
  <r>
    <x v="432"/>
    <n v="290"/>
    <x v="2"/>
    <s v="GB"/>
    <s v="GBP"/>
    <n v="1486814978"/>
    <n v="1484222978"/>
    <b v="0"/>
    <n v="15"/>
    <b v="1"/>
    <x v="6"/>
    <s v="photobooks"/>
    <d v="2017-01-12T12:09:38"/>
    <d v="2017-02-11T12:09:38"/>
    <n v="30"/>
  </r>
  <r>
    <x v="432"/>
    <n v="155"/>
    <x v="2"/>
    <s v="GB"/>
    <s v="GBP"/>
    <n v="1442065060"/>
    <n v="1437745060"/>
    <b v="0"/>
    <n v="3"/>
    <b v="1"/>
    <x v="6"/>
    <s v="photobooks"/>
    <d v="2015-07-24T13:37:40"/>
    <d v="2015-09-12T13:37:40"/>
    <n v="50"/>
  </r>
  <r>
    <x v="432"/>
    <n v="885"/>
    <x v="2"/>
    <s v="US"/>
    <s v="USD"/>
    <n v="1457739245"/>
    <n v="1455147245"/>
    <b v="0"/>
    <n v="25"/>
    <b v="1"/>
    <x v="6"/>
    <s v="photobooks"/>
    <d v="2016-02-10T23:34:05"/>
    <d v="2016-03-11T23:34:05"/>
    <n v="30"/>
  </r>
  <r>
    <x v="432"/>
    <n v="2"/>
    <x v="1"/>
    <s v="GB"/>
    <s v="GBP"/>
    <n v="1427992582"/>
    <n v="1425404182"/>
    <b v="0"/>
    <n v="2"/>
    <b v="0"/>
    <x v="4"/>
    <s v="video games"/>
    <d v="2015-03-03T17:36:22"/>
    <d v="2015-04-02T16:36:22"/>
    <n v="30"/>
  </r>
  <r>
    <x v="432"/>
    <n v="1165"/>
    <x v="2"/>
    <s v="US"/>
    <s v="USD"/>
    <n v="1483645647"/>
    <n v="1481053647"/>
    <b v="0"/>
    <n v="28"/>
    <b v="1"/>
    <x v="4"/>
    <s v="tabletop games"/>
    <d v="2016-12-06T19:47:27"/>
    <d v="2017-01-05T19:47:27"/>
    <n v="30"/>
  </r>
  <r>
    <x v="432"/>
    <n v="124"/>
    <x v="2"/>
    <s v="GB"/>
    <s v="GBP"/>
    <n v="1427842740"/>
    <n v="1425428206"/>
    <b v="0"/>
    <n v="14"/>
    <b v="1"/>
    <x v="1"/>
    <s v="plays"/>
    <d v="2015-03-04T00:16:46"/>
    <d v="2015-03-31T22:59:00"/>
    <n v="27"/>
  </r>
  <r>
    <x v="432"/>
    <n v="129"/>
    <x v="2"/>
    <s v="US"/>
    <s v="USD"/>
    <n v="1411679804"/>
    <n v="1409087804"/>
    <b v="0"/>
    <n v="3"/>
    <b v="1"/>
    <x v="1"/>
    <s v="musical"/>
    <d v="2014-08-26T21:16:44"/>
    <d v="2014-09-25T21:16:44"/>
    <n v="30"/>
  </r>
  <r>
    <x v="432"/>
    <n v="180"/>
    <x v="2"/>
    <s v="GB"/>
    <s v="GBP"/>
    <n v="1462914000"/>
    <n v="1460914253"/>
    <b v="0"/>
    <n v="15"/>
    <b v="1"/>
    <x v="1"/>
    <s v="plays"/>
    <d v="2016-04-17T17:30:53"/>
    <d v="2016-05-10T21:00:00"/>
    <n v="23"/>
  </r>
  <r>
    <x v="432"/>
    <n v="100"/>
    <x v="2"/>
    <s v="US"/>
    <s v="USD"/>
    <n v="1480947054"/>
    <n v="1475759454"/>
    <b v="0"/>
    <n v="5"/>
    <b v="1"/>
    <x v="1"/>
    <s v="plays"/>
    <d v="2016-10-06T13:10:54"/>
    <d v="2016-12-05T14:10:54"/>
    <n v="60"/>
  </r>
  <r>
    <x v="432"/>
    <n v="10"/>
    <x v="1"/>
    <s v="US"/>
    <s v="USD"/>
    <n v="1407689102"/>
    <n v="1405097102"/>
    <b v="0"/>
    <n v="1"/>
    <b v="0"/>
    <x v="1"/>
    <s v="plays"/>
    <d v="2014-07-11T16:45:02"/>
    <d v="2014-08-10T16:45:02"/>
    <n v="30"/>
  </r>
  <r>
    <x v="432"/>
    <n v="225"/>
    <x v="2"/>
    <s v="US"/>
    <s v="USD"/>
    <n v="1464371211"/>
    <n v="1463161611"/>
    <b v="0"/>
    <n v="3"/>
    <b v="1"/>
    <x v="1"/>
    <s v="plays"/>
    <d v="2016-05-13T17:46:51"/>
    <d v="2016-05-27T17:46:51"/>
    <n v="14"/>
  </r>
  <r>
    <x v="433"/>
    <n v="1003"/>
    <x v="2"/>
    <s v="IT"/>
    <s v="EUR"/>
    <n v="1462053540"/>
    <n v="1459355950"/>
    <b v="0"/>
    <n v="36"/>
    <b v="1"/>
    <x v="5"/>
    <s v="pop"/>
    <d v="2016-03-30T16:39:10"/>
    <d v="2016-04-30T21:59:00"/>
    <n v="31"/>
  </r>
  <r>
    <x v="434"/>
    <n v="101"/>
    <x v="2"/>
    <s v="FR"/>
    <s v="EUR"/>
    <n v="1480028400"/>
    <n v="1478685915"/>
    <b v="0"/>
    <n v="2"/>
    <b v="1"/>
    <x v="3"/>
    <s v="wearables"/>
    <d v="2016-11-09T10:05:15"/>
    <d v="2016-11-24T23:00:00"/>
    <n v="15"/>
  </r>
  <r>
    <x v="434"/>
    <n v="120"/>
    <x v="2"/>
    <s v="GB"/>
    <s v="GBP"/>
    <n v="1457870400"/>
    <n v="1456421530"/>
    <b v="0"/>
    <n v="14"/>
    <b v="1"/>
    <x v="1"/>
    <s v="plays"/>
    <d v="2016-02-25T17:32:10"/>
    <d v="2016-03-13T12:00:00"/>
    <n v="17"/>
  </r>
  <r>
    <x v="435"/>
    <n v="0"/>
    <x v="1"/>
    <s v="US"/>
    <s v="USD"/>
    <n v="1425170525"/>
    <n v="1422664925"/>
    <b v="0"/>
    <n v="0"/>
    <b v="0"/>
    <x v="4"/>
    <s v="mobile games"/>
    <d v="2015-01-31T00:42:05"/>
    <d v="2015-03-01T00:42:05"/>
    <n v="29"/>
  </r>
  <r>
    <x v="436"/>
    <n v="1351"/>
    <x v="2"/>
    <s v="FR"/>
    <s v="EUR"/>
    <n v="1472751121"/>
    <n v="1471887121"/>
    <b v="0"/>
    <n v="35"/>
    <b v="1"/>
    <x v="0"/>
    <s v="shorts"/>
    <d v="2016-08-22T17:32:01"/>
    <d v="2016-09-01T17:32:01"/>
    <n v="10"/>
  </r>
  <r>
    <x v="436"/>
    <n v="0"/>
    <x v="0"/>
    <s v="US"/>
    <s v="USD"/>
    <n v="1406769992"/>
    <n v="1405041992"/>
    <b v="0"/>
    <n v="0"/>
    <b v="0"/>
    <x v="8"/>
    <s v="audio"/>
    <d v="2014-07-11T01:26:32"/>
    <d v="2014-07-31T01:26:32"/>
    <n v="20"/>
  </r>
  <r>
    <x v="436"/>
    <n v="75"/>
    <x v="2"/>
    <s v="GB"/>
    <s v="GBP"/>
    <n v="1457031600"/>
    <n v="1455640559"/>
    <b v="0"/>
    <n v="3"/>
    <b v="1"/>
    <x v="1"/>
    <s v="plays"/>
    <d v="2016-02-16T16:35:59"/>
    <d v="2016-03-03T19:00:00"/>
    <n v="16"/>
  </r>
  <r>
    <x v="436"/>
    <n v="70"/>
    <x v="2"/>
    <s v="GB"/>
    <s v="GBP"/>
    <n v="1463353200"/>
    <n v="1462285182"/>
    <b v="0"/>
    <n v="3"/>
    <b v="1"/>
    <x v="1"/>
    <s v="plays"/>
    <d v="2016-05-03T14:19:42"/>
    <d v="2016-05-15T23:00:00"/>
    <n v="12"/>
  </r>
  <r>
    <x v="437"/>
    <n v="64"/>
    <x v="2"/>
    <s v="GB"/>
    <s v="GBP"/>
    <n v="1380449461"/>
    <n v="1375265461"/>
    <b v="0"/>
    <n v="13"/>
    <b v="1"/>
    <x v="2"/>
    <s v="nonfiction"/>
    <d v="2013-07-31T10:11:01"/>
    <d v="2013-09-29T10:11:01"/>
    <n v="60"/>
  </r>
  <r>
    <x v="438"/>
    <n v="106"/>
    <x v="2"/>
    <s v="US"/>
    <s v="USD"/>
    <n v="1433815200"/>
    <n v="1431886706"/>
    <b v="0"/>
    <n v="5"/>
    <b v="1"/>
    <x v="5"/>
    <s v="rock"/>
    <d v="2015-05-17T18:18:26"/>
    <d v="2015-06-09T02:00:00"/>
    <n v="23"/>
  </r>
  <r>
    <x v="438"/>
    <n v="0"/>
    <x v="1"/>
    <s v="US"/>
    <s v="USD"/>
    <n v="1427503485"/>
    <n v="1423619085"/>
    <b v="0"/>
    <n v="0"/>
    <b v="0"/>
    <x v="6"/>
    <s v="places"/>
    <d v="2015-02-11T01:44:45"/>
    <d v="2015-03-28T00:44:45"/>
    <n v="45"/>
  </r>
  <r>
    <x v="438"/>
    <n v="30"/>
    <x v="2"/>
    <s v="US"/>
    <s v="USD"/>
    <n v="1444071361"/>
    <n v="1441479361"/>
    <b v="0"/>
    <n v="4"/>
    <b v="1"/>
    <x v="6"/>
    <s v="photobooks"/>
    <d v="2015-09-05T18:56:01"/>
    <d v="2015-10-05T18:56:01"/>
    <n v="30"/>
  </r>
  <r>
    <x v="438"/>
    <n v="29"/>
    <x v="2"/>
    <s v="US"/>
    <s v="USD"/>
    <n v="1375151566"/>
    <n v="1373337166"/>
    <b v="0"/>
    <n v="4"/>
    <b v="1"/>
    <x v="5"/>
    <s v="classical music"/>
    <d v="2013-07-09T02:32:46"/>
    <d v="2013-07-30T02:32:46"/>
    <n v="21"/>
  </r>
  <r>
    <x v="439"/>
    <n v="0"/>
    <x v="1"/>
    <s v="US"/>
    <s v="USD"/>
    <n v="1487844882"/>
    <n v="1487240082"/>
    <b v="0"/>
    <n v="0"/>
    <b v="0"/>
    <x v="6"/>
    <s v="nature"/>
    <d v="2017-02-16T10:14:42"/>
    <d v="2017-02-23T10:14:42"/>
    <n v="7"/>
  </r>
  <r>
    <x v="440"/>
    <n v="13"/>
    <x v="2"/>
    <s v="US"/>
    <s v="USD"/>
    <n v="1453748434"/>
    <n v="1452193234"/>
    <b v="0"/>
    <n v="1"/>
    <b v="1"/>
    <x v="0"/>
    <s v="television"/>
    <d v="2016-01-07T19:00:34"/>
    <d v="2016-01-25T19:00:34"/>
    <n v="18"/>
  </r>
  <r>
    <x v="441"/>
    <n v="10"/>
    <x v="2"/>
    <s v="US"/>
    <s v="USD"/>
    <n v="1436555376"/>
    <n v="1433963376"/>
    <b v="0"/>
    <n v="1"/>
    <b v="1"/>
    <x v="5"/>
    <s v="metal"/>
    <d v="2015-06-10T19:09:36"/>
    <d v="2015-07-10T19:09:36"/>
    <n v="30"/>
  </r>
  <r>
    <x v="441"/>
    <n v="30383.32"/>
    <x v="2"/>
    <s v="US"/>
    <s v="USD"/>
    <n v="1409770107"/>
    <n v="1407178107"/>
    <b v="1"/>
    <n v="711"/>
    <b v="1"/>
    <x v="5"/>
    <s v="rock"/>
    <d v="2014-08-04T18:48:27"/>
    <d v="2014-09-03T18:48:27"/>
    <n v="30"/>
  </r>
  <r>
    <x v="441"/>
    <n v="13"/>
    <x v="2"/>
    <s v="US"/>
    <s v="USD"/>
    <n v="1476390164"/>
    <n v="1473970964"/>
    <b v="0"/>
    <n v="4"/>
    <b v="1"/>
    <x v="1"/>
    <s v="plays"/>
    <d v="2016-09-15T20:22:44"/>
    <d v="2016-10-13T20:22:44"/>
    <n v="28"/>
  </r>
  <r>
    <x v="442"/>
    <n v="10"/>
    <x v="2"/>
    <s v="US"/>
    <s v="USD"/>
    <n v="1431719379"/>
    <n v="1429127379"/>
    <b v="0"/>
    <n v="1"/>
    <b v="1"/>
    <x v="5"/>
    <s v="electronic music"/>
    <d v="2015-04-15T19:49:39"/>
    <d v="2015-05-15T19:49:39"/>
    <n v="30"/>
  </r>
  <r>
    <x v="443"/>
    <n v="0"/>
    <x v="1"/>
    <s v="CA"/>
    <s v="CAD"/>
    <n v="1407533463"/>
    <n v="1404941463"/>
    <b v="0"/>
    <n v="0"/>
    <b v="0"/>
    <x v="7"/>
    <s v="food trucks"/>
    <d v="2014-07-09T21:31:03"/>
    <d v="2014-08-08T21:31:03"/>
    <n v="30"/>
  </r>
  <r>
    <x v="444"/>
    <n v="9302.5"/>
    <x v="2"/>
    <s v="US"/>
    <s v="USD"/>
    <n v="1489374000"/>
    <n v="1488823290"/>
    <b v="0"/>
    <n v="2035"/>
    <b v="1"/>
    <x v="4"/>
    <s v="tabletop games"/>
    <d v="2017-03-06T18:01:30"/>
    <d v="2017-03-13T03:00:00"/>
    <n v="7"/>
  </r>
  <r>
    <x v="444"/>
    <n v="22603"/>
    <x v="2"/>
    <s v="US"/>
    <s v="USD"/>
    <n v="1476395940"/>
    <n v="1473782592"/>
    <b v="0"/>
    <n v="163"/>
    <b v="1"/>
    <x v="3"/>
    <s v="hardware"/>
    <d v="2016-09-13T16:03:12"/>
    <d v="2016-10-13T21:59:00"/>
    <n v="30"/>
  </r>
  <r>
    <x v="444"/>
    <n v="65"/>
    <x v="2"/>
    <s v="GB"/>
    <s v="GBP"/>
    <n v="1459180229"/>
    <n v="1457023829"/>
    <b v="0"/>
    <n v="3"/>
    <b v="1"/>
    <x v="1"/>
    <s v="plays"/>
    <d v="2016-03-03T16:50:29"/>
    <d v="2016-03-28T15:50:29"/>
    <n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1974BF-E5DE-4792-8BE7-D6A5AEF988B1}" name="PivotTable9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2">
  <location ref="B8:G15" firstHeaderRow="1" firstDataRow="2" firstDataCol="1" rowPageCount="2" colPageCount="1"/>
  <pivotFields count="20"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0">
        <item x="15"/>
        <item x="9"/>
        <item x="3"/>
        <item x="16"/>
        <item x="5"/>
        <item x="8"/>
        <item x="10"/>
        <item x="6"/>
        <item x="2"/>
        <item x="14"/>
        <item x="11"/>
        <item x="17"/>
        <item x="12"/>
        <item x="4"/>
        <item x="13"/>
        <item x="0"/>
        <item x="7"/>
        <item x="18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5"/>
        <item x="4"/>
        <item x="8"/>
        <item x="3"/>
        <item x="6"/>
        <item x="2"/>
        <item x="1"/>
        <item x="7"/>
        <item t="default"/>
      </items>
    </pivotField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6"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6" hier="-1"/>
  </pageFields>
  <dataFields count="1">
    <dataField name="Count of blurb" fld="2" subtotal="count" baseField="0" baseItem="0"/>
  </dataFields>
  <formats count="2">
    <format dxfId="21">
      <pivotArea outline="0" collapsedLevelsAreSubtotals="1" fieldPosition="0"/>
    </format>
    <format dxfId="20">
      <pivotArea outline="0" collapsedLevelsAreSubtotals="1" fieldPosition="0"/>
    </format>
  </formats>
  <chartFormats count="2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1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1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AE686-4E17-4A58-8024-AB9CD76C5B64}" name="PivotTable7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B7:G21" firstHeaderRow="1" firstDataRow="2" firstDataCol="1" rowPageCount="1" colPageCount="1"/>
  <pivotFields count="20"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5"/>
        <item x="4"/>
        <item x="8"/>
        <item x="3"/>
        <item x="6"/>
        <item x="2"/>
        <item x="1"/>
        <item x="7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blurb" fld="2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FECE29-BB66-4CE7-AC75-76481C304840}" name="PivotTable6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B6:D37" firstHeaderRow="1" firstDataRow="1" firstDataCol="2"/>
  <pivotFields count="20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5">
        <item x="1"/>
        <item x="2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0">
        <item x="0"/>
        <item x="5"/>
        <item x="4"/>
        <item x="8"/>
        <item x="3"/>
        <item x="6"/>
        <item x="2"/>
        <item x="1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2">
        <item x="4"/>
        <item x="37"/>
        <item x="34"/>
        <item x="31"/>
        <item x="27"/>
        <item x="3"/>
        <item x="2"/>
        <item x="10"/>
        <item x="20"/>
        <item x="17"/>
        <item x="13"/>
        <item x="22"/>
        <item x="23"/>
        <item x="9"/>
        <item x="8"/>
        <item x="29"/>
        <item x="39"/>
        <item x="12"/>
        <item x="32"/>
        <item x="18"/>
        <item x="7"/>
        <item x="36"/>
        <item x="14"/>
        <item x="19"/>
        <item x="15"/>
        <item x="40"/>
        <item x="33"/>
        <item x="26"/>
        <item x="21"/>
        <item x="1"/>
        <item x="38"/>
        <item x="25"/>
        <item x="28"/>
        <item x="30"/>
        <item x="24"/>
        <item x="0"/>
        <item x="16"/>
        <item x="11"/>
        <item x="6"/>
        <item x="5"/>
        <item x="3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13"/>
  </rowFields>
  <rowItems count="31">
    <i>
      <x/>
      <x/>
    </i>
    <i r="1">
      <x v="1"/>
    </i>
    <i r="1">
      <x v="3"/>
    </i>
    <i r="1">
      <x v="4"/>
    </i>
    <i r="1">
      <x v="6"/>
    </i>
    <i r="1">
      <x v="7"/>
    </i>
    <i r="1">
      <x v="8"/>
    </i>
    <i t="default">
      <x/>
    </i>
    <i>
      <x v="1"/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default">
      <x v="1"/>
    </i>
    <i>
      <x v="2"/>
      <x v="1"/>
    </i>
    <i r="1">
      <x v="4"/>
    </i>
    <i r="1">
      <x v="8"/>
    </i>
    <i t="default">
      <x v="2"/>
    </i>
    <i>
      <x v="3"/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default">
      <x v="3"/>
    </i>
    <i t="grand">
      <x/>
    </i>
  </rowItems>
  <colItems count="1">
    <i/>
  </colItems>
  <dataFields count="1">
    <dataField name="Count of blurb" fld="2" subtotal="count" baseField="0" baseItem="0"/>
  </dataFields>
  <formats count="5">
    <format dxfId="19">
      <pivotArea dataOnly="0" labelOnly="1" outline="0" fieldPosition="0">
        <references count="2">
          <reference field="5" count="1" selected="0">
            <x v="0"/>
          </reference>
          <reference field="13" count="1">
            <x v="8"/>
          </reference>
        </references>
      </pivotArea>
    </format>
    <format dxfId="18">
      <pivotArea dataOnly="0" labelOnly="1" outline="0" fieldPosition="0">
        <references count="2">
          <reference field="5" count="1" selected="0">
            <x v="1"/>
          </reference>
          <reference field="13" count="1">
            <x v="8"/>
          </reference>
        </references>
      </pivotArea>
    </format>
    <format dxfId="17">
      <pivotArea dataOnly="0" labelOnly="1" outline="0" fieldPosition="0">
        <references count="2">
          <reference field="5" count="1" selected="0">
            <x v="1"/>
          </reference>
          <reference field="13" count="1">
            <x v="8"/>
          </reference>
        </references>
      </pivotArea>
    </format>
    <format dxfId="16">
      <pivotArea dataOnly="0" labelOnly="1" outline="0" fieldPosition="0">
        <references count="2">
          <reference field="5" count="1" selected="0">
            <x v="2"/>
          </reference>
          <reference field="13" count="1">
            <x v="8"/>
          </reference>
        </references>
      </pivotArea>
    </format>
    <format dxfId="15">
      <pivotArea dataOnly="0" labelOnly="1" outline="0" fieldPosition="0">
        <references count="2">
          <reference field="5" count="1" selected="0">
            <x v="3"/>
          </reference>
          <reference field="13" count="1">
            <x v="8"/>
          </reference>
        </references>
      </pivotArea>
    </format>
  </format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CB1AD7-F263-4327-9811-93278F0D86A1}" name="PivotTable4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B8:E18" firstHeaderRow="0" firstDataRow="1" firstDataCol="1" rowPageCount="2" colPageCount="1"/>
  <pivotFields count="20">
    <pivotField showAll="0"/>
    <pivotField showAll="0"/>
    <pivotField dataField="1"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axis="axisRow" showAll="0" sortType="descending">
      <items count="20">
        <item x="15"/>
        <item x="9"/>
        <item x="3"/>
        <item x="16"/>
        <item x="5"/>
        <item x="8"/>
        <item x="10"/>
        <item x="6"/>
        <item x="2"/>
        <item x="14"/>
        <item x="11"/>
        <item x="17"/>
        <item x="12"/>
        <item x="4"/>
        <item x="13"/>
        <item x="0"/>
        <item x="7"/>
        <item x="18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3">
        <item x="7"/>
        <item x="3"/>
        <item x="10"/>
        <item x="6"/>
        <item x="4"/>
        <item x="2"/>
        <item x="8"/>
        <item x="9"/>
        <item x="0"/>
        <item x="5"/>
        <item x="11"/>
        <item x="1"/>
        <item t="default"/>
      </items>
    </pivotField>
    <pivotField showAll="0"/>
    <pivotField showAll="0"/>
    <pivotField showAll="0"/>
    <pivotField dataField="1" showAll="0">
      <items count="279">
        <item x="2"/>
        <item x="26"/>
        <item x="17"/>
        <item x="3"/>
        <item x="15"/>
        <item x="24"/>
        <item x="43"/>
        <item x="27"/>
        <item x="30"/>
        <item x="35"/>
        <item x="16"/>
        <item x="13"/>
        <item x="183"/>
        <item x="12"/>
        <item x="63"/>
        <item x="32"/>
        <item x="86"/>
        <item x="99"/>
        <item x="129"/>
        <item x="127"/>
        <item x="124"/>
        <item x="107"/>
        <item x="31"/>
        <item x="38"/>
        <item x="121"/>
        <item x="4"/>
        <item x="73"/>
        <item x="122"/>
        <item x="195"/>
        <item x="196"/>
        <item x="70"/>
        <item x="224"/>
        <item x="1"/>
        <item x="20"/>
        <item x="138"/>
        <item x="19"/>
        <item x="102"/>
        <item x="197"/>
        <item x="14"/>
        <item x="165"/>
        <item x="250"/>
        <item x="153"/>
        <item x="134"/>
        <item x="29"/>
        <item x="212"/>
        <item x="100"/>
        <item x="42"/>
        <item x="126"/>
        <item x="249"/>
        <item x="109"/>
        <item x="25"/>
        <item x="118"/>
        <item x="59"/>
        <item x="176"/>
        <item x="230"/>
        <item x="96"/>
        <item x="154"/>
        <item x="33"/>
        <item x="177"/>
        <item x="215"/>
        <item x="116"/>
        <item x="248"/>
        <item x="264"/>
        <item x="110"/>
        <item x="190"/>
        <item x="191"/>
        <item x="179"/>
        <item x="125"/>
        <item x="251"/>
        <item x="94"/>
        <item x="64"/>
        <item x="151"/>
        <item x="55"/>
        <item x="41"/>
        <item x="58"/>
        <item x="28"/>
        <item x="262"/>
        <item x="211"/>
        <item x="256"/>
        <item x="75"/>
        <item x="192"/>
        <item x="219"/>
        <item x="146"/>
        <item x="108"/>
        <item x="103"/>
        <item x="171"/>
        <item x="265"/>
        <item x="175"/>
        <item x="11"/>
        <item x="232"/>
        <item x="258"/>
        <item x="34"/>
        <item x="120"/>
        <item x="72"/>
        <item x="79"/>
        <item x="150"/>
        <item x="36"/>
        <item x="95"/>
        <item x="231"/>
        <item x="137"/>
        <item x="220"/>
        <item x="68"/>
        <item x="185"/>
        <item x="163"/>
        <item x="277"/>
        <item x="143"/>
        <item x="69"/>
        <item x="101"/>
        <item x="157"/>
        <item x="202"/>
        <item x="66"/>
        <item x="39"/>
        <item x="161"/>
        <item x="149"/>
        <item x="210"/>
        <item x="156"/>
        <item x="132"/>
        <item x="141"/>
        <item x="187"/>
        <item x="193"/>
        <item x="189"/>
        <item x="112"/>
        <item x="268"/>
        <item x="111"/>
        <item x="22"/>
        <item x="74"/>
        <item x="7"/>
        <item x="253"/>
        <item x="207"/>
        <item x="119"/>
        <item x="91"/>
        <item x="117"/>
        <item x="0"/>
        <item x="228"/>
        <item x="123"/>
        <item x="208"/>
        <item x="229"/>
        <item x="8"/>
        <item x="184"/>
        <item x="271"/>
        <item x="255"/>
        <item x="164"/>
        <item x="85"/>
        <item x="257"/>
        <item x="168"/>
        <item x="226"/>
        <item x="181"/>
        <item x="222"/>
        <item x="142"/>
        <item x="162"/>
        <item x="206"/>
        <item x="217"/>
        <item x="166"/>
        <item x="144"/>
        <item x="159"/>
        <item x="199"/>
        <item x="252"/>
        <item x="170"/>
        <item x="90"/>
        <item x="180"/>
        <item x="246"/>
        <item x="221"/>
        <item x="182"/>
        <item x="223"/>
        <item x="71"/>
        <item x="10"/>
        <item x="93"/>
        <item x="92"/>
        <item x="209"/>
        <item x="148"/>
        <item x="21"/>
        <item x="67"/>
        <item x="269"/>
        <item x="76"/>
        <item x="78"/>
        <item x="254"/>
        <item x="80"/>
        <item x="140"/>
        <item x="81"/>
        <item x="65"/>
        <item x="267"/>
        <item x="239"/>
        <item x="5"/>
        <item x="98"/>
        <item x="201"/>
        <item x="139"/>
        <item x="227"/>
        <item x="188"/>
        <item x="114"/>
        <item x="172"/>
        <item x="218"/>
        <item x="62"/>
        <item x="37"/>
        <item x="82"/>
        <item x="270"/>
        <item x="158"/>
        <item x="87"/>
        <item x="105"/>
        <item x="155"/>
        <item x="174"/>
        <item x="104"/>
        <item x="225"/>
        <item x="54"/>
        <item x="216"/>
        <item x="23"/>
        <item x="241"/>
        <item x="133"/>
        <item x="173"/>
        <item x="47"/>
        <item x="272"/>
        <item x="40"/>
        <item x="57"/>
        <item x="160"/>
        <item x="113"/>
        <item x="261"/>
        <item x="245"/>
        <item x="243"/>
        <item x="178"/>
        <item x="115"/>
        <item x="274"/>
        <item x="97"/>
        <item x="236"/>
        <item x="53"/>
        <item x="128"/>
        <item x="56"/>
        <item x="6"/>
        <item x="88"/>
        <item x="106"/>
        <item x="61"/>
        <item x="83"/>
        <item x="9"/>
        <item x="213"/>
        <item x="130"/>
        <item x="48"/>
        <item x="276"/>
        <item x="273"/>
        <item x="46"/>
        <item x="50"/>
        <item x="44"/>
        <item x="131"/>
        <item x="234"/>
        <item x="238"/>
        <item x="135"/>
        <item x="200"/>
        <item x="152"/>
        <item x="237"/>
        <item x="260"/>
        <item x="204"/>
        <item x="263"/>
        <item x="167"/>
        <item x="77"/>
        <item x="266"/>
        <item x="205"/>
        <item x="169"/>
        <item x="240"/>
        <item x="136"/>
        <item x="145"/>
        <item x="198"/>
        <item x="247"/>
        <item x="186"/>
        <item x="242"/>
        <item x="147"/>
        <item x="89"/>
        <item x="194"/>
        <item x="60"/>
        <item x="84"/>
        <item x="51"/>
        <item x="235"/>
        <item x="45"/>
        <item x="52"/>
        <item x="18"/>
        <item x="233"/>
        <item x="244"/>
        <item x="203"/>
        <item x="275"/>
        <item x="49"/>
        <item x="214"/>
        <item x="259"/>
        <item t="default"/>
      </items>
    </pivotField>
    <pivotField showAll="0"/>
    <pivotField axis="axisPage" showAll="0">
      <items count="10">
        <item x="0"/>
        <item x="5"/>
        <item x="4"/>
        <item x="8"/>
        <item x="3"/>
        <item x="6"/>
        <item x="2"/>
        <item x="1"/>
        <item x="7"/>
        <item t="default"/>
      </items>
    </pivotField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dataField="1" showAll="0">
      <items count="55">
        <item x="42"/>
        <item x="47"/>
        <item x="25"/>
        <item x="34"/>
        <item x="53"/>
        <item x="45"/>
        <item x="46"/>
        <item x="23"/>
        <item x="26"/>
        <item x="27"/>
        <item x="21"/>
        <item x="13"/>
        <item x="9"/>
        <item x="3"/>
        <item x="17"/>
        <item x="22"/>
        <item x="20"/>
        <item x="7"/>
        <item x="0"/>
        <item x="1"/>
        <item x="15"/>
        <item x="14"/>
        <item x="31"/>
        <item x="12"/>
        <item x="5"/>
        <item x="16"/>
        <item x="38"/>
        <item x="35"/>
        <item x="18"/>
        <item x="6"/>
        <item x="36"/>
        <item x="11"/>
        <item x="32"/>
        <item x="8"/>
        <item x="30"/>
        <item x="28"/>
        <item x="29"/>
        <item x="24"/>
        <item x="4"/>
        <item x="40"/>
        <item x="50"/>
        <item x="44"/>
        <item x="49"/>
        <item x="10"/>
        <item x="52"/>
        <item x="33"/>
        <item x="19"/>
        <item x="41"/>
        <item x="2"/>
        <item x="43"/>
        <item x="51"/>
        <item x="39"/>
        <item x="48"/>
        <item x="37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10">
    <i>
      <x v="18"/>
    </i>
    <i>
      <x v="8"/>
    </i>
    <i>
      <x v="2"/>
    </i>
    <i>
      <x v="1"/>
    </i>
    <i>
      <x v="17"/>
    </i>
    <i>
      <x v="15"/>
    </i>
    <i>
      <x v="6"/>
    </i>
    <i>
      <x v="4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5" item="3" hier="-1"/>
    <pageField fld="13" item="8" hier="-1"/>
  </pageFields>
  <dataFields count="3">
    <dataField name="Count of blurb" fld="2" subtotal="count" baseField="0" baseItem="0"/>
    <dataField name="Average of total days  launch to deadline" fld="17" subtotal="average" baseField="6" baseItem="6"/>
    <dataField name="Average of backers_count" fld="11" subtotal="average" baseField="6" baseItem="6"/>
  </dataFields>
  <formats count="1">
    <format dxfId="14">
      <pivotArea collapsedLevelsAreSubtotals="1" fieldPosition="0">
        <references count="2">
          <reference field="4294967294" count="1" selected="0">
            <x v="1"/>
          </reference>
          <reference field="6" count="1">
            <x v="18"/>
          </reference>
        </references>
      </pivotArea>
    </format>
  </formats>
  <chartFormats count="33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12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2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12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4">
      <pivotArea type="data" outline="0" fieldPosition="0">
        <references count="2">
          <reference field="4294967294" count="1" selected="0">
            <x v="1"/>
          </reference>
          <reference field="6" count="1" selected="0">
            <x v="18"/>
          </reference>
        </references>
      </pivotArea>
    </chartFormat>
    <chartFormat chart="12" format="15">
      <pivotArea type="data" outline="0" fieldPosition="0">
        <references count="2">
          <reference field="4294967294" count="1" selected="0">
            <x v="1"/>
          </reference>
          <reference field="6" count="1" selected="0">
            <x v="8"/>
          </reference>
        </references>
      </pivotArea>
    </chartFormat>
    <chartFormat chart="12" format="16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12" format="17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1"/>
          </reference>
          <reference field="6" count="1" selected="0">
            <x v="17"/>
          </reference>
        </references>
      </pivotArea>
    </chartFormat>
    <chartFormat chart="12" format="19">
      <pivotArea type="data" outline="0" fieldPosition="0">
        <references count="2">
          <reference field="4294967294" count="1" selected="0">
            <x v="1"/>
          </reference>
          <reference field="6" count="1" selected="0">
            <x v="15"/>
          </reference>
        </references>
      </pivotArea>
    </chartFormat>
    <chartFormat chart="12" format="20">
      <pivotArea type="data" outline="0" fieldPosition="0">
        <references count="2">
          <reference field="4294967294" count="1" selected="0">
            <x v="1"/>
          </reference>
          <reference field="6" count="1" selected="0">
            <x v="6"/>
          </reference>
        </references>
      </pivotArea>
    </chartFormat>
    <chartFormat chart="12" format="21">
      <pivotArea type="data" outline="0" fieldPosition="0">
        <references count="2">
          <reference field="4294967294" count="1" selected="0">
            <x v="1"/>
          </reference>
          <reference field="6" count="1" selected="0">
            <x v="4"/>
          </reference>
        </references>
      </pivotArea>
    </chartFormat>
    <chartFormat chart="12" format="22">
      <pivotArea type="data" outline="0" fieldPosition="0">
        <references count="2">
          <reference field="4294967294" count="1" selected="0">
            <x v="1"/>
          </reference>
          <reference field="6" count="1" selected="0">
            <x v="14"/>
          </reference>
        </references>
      </pivotArea>
    </chartFormat>
    <chartFormat chart="12" format="2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24">
      <pivotArea type="data" outline="0" fieldPosition="0">
        <references count="2">
          <reference field="4294967294" count="1" selected="0">
            <x v="2"/>
          </reference>
          <reference field="6" count="1" selected="0">
            <x v="18"/>
          </reference>
        </references>
      </pivotArea>
    </chartFormat>
    <chartFormat chart="12" format="25">
      <pivotArea type="data" outline="0" fieldPosition="0">
        <references count="2">
          <reference field="4294967294" count="1" selected="0">
            <x v="2"/>
          </reference>
          <reference field="6" count="1" selected="0">
            <x v="8"/>
          </reference>
        </references>
      </pivotArea>
    </chartFormat>
    <chartFormat chart="12" format="26">
      <pivotArea type="data" outline="0" fieldPosition="0">
        <references count="2">
          <reference field="4294967294" count="1" selected="0">
            <x v="2"/>
          </reference>
          <reference field="6" count="1" selected="0">
            <x v="2"/>
          </reference>
        </references>
      </pivotArea>
    </chartFormat>
    <chartFormat chart="12" format="27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12" format="28">
      <pivotArea type="data" outline="0" fieldPosition="0">
        <references count="2">
          <reference field="4294967294" count="1" selected="0">
            <x v="2"/>
          </reference>
          <reference field="6" count="1" selected="0">
            <x v="17"/>
          </reference>
        </references>
      </pivotArea>
    </chartFormat>
    <chartFormat chart="12" format="29">
      <pivotArea type="data" outline="0" fieldPosition="0">
        <references count="2">
          <reference field="4294967294" count="1" selected="0">
            <x v="2"/>
          </reference>
          <reference field="6" count="1" selected="0">
            <x v="15"/>
          </reference>
        </references>
      </pivotArea>
    </chartFormat>
    <chartFormat chart="12" format="30">
      <pivotArea type="data" outline="0" fieldPosition="0">
        <references count="2">
          <reference field="4294967294" count="1" selected="0">
            <x v="2"/>
          </reference>
          <reference field="6" count="1" selected="0">
            <x v="6"/>
          </reference>
        </references>
      </pivotArea>
    </chartFormat>
    <chartFormat chart="12" format="31">
      <pivotArea type="data" outline="0" fieldPosition="0">
        <references count="2">
          <reference field="4294967294" count="1" selected="0">
            <x v="2"/>
          </reference>
          <reference field="6" count="1" selected="0">
            <x v="4"/>
          </reference>
        </references>
      </pivotArea>
    </chartFormat>
    <chartFormat chart="12" format="32">
      <pivotArea type="data" outline="0" fieldPosition="0">
        <references count="2">
          <reference field="4294967294" count="1" selected="0">
            <x v="2"/>
          </reference>
          <reference field="6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B7E5D-7D5E-4D81-A325-30223A5F49B8}" name="PivotTable2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8:C13" firstHeaderRow="1" firstDataRow="1" firstDataCol="1" rowPageCount="1" colPageCount="1"/>
  <pivotFields count="20">
    <pivotField showAll="0"/>
    <pivotField showAll="0"/>
    <pivotField dataField="1"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>
      <items count="20">
        <item x="15"/>
        <item x="9"/>
        <item x="3"/>
        <item x="16"/>
        <item x="5"/>
        <item x="8"/>
        <item x="10"/>
        <item x="6"/>
        <item x="2"/>
        <item x="14"/>
        <item x="11"/>
        <item x="17"/>
        <item x="12"/>
        <item x="4"/>
        <item x="13"/>
        <item x="0"/>
        <item x="7"/>
        <item x="18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5"/>
        <item x="4"/>
        <item x="8"/>
        <item x="3"/>
        <item x="6"/>
        <item x="2"/>
        <item x="1"/>
        <item x="7"/>
        <item t="default"/>
      </items>
    </pivotField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3" item="8" hier="-1"/>
  </pageFields>
  <dataFields count="1">
    <dataField name="Count of blurb" fld="2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BC42EB-3234-485E-8637-1F6C664B1CCF}" name="PivotTable13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24:L471" firstHeaderRow="1" firstDataRow="2" firstDataCol="1" rowPageCount="1" colPageCount="1"/>
  <pivotFields count="15">
    <pivotField axis="axisRow" numFmtId="164" showAll="0">
      <items count="446"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65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numFmtId="166" showAll="0"/>
    <pivotField numFmtId="166" showAll="0"/>
    <pivotField showAll="0"/>
  </pivotFields>
  <rowFields count="1">
    <field x="0"/>
  </rowFields>
  <rowItems count="4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10" hier="-1"/>
  </pageFields>
  <dataFields count="1">
    <dataField name="Count of outcomes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D291C4-05A6-41EC-AAB1-A0F74F4B1E03}" name="PivotTable10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3:F17" firstHeaderRow="1" firstDataRow="2" firstDataCol="1" rowPageCount="1" colPageCount="1"/>
  <pivotFields count="20">
    <pivotField dataField="1" showAll="0"/>
    <pivotField showAll="0"/>
    <pivotField showAll="0"/>
    <pivotField numFmtId="164" showAll="0"/>
    <pivotField numFmtId="165" showAll="0"/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id" fld="0" subtotal="count" baseField="5" baseItem="0"/>
  </dataFields>
  <formats count="5">
    <format dxfId="9">
      <pivotArea outline="0" collapsedLevelsAreSubtotals="1" fieldPosition="0"/>
    </format>
    <format dxfId="8">
      <pivotArea field="15" type="button" dataOnly="0" labelOnly="1" outline="0" axis="axisRow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15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">
      <pivotArea dataOnly="0" labelOnly="1" grandCol="1" outline="0" fieldPosition="0"/>
    </format>
  </formats>
  <chartFormats count="17"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2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2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2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20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20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2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138CEC-91F5-42C5-8139-7FB4E8016730}" name="PivotTable10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3:F17" firstHeaderRow="1" firstDataRow="2" firstDataCol="1" rowPageCount="1" colPageCount="1"/>
  <pivotFields count="20">
    <pivotField dataField="1" showAll="0"/>
    <pivotField showAll="0"/>
    <pivotField showAll="0"/>
    <pivotField numFmtId="164" showAll="0"/>
    <pivotField numFmtId="165" showAll="0"/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id" fld="0" subtotal="count" baseField="5" baseItem="0"/>
  </dataFields>
  <formats count="5">
    <format dxfId="4">
      <pivotArea outline="0" collapsedLevelsAreSubtotals="1" fieldPosition="0"/>
    </format>
    <format dxfId="3">
      <pivotArea field="15" type="button" dataOnly="0" labelOnly="1" outline="0" axis="axisRow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15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0">
      <pivotArea dataOnly="0" labelOnly="1" grandCol="1" outline="0" fieldPosition="0"/>
    </format>
  </formats>
  <chartFormats count="21"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2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2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2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20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20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2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BA270-2020-463D-A6EB-E0D284C35A07}">
  <sheetPr codeName="Sheet10">
    <tabColor rgb="FF00B050"/>
  </sheetPr>
  <dimension ref="A2:G15"/>
  <sheetViews>
    <sheetView workbookViewId="0">
      <selection activeCell="H26" sqref="H26"/>
    </sheetView>
  </sheetViews>
  <sheetFormatPr defaultRowHeight="14.5" x14ac:dyDescent="0.35"/>
  <cols>
    <col min="1" max="1" width="15.26953125" bestFit="1" customWidth="1"/>
    <col min="2" max="2" width="13.08984375" bestFit="1" customWidth="1"/>
    <col min="3" max="3" width="15.26953125" bestFit="1" customWidth="1"/>
    <col min="4" max="4" width="5.453125" customWidth="1"/>
    <col min="5" max="5" width="3.6328125" bestFit="1" customWidth="1"/>
    <col min="6" max="6" width="9.1796875" bestFit="1" customWidth="1"/>
    <col min="7" max="7" width="10.7265625" bestFit="1" customWidth="1"/>
    <col min="8" max="21" width="15.7265625" bestFit="1" customWidth="1"/>
    <col min="22" max="22" width="10.7265625" bestFit="1" customWidth="1"/>
    <col min="23" max="27" width="2.81640625" bestFit="1" customWidth="1"/>
    <col min="28" max="28" width="10.7265625" bestFit="1" customWidth="1"/>
  </cols>
  <sheetData>
    <row r="2" spans="1:7" ht="26" x14ac:dyDescent="0.6">
      <c r="A2" s="28" t="s">
        <v>8409</v>
      </c>
    </row>
    <row r="5" spans="1:7" x14ac:dyDescent="0.35">
      <c r="B5" s="11" t="s">
        <v>8356</v>
      </c>
      <c r="C5" t="s">
        <v>8328</v>
      </c>
    </row>
    <row r="6" spans="1:7" x14ac:dyDescent="0.35">
      <c r="B6" s="11" t="s">
        <v>8222</v>
      </c>
      <c r="C6" t="s">
        <v>8367</v>
      </c>
    </row>
    <row r="7" spans="1:7" x14ac:dyDescent="0.35">
      <c r="B7" t="s">
        <v>8366</v>
      </c>
    </row>
    <row r="8" spans="1:7" x14ac:dyDescent="0.35">
      <c r="B8" s="11" t="s">
        <v>8362</v>
      </c>
      <c r="C8" s="11" t="s">
        <v>8358</v>
      </c>
    </row>
    <row r="9" spans="1:7" x14ac:dyDescent="0.35">
      <c r="B9" s="11" t="s">
        <v>8360</v>
      </c>
      <c r="C9" t="s">
        <v>8219</v>
      </c>
      <c r="D9" t="s">
        <v>8220</v>
      </c>
      <c r="E9" t="s">
        <v>8221</v>
      </c>
      <c r="F9" t="s">
        <v>8218</v>
      </c>
      <c r="G9" t="s">
        <v>8359</v>
      </c>
    </row>
    <row r="10" spans="1:7" x14ac:dyDescent="0.35">
      <c r="B10" s="13" t="s">
        <v>8376</v>
      </c>
      <c r="C10" s="21"/>
      <c r="D10" s="21"/>
      <c r="E10" s="21"/>
      <c r="F10" s="21">
        <v>3</v>
      </c>
      <c r="G10" s="21">
        <v>3</v>
      </c>
    </row>
    <row r="11" spans="1:7" x14ac:dyDescent="0.35">
      <c r="B11" s="13" t="s">
        <v>8378</v>
      </c>
      <c r="C11" s="21">
        <v>4</v>
      </c>
      <c r="D11" s="21">
        <v>28</v>
      </c>
      <c r="E11" s="21"/>
      <c r="F11" s="21">
        <v>30</v>
      </c>
      <c r="G11" s="21">
        <v>62</v>
      </c>
    </row>
    <row r="12" spans="1:7" x14ac:dyDescent="0.35">
      <c r="B12" s="13" t="s">
        <v>8386</v>
      </c>
      <c r="C12" s="21">
        <v>5</v>
      </c>
      <c r="D12" s="21">
        <v>40</v>
      </c>
      <c r="E12" s="21"/>
      <c r="F12" s="21">
        <v>36</v>
      </c>
      <c r="G12" s="21">
        <v>81</v>
      </c>
    </row>
    <row r="13" spans="1:7" x14ac:dyDescent="0.35">
      <c r="B13" s="13" t="s">
        <v>8390</v>
      </c>
      <c r="C13" s="21">
        <v>2</v>
      </c>
      <c r="D13" s="21">
        <v>38</v>
      </c>
      <c r="E13" s="21"/>
      <c r="F13" s="21">
        <v>26</v>
      </c>
      <c r="G13" s="21">
        <v>66</v>
      </c>
    </row>
    <row r="14" spans="1:7" x14ac:dyDescent="0.35">
      <c r="B14" s="13" t="s">
        <v>8391</v>
      </c>
      <c r="C14" s="21">
        <v>1</v>
      </c>
      <c r="D14" s="21"/>
      <c r="E14" s="21">
        <v>7</v>
      </c>
      <c r="F14" s="21">
        <v>5</v>
      </c>
      <c r="G14" s="21">
        <v>13</v>
      </c>
    </row>
    <row r="15" spans="1:7" x14ac:dyDescent="0.35">
      <c r="B15" s="13" t="s">
        <v>8359</v>
      </c>
      <c r="C15" s="21">
        <v>12</v>
      </c>
      <c r="D15" s="21">
        <v>106</v>
      </c>
      <c r="E15" s="21">
        <v>7</v>
      </c>
      <c r="F15" s="21">
        <v>100</v>
      </c>
      <c r="G15" s="21">
        <v>225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5BD9-6968-47F0-B775-156807E456AA}">
  <sheetPr codeName="Sheet9">
    <tabColor rgb="FF00B050"/>
  </sheetPr>
  <dimension ref="A2:G21"/>
  <sheetViews>
    <sheetView workbookViewId="0">
      <selection activeCell="G28" sqref="G28"/>
    </sheetView>
  </sheetViews>
  <sheetFormatPr defaultRowHeight="14.5" x14ac:dyDescent="0.35"/>
  <cols>
    <col min="1" max="1" width="7.6328125" customWidth="1"/>
    <col min="2" max="2" width="13.08984375" bestFit="1" customWidth="1"/>
    <col min="3" max="3" width="15.26953125" bestFit="1" customWidth="1"/>
    <col min="4" max="4" width="5.453125" bestFit="1" customWidth="1"/>
    <col min="5" max="5" width="3.6328125" bestFit="1" customWidth="1"/>
    <col min="6" max="6" width="9.1796875" bestFit="1" customWidth="1"/>
    <col min="7" max="7" width="10.7265625" bestFit="1" customWidth="1"/>
    <col min="8" max="8" width="3.6328125" bestFit="1" customWidth="1"/>
    <col min="9" max="9" width="3" bestFit="1" customWidth="1"/>
    <col min="10" max="10" width="4" bestFit="1" customWidth="1"/>
    <col min="11" max="11" width="3.81640625" bestFit="1" customWidth="1"/>
    <col min="12" max="12" width="3.7265625" bestFit="1" customWidth="1"/>
    <col min="13" max="13" width="4.08984375" bestFit="1" customWidth="1"/>
    <col min="14" max="14" width="3.90625" bestFit="1" customWidth="1"/>
    <col min="15" max="15" width="10.7265625" bestFit="1" customWidth="1"/>
    <col min="16" max="22" width="15.7265625" bestFit="1" customWidth="1"/>
    <col min="23" max="23" width="10.7265625" bestFit="1" customWidth="1"/>
    <col min="24" max="28" width="2.81640625" bestFit="1" customWidth="1"/>
    <col min="29" max="29" width="10.7265625" bestFit="1" customWidth="1"/>
  </cols>
  <sheetData>
    <row r="2" spans="1:7" ht="26" x14ac:dyDescent="0.6">
      <c r="A2" s="28" t="s">
        <v>8408</v>
      </c>
    </row>
    <row r="5" spans="1:7" x14ac:dyDescent="0.35">
      <c r="B5" s="11" t="s">
        <v>8356</v>
      </c>
      <c r="C5" t="s">
        <v>8328</v>
      </c>
    </row>
    <row r="7" spans="1:7" x14ac:dyDescent="0.35">
      <c r="B7" s="11" t="s">
        <v>8362</v>
      </c>
      <c r="C7" s="11" t="s">
        <v>8358</v>
      </c>
    </row>
    <row r="8" spans="1:7" x14ac:dyDescent="0.35">
      <c r="B8" s="11" t="s">
        <v>8360</v>
      </c>
      <c r="C8" t="s">
        <v>8219</v>
      </c>
      <c r="D8" t="s">
        <v>8220</v>
      </c>
      <c r="E8" t="s">
        <v>8221</v>
      </c>
      <c r="F8" t="s">
        <v>8218</v>
      </c>
      <c r="G8" t="s">
        <v>8359</v>
      </c>
    </row>
    <row r="9" spans="1:7" x14ac:dyDescent="0.35">
      <c r="B9" s="17" t="s">
        <v>8387</v>
      </c>
      <c r="C9" s="12">
        <v>1</v>
      </c>
      <c r="D9" s="12">
        <v>4</v>
      </c>
      <c r="E9" s="12"/>
      <c r="F9" s="12">
        <v>6</v>
      </c>
      <c r="G9" s="12">
        <v>11</v>
      </c>
    </row>
    <row r="10" spans="1:7" x14ac:dyDescent="0.35">
      <c r="B10" s="17" t="s">
        <v>8379</v>
      </c>
      <c r="C10" s="12">
        <v>2</v>
      </c>
      <c r="D10" s="12">
        <v>7</v>
      </c>
      <c r="E10" s="12">
        <v>3</v>
      </c>
      <c r="F10" s="12">
        <v>11</v>
      </c>
      <c r="G10" s="12">
        <v>23</v>
      </c>
    </row>
    <row r="11" spans="1:7" x14ac:dyDescent="0.35">
      <c r="B11" s="17" t="s">
        <v>8388</v>
      </c>
      <c r="C11" s="12">
        <v>1</v>
      </c>
      <c r="D11" s="12">
        <v>8</v>
      </c>
      <c r="E11" s="12">
        <v>4</v>
      </c>
      <c r="F11" s="12">
        <v>3</v>
      </c>
      <c r="G11" s="12">
        <v>16</v>
      </c>
    </row>
    <row r="12" spans="1:7" x14ac:dyDescent="0.35">
      <c r="B12" s="17" t="s">
        <v>8380</v>
      </c>
      <c r="C12" s="12"/>
      <c r="D12" s="12">
        <v>9</v>
      </c>
      <c r="E12" s="12"/>
      <c r="F12" s="12">
        <v>8</v>
      </c>
      <c r="G12" s="12">
        <v>17</v>
      </c>
    </row>
    <row r="13" spans="1:7" x14ac:dyDescent="0.35">
      <c r="B13" s="17" t="s">
        <v>8375</v>
      </c>
      <c r="C13" s="12">
        <v>2</v>
      </c>
      <c r="D13" s="12">
        <v>12</v>
      </c>
      <c r="E13" s="12"/>
      <c r="F13" s="12">
        <v>12</v>
      </c>
      <c r="G13" s="12">
        <v>26</v>
      </c>
    </row>
    <row r="14" spans="1:7" x14ac:dyDescent="0.35">
      <c r="B14" s="17" t="s">
        <v>8381</v>
      </c>
      <c r="C14" s="12">
        <v>2</v>
      </c>
      <c r="D14" s="12">
        <v>14</v>
      </c>
      <c r="E14" s="12"/>
      <c r="F14" s="12">
        <v>11</v>
      </c>
      <c r="G14" s="12">
        <v>27</v>
      </c>
    </row>
    <row r="15" spans="1:7" x14ac:dyDescent="0.35">
      <c r="B15" s="17" t="s">
        <v>8382</v>
      </c>
      <c r="C15" s="12"/>
      <c r="D15" s="12">
        <v>7</v>
      </c>
      <c r="E15" s="12"/>
      <c r="F15" s="12">
        <v>8</v>
      </c>
      <c r="G15" s="12">
        <v>15</v>
      </c>
    </row>
    <row r="16" spans="1:7" x14ac:dyDescent="0.35">
      <c r="B16" s="17" t="s">
        <v>8383</v>
      </c>
      <c r="C16" s="12">
        <v>1</v>
      </c>
      <c r="D16" s="12">
        <v>12</v>
      </c>
      <c r="E16" s="12"/>
      <c r="F16" s="12">
        <v>9</v>
      </c>
      <c r="G16" s="12">
        <v>22</v>
      </c>
    </row>
    <row r="17" spans="2:7" x14ac:dyDescent="0.35">
      <c r="B17" s="17" t="s">
        <v>8389</v>
      </c>
      <c r="C17" s="12">
        <v>1</v>
      </c>
      <c r="D17" s="12">
        <v>10</v>
      </c>
      <c r="E17" s="12"/>
      <c r="F17" s="12">
        <v>10</v>
      </c>
      <c r="G17" s="12">
        <v>21</v>
      </c>
    </row>
    <row r="18" spans="2:7" x14ac:dyDescent="0.35">
      <c r="B18" s="17" t="s">
        <v>8377</v>
      </c>
      <c r="C18" s="12"/>
      <c r="D18" s="12">
        <v>8</v>
      </c>
      <c r="E18" s="12"/>
      <c r="F18" s="12">
        <v>7</v>
      </c>
      <c r="G18" s="12">
        <v>15</v>
      </c>
    </row>
    <row r="19" spans="2:7" x14ac:dyDescent="0.35">
      <c r="B19" s="17" t="s">
        <v>8384</v>
      </c>
      <c r="C19" s="12">
        <v>1</v>
      </c>
      <c r="D19" s="12">
        <v>8</v>
      </c>
      <c r="E19" s="12"/>
      <c r="F19" s="12">
        <v>10</v>
      </c>
      <c r="G19" s="12">
        <v>19</v>
      </c>
    </row>
    <row r="20" spans="2:7" x14ac:dyDescent="0.35">
      <c r="B20" s="17" t="s">
        <v>8385</v>
      </c>
      <c r="C20" s="12">
        <v>1</v>
      </c>
      <c r="D20" s="12">
        <v>7</v>
      </c>
      <c r="E20" s="12"/>
      <c r="F20" s="12">
        <v>5</v>
      </c>
      <c r="G20" s="12">
        <v>13</v>
      </c>
    </row>
    <row r="21" spans="2:7" x14ac:dyDescent="0.35">
      <c r="B21" s="17" t="s">
        <v>8359</v>
      </c>
      <c r="C21" s="12">
        <v>12</v>
      </c>
      <c r="D21" s="12">
        <v>106</v>
      </c>
      <c r="E21" s="12">
        <v>7</v>
      </c>
      <c r="F21" s="12">
        <v>100</v>
      </c>
      <c r="G21" s="12">
        <v>225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C43F3-E238-4197-8287-BDCA14E69EAC}">
  <sheetPr codeName="Sheet8">
    <tabColor rgb="FF00B050"/>
  </sheetPr>
  <dimension ref="A3:E37"/>
  <sheetViews>
    <sheetView workbookViewId="0">
      <selection activeCell="A3" sqref="A3"/>
    </sheetView>
  </sheetViews>
  <sheetFormatPr defaultRowHeight="14.5" x14ac:dyDescent="0.35"/>
  <cols>
    <col min="1" max="1" width="7.6328125" customWidth="1"/>
    <col min="2" max="2" width="11.6328125" bestFit="1" customWidth="1"/>
    <col min="3" max="3" width="11.54296875" bestFit="1" customWidth="1"/>
    <col min="4" max="4" width="13.08984375" bestFit="1" customWidth="1"/>
    <col min="5" max="5" width="11.6328125" bestFit="1" customWidth="1"/>
    <col min="6" max="6" width="10.7265625" bestFit="1" customWidth="1"/>
    <col min="7" max="19" width="15.7265625" bestFit="1" customWidth="1"/>
    <col min="20" max="20" width="10.7265625" bestFit="1" customWidth="1"/>
    <col min="21" max="25" width="2.81640625" bestFit="1" customWidth="1"/>
    <col min="26" max="26" width="10.7265625" bestFit="1" customWidth="1"/>
  </cols>
  <sheetData>
    <row r="3" spans="1:5" ht="26" x14ac:dyDescent="0.6">
      <c r="A3" s="28" t="s">
        <v>8407</v>
      </c>
    </row>
    <row r="6" spans="1:5" x14ac:dyDescent="0.35">
      <c r="B6" t="s">
        <v>8304</v>
      </c>
      <c r="C6" t="s">
        <v>8356</v>
      </c>
      <c r="D6" t="s">
        <v>8362</v>
      </c>
    </row>
    <row r="7" spans="1:5" x14ac:dyDescent="0.35">
      <c r="B7" t="s">
        <v>8219</v>
      </c>
      <c r="C7" t="s">
        <v>8306</v>
      </c>
      <c r="D7" s="12">
        <v>5</v>
      </c>
    </row>
    <row r="8" spans="1:5" x14ac:dyDescent="0.35">
      <c r="B8" t="s">
        <v>8219</v>
      </c>
      <c r="C8" t="s">
        <v>8324</v>
      </c>
      <c r="D8" s="12">
        <v>9</v>
      </c>
    </row>
    <row r="9" spans="1:5" x14ac:dyDescent="0.35">
      <c r="B9" t="s">
        <v>8219</v>
      </c>
      <c r="C9" t="s">
        <v>8348</v>
      </c>
      <c r="D9" s="12">
        <v>5</v>
      </c>
    </row>
    <row r="10" spans="1:5" x14ac:dyDescent="0.35">
      <c r="B10" t="s">
        <v>8219</v>
      </c>
      <c r="C10" t="s">
        <v>8317</v>
      </c>
      <c r="D10" s="12">
        <v>3</v>
      </c>
    </row>
    <row r="11" spans="1:5" x14ac:dyDescent="0.35">
      <c r="B11" t="s">
        <v>8219</v>
      </c>
      <c r="C11" t="s">
        <v>8315</v>
      </c>
      <c r="D11" s="12">
        <v>11</v>
      </c>
    </row>
    <row r="12" spans="1:5" x14ac:dyDescent="0.35">
      <c r="B12" t="s">
        <v>8219</v>
      </c>
      <c r="C12" t="s">
        <v>8312</v>
      </c>
      <c r="D12" s="12">
        <v>34</v>
      </c>
    </row>
    <row r="13" spans="1:5" x14ac:dyDescent="0.35">
      <c r="B13" t="s">
        <v>8219</v>
      </c>
      <c r="C13" s="10" t="s">
        <v>8328</v>
      </c>
      <c r="D13" s="12">
        <v>12</v>
      </c>
    </row>
    <row r="14" spans="1:5" x14ac:dyDescent="0.35">
      <c r="B14" t="s">
        <v>8370</v>
      </c>
      <c r="D14" s="12">
        <v>79</v>
      </c>
    </row>
    <row r="15" spans="1:5" x14ac:dyDescent="0.35">
      <c r="B15" t="s">
        <v>8220</v>
      </c>
      <c r="C15" t="s">
        <v>8306</v>
      </c>
      <c r="D15" s="12">
        <v>48</v>
      </c>
      <c r="E15" s="15">
        <f t="shared" ref="E15:E23" si="0">D15/$D$23</f>
        <v>0.13832853025936601</v>
      </c>
    </row>
    <row r="16" spans="1:5" x14ac:dyDescent="0.35">
      <c r="B16" t="s">
        <v>8220</v>
      </c>
      <c r="C16" t="s">
        <v>8324</v>
      </c>
      <c r="D16" s="12">
        <v>44</v>
      </c>
      <c r="E16" s="15">
        <f t="shared" si="0"/>
        <v>0.12680115273775217</v>
      </c>
    </row>
    <row r="17" spans="2:5" x14ac:dyDescent="0.35">
      <c r="B17" t="s">
        <v>8220</v>
      </c>
      <c r="C17" t="s">
        <v>8321</v>
      </c>
      <c r="D17" s="12">
        <v>28</v>
      </c>
      <c r="E17" s="15">
        <f t="shared" si="0"/>
        <v>8.069164265129683E-2</v>
      </c>
    </row>
    <row r="18" spans="2:5" x14ac:dyDescent="0.35">
      <c r="B18" t="s">
        <v>8220</v>
      </c>
      <c r="C18" t="s">
        <v>8317</v>
      </c>
      <c r="D18" s="12">
        <v>21</v>
      </c>
      <c r="E18" s="15">
        <f t="shared" si="0"/>
        <v>6.0518731988472622E-2</v>
      </c>
    </row>
    <row r="19" spans="2:5" x14ac:dyDescent="0.35">
      <c r="B19" t="s">
        <v>8220</v>
      </c>
      <c r="C19" t="s">
        <v>8326</v>
      </c>
      <c r="D19" s="12">
        <v>24</v>
      </c>
      <c r="E19" s="15">
        <f t="shared" si="0"/>
        <v>6.9164265129683003E-2</v>
      </c>
    </row>
    <row r="20" spans="2:5" x14ac:dyDescent="0.35">
      <c r="B20" t="s">
        <v>8220</v>
      </c>
      <c r="C20" t="s">
        <v>8315</v>
      </c>
      <c r="D20" s="12">
        <v>28</v>
      </c>
      <c r="E20" s="15">
        <f t="shared" si="0"/>
        <v>8.069164265129683E-2</v>
      </c>
    </row>
    <row r="21" spans="2:5" x14ac:dyDescent="0.35">
      <c r="B21" t="s">
        <v>8220</v>
      </c>
      <c r="C21" t="s">
        <v>8312</v>
      </c>
      <c r="D21" s="12">
        <v>48</v>
      </c>
      <c r="E21" s="15">
        <f t="shared" si="0"/>
        <v>0.13832853025936601</v>
      </c>
    </row>
    <row r="22" spans="2:5" x14ac:dyDescent="0.35">
      <c r="B22" t="s">
        <v>8220</v>
      </c>
      <c r="C22" s="18" t="s">
        <v>8328</v>
      </c>
      <c r="D22" s="12">
        <v>106</v>
      </c>
      <c r="E22" s="15">
        <f t="shared" si="0"/>
        <v>0.30547550432276654</v>
      </c>
    </row>
    <row r="23" spans="2:5" x14ac:dyDescent="0.35">
      <c r="B23" t="s">
        <v>8371</v>
      </c>
      <c r="D23" s="12">
        <v>347</v>
      </c>
      <c r="E23" s="15">
        <f t="shared" si="0"/>
        <v>1</v>
      </c>
    </row>
    <row r="24" spans="2:5" x14ac:dyDescent="0.35">
      <c r="B24" t="s">
        <v>8221</v>
      </c>
      <c r="C24" t="s">
        <v>8324</v>
      </c>
      <c r="D24" s="12">
        <v>2</v>
      </c>
      <c r="E24" s="15"/>
    </row>
    <row r="25" spans="2:5" x14ac:dyDescent="0.35">
      <c r="B25" t="s">
        <v>8221</v>
      </c>
      <c r="C25" t="s">
        <v>8317</v>
      </c>
      <c r="D25" s="12">
        <v>6</v>
      </c>
      <c r="E25" s="15"/>
    </row>
    <row r="26" spans="2:5" x14ac:dyDescent="0.35">
      <c r="B26" t="s">
        <v>8221</v>
      </c>
      <c r="C26" s="9" t="s">
        <v>8328</v>
      </c>
      <c r="D26" s="12">
        <v>7</v>
      </c>
      <c r="E26" s="15"/>
    </row>
    <row r="27" spans="2:5" x14ac:dyDescent="0.35">
      <c r="B27" t="s">
        <v>8372</v>
      </c>
      <c r="D27" s="12">
        <v>15</v>
      </c>
      <c r="E27" s="15"/>
    </row>
    <row r="28" spans="2:5" x14ac:dyDescent="0.35">
      <c r="B28" t="s">
        <v>8218</v>
      </c>
      <c r="C28" t="s">
        <v>8306</v>
      </c>
      <c r="D28" s="12">
        <v>80</v>
      </c>
      <c r="E28" s="15">
        <f t="shared" ref="E28:E36" si="1">D28/$D$36</f>
        <v>0.20356234096692111</v>
      </c>
    </row>
    <row r="29" spans="2:5" x14ac:dyDescent="0.35">
      <c r="B29" t="s">
        <v>8218</v>
      </c>
      <c r="C29" t="s">
        <v>8324</v>
      </c>
      <c r="D29" s="12">
        <v>10</v>
      </c>
      <c r="E29" s="15">
        <f t="shared" si="1"/>
        <v>2.5445292620865138E-2</v>
      </c>
    </row>
    <row r="30" spans="2:5" x14ac:dyDescent="0.35">
      <c r="B30" t="s">
        <v>8218</v>
      </c>
      <c r="C30" t="s">
        <v>8321</v>
      </c>
      <c r="D30" s="12">
        <v>26</v>
      </c>
      <c r="E30" s="15">
        <f t="shared" si="1"/>
        <v>6.6157760814249358E-2</v>
      </c>
    </row>
    <row r="31" spans="2:5" x14ac:dyDescent="0.35">
      <c r="B31" t="s">
        <v>8218</v>
      </c>
      <c r="C31" t="s">
        <v>8317</v>
      </c>
      <c r="D31" s="12">
        <v>71</v>
      </c>
      <c r="E31" s="15">
        <f t="shared" si="1"/>
        <v>0.1806615776081425</v>
      </c>
    </row>
    <row r="32" spans="2:5" x14ac:dyDescent="0.35">
      <c r="B32" t="s">
        <v>8218</v>
      </c>
      <c r="C32" t="s">
        <v>8326</v>
      </c>
      <c r="D32" s="12">
        <v>42</v>
      </c>
      <c r="E32" s="15">
        <f t="shared" si="1"/>
        <v>0.10687022900763359</v>
      </c>
    </row>
    <row r="33" spans="2:5" x14ac:dyDescent="0.35">
      <c r="B33" t="s">
        <v>8218</v>
      </c>
      <c r="C33" t="s">
        <v>8315</v>
      </c>
      <c r="D33" s="12">
        <v>13</v>
      </c>
      <c r="E33" s="15">
        <f t="shared" si="1"/>
        <v>3.3078880407124679E-2</v>
      </c>
    </row>
    <row r="34" spans="2:5" x14ac:dyDescent="0.35">
      <c r="B34" t="s">
        <v>8218</v>
      </c>
      <c r="C34" t="s">
        <v>8312</v>
      </c>
      <c r="D34" s="12">
        <v>51</v>
      </c>
      <c r="E34" s="15">
        <f t="shared" si="1"/>
        <v>0.12977099236641221</v>
      </c>
    </row>
    <row r="35" spans="2:5" x14ac:dyDescent="0.35">
      <c r="B35" t="s">
        <v>8218</v>
      </c>
      <c r="C35" s="19" t="s">
        <v>8328</v>
      </c>
      <c r="D35" s="12">
        <v>100</v>
      </c>
      <c r="E35" s="15">
        <f t="shared" si="1"/>
        <v>0.2544529262086514</v>
      </c>
    </row>
    <row r="36" spans="2:5" x14ac:dyDescent="0.35">
      <c r="B36" t="s">
        <v>8373</v>
      </c>
      <c r="D36" s="12">
        <v>393</v>
      </c>
      <c r="E36" s="15">
        <f t="shared" si="1"/>
        <v>1</v>
      </c>
    </row>
    <row r="37" spans="2:5" x14ac:dyDescent="0.35">
      <c r="B37" t="s">
        <v>8359</v>
      </c>
      <c r="D37" s="12">
        <v>834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4C13F-7FF0-4FFD-978B-5D80658A84D7}">
  <sheetPr codeName="Sheet7">
    <tabColor rgb="FF00B050"/>
  </sheetPr>
  <dimension ref="A2:E18"/>
  <sheetViews>
    <sheetView workbookViewId="0">
      <selection activeCell="E26" sqref="E26"/>
    </sheetView>
  </sheetViews>
  <sheetFormatPr defaultRowHeight="14.5" x14ac:dyDescent="0.35"/>
  <cols>
    <col min="1" max="1" width="7.6328125" customWidth="1"/>
    <col min="2" max="2" width="12.36328125" bestFit="1" customWidth="1"/>
    <col min="3" max="3" width="13.08984375" bestFit="1" customWidth="1"/>
    <col min="4" max="4" width="35.36328125" bestFit="1" customWidth="1"/>
    <col min="5" max="5" width="22.7265625" bestFit="1" customWidth="1"/>
    <col min="6" max="6" width="11.6328125" bestFit="1" customWidth="1"/>
    <col min="7" max="7" width="11.81640625" customWidth="1"/>
    <col min="8" max="20" width="15.7265625" bestFit="1" customWidth="1"/>
    <col min="21" max="21" width="10.7265625" bestFit="1" customWidth="1"/>
    <col min="22" max="26" width="2.81640625" bestFit="1" customWidth="1"/>
    <col min="27" max="27" width="10.7265625" bestFit="1" customWidth="1"/>
  </cols>
  <sheetData>
    <row r="2" spans="1:5" ht="26" x14ac:dyDescent="0.6">
      <c r="A2" s="28" t="s">
        <v>8406</v>
      </c>
      <c r="C2" s="29"/>
      <c r="D2" s="29"/>
    </row>
    <row r="5" spans="1:5" x14ac:dyDescent="0.35">
      <c r="B5" t="s">
        <v>8304</v>
      </c>
      <c r="C5" t="s">
        <v>8218</v>
      </c>
    </row>
    <row r="6" spans="1:5" x14ac:dyDescent="0.35">
      <c r="B6" t="s">
        <v>8356</v>
      </c>
      <c r="C6" t="s">
        <v>8328</v>
      </c>
    </row>
    <row r="8" spans="1:5" x14ac:dyDescent="0.35">
      <c r="B8" t="s">
        <v>8360</v>
      </c>
      <c r="C8" t="s">
        <v>8362</v>
      </c>
      <c r="D8" t="s">
        <v>8368</v>
      </c>
      <c r="E8" t="s">
        <v>8369</v>
      </c>
    </row>
    <row r="9" spans="1:5" x14ac:dyDescent="0.35">
      <c r="B9" s="13" t="s">
        <v>8223</v>
      </c>
      <c r="C9" s="12">
        <v>78</v>
      </c>
      <c r="D9" s="22">
        <v>30.743589743589745</v>
      </c>
      <c r="E9" s="12">
        <v>137.15384615384616</v>
      </c>
    </row>
    <row r="10" spans="1:5" x14ac:dyDescent="0.35">
      <c r="B10" s="13" t="s">
        <v>8224</v>
      </c>
      <c r="C10" s="12">
        <v>11</v>
      </c>
      <c r="D10" s="12">
        <v>34.090909090909093</v>
      </c>
      <c r="E10" s="12">
        <v>204.45454545454547</v>
      </c>
    </row>
    <row r="11" spans="1:5" x14ac:dyDescent="0.35">
      <c r="B11" s="13" t="s">
        <v>8228</v>
      </c>
      <c r="C11" s="12">
        <v>4</v>
      </c>
      <c r="D11" s="12">
        <v>32.25</v>
      </c>
      <c r="E11" s="12">
        <v>94.75</v>
      </c>
    </row>
    <row r="12" spans="1:5" x14ac:dyDescent="0.35">
      <c r="B12" s="13" t="s">
        <v>8225</v>
      </c>
      <c r="C12" s="12">
        <v>2</v>
      </c>
      <c r="D12" s="12">
        <v>23.5</v>
      </c>
      <c r="E12" s="12">
        <v>84</v>
      </c>
    </row>
    <row r="13" spans="1:5" x14ac:dyDescent="0.35">
      <c r="B13" s="13" t="s">
        <v>8243</v>
      </c>
      <c r="C13" s="12">
        <v>1</v>
      </c>
      <c r="D13" s="12">
        <v>21</v>
      </c>
      <c r="E13" s="12">
        <v>72</v>
      </c>
    </row>
    <row r="14" spans="1:5" x14ac:dyDescent="0.35">
      <c r="B14" s="13" t="s">
        <v>8227</v>
      </c>
      <c r="C14" s="12">
        <v>1</v>
      </c>
      <c r="D14" s="12">
        <v>20</v>
      </c>
      <c r="E14" s="12">
        <v>111</v>
      </c>
    </row>
    <row r="15" spans="1:5" x14ac:dyDescent="0.35">
      <c r="B15" s="13" t="s">
        <v>8226</v>
      </c>
      <c r="C15" s="12">
        <v>1</v>
      </c>
      <c r="D15" s="12">
        <v>30</v>
      </c>
      <c r="E15" s="12">
        <v>50</v>
      </c>
    </row>
    <row r="16" spans="1:5" x14ac:dyDescent="0.35">
      <c r="B16" s="13" t="s">
        <v>8235</v>
      </c>
      <c r="C16" s="12">
        <v>1</v>
      </c>
      <c r="D16" s="12">
        <v>30</v>
      </c>
      <c r="E16" s="12">
        <v>187</v>
      </c>
    </row>
    <row r="17" spans="2:5" x14ac:dyDescent="0.35">
      <c r="B17" s="13" t="s">
        <v>8233</v>
      </c>
      <c r="C17" s="12">
        <v>1</v>
      </c>
      <c r="D17" s="12">
        <v>39</v>
      </c>
      <c r="E17" s="12">
        <v>48</v>
      </c>
    </row>
    <row r="18" spans="2:5" x14ac:dyDescent="0.35">
      <c r="B18" s="13" t="s">
        <v>8359</v>
      </c>
      <c r="C18" s="12">
        <v>100</v>
      </c>
      <c r="D18" s="12">
        <v>30.89</v>
      </c>
      <c r="E18" s="12">
        <v>139.62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57F5D-2AEE-478F-843E-57263755CFBA}">
  <sheetPr codeName="Sheet1">
    <tabColor rgb="FF00B050"/>
  </sheetPr>
  <dimension ref="A2:H13"/>
  <sheetViews>
    <sheetView workbookViewId="0">
      <selection activeCell="G22" sqref="G22"/>
    </sheetView>
  </sheetViews>
  <sheetFormatPr defaultRowHeight="14.5" x14ac:dyDescent="0.35"/>
  <cols>
    <col min="1" max="1" width="7.6328125" customWidth="1"/>
    <col min="2" max="2" width="12.36328125" bestFit="1" customWidth="1"/>
    <col min="3" max="3" width="13.08984375" bestFit="1" customWidth="1"/>
    <col min="4" max="5" width="15.26953125" bestFit="1" customWidth="1"/>
    <col min="6" max="16" width="15.7265625" bestFit="1" customWidth="1"/>
    <col min="17" max="17" width="10.7265625" bestFit="1" customWidth="1"/>
    <col min="18" max="22" width="2.81640625" bestFit="1" customWidth="1"/>
    <col min="23" max="23" width="10.7265625" bestFit="1" customWidth="1"/>
  </cols>
  <sheetData>
    <row r="2" spans="1:8" ht="26" x14ac:dyDescent="0.6">
      <c r="A2" s="28" t="s">
        <v>8405</v>
      </c>
    </row>
    <row r="6" spans="1:8" x14ac:dyDescent="0.35">
      <c r="B6" s="11" t="s">
        <v>8356</v>
      </c>
      <c r="C6" t="s">
        <v>8328</v>
      </c>
      <c r="G6" s="24" t="s">
        <v>8404</v>
      </c>
    </row>
    <row r="7" spans="1:8" x14ac:dyDescent="0.35">
      <c r="B7" t="s">
        <v>8366</v>
      </c>
      <c r="G7" t="s">
        <v>8398</v>
      </c>
      <c r="H7" s="6">
        <f>AVERAGE(Filtered!D:D)</f>
        <v>12928.593525179856</v>
      </c>
    </row>
    <row r="8" spans="1:8" x14ac:dyDescent="0.35">
      <c r="B8" s="11" t="s">
        <v>8360</v>
      </c>
      <c r="C8" t="s">
        <v>8362</v>
      </c>
      <c r="D8" t="s">
        <v>8374</v>
      </c>
      <c r="G8" t="s">
        <v>8399</v>
      </c>
      <c r="H8" s="6">
        <f>MEDIAN(Filtered!D:D)</f>
        <v>12000</v>
      </c>
    </row>
    <row r="9" spans="1:8" x14ac:dyDescent="0.35">
      <c r="B9" s="13" t="s">
        <v>8219</v>
      </c>
      <c r="C9" s="12">
        <v>12</v>
      </c>
      <c r="D9" s="15">
        <f>C9/$C$13</f>
        <v>5.3333333333333337E-2</v>
      </c>
      <c r="G9" t="s">
        <v>8400</v>
      </c>
      <c r="H9" s="6">
        <f>MODE(Filtered!D:D)</f>
        <v>10000</v>
      </c>
    </row>
    <row r="10" spans="1:8" x14ac:dyDescent="0.35">
      <c r="B10" s="13" t="s">
        <v>8220</v>
      </c>
      <c r="C10" s="12">
        <v>106</v>
      </c>
      <c r="D10" s="15">
        <f>C10/$C$13</f>
        <v>0.47111111111111109</v>
      </c>
      <c r="G10" t="s">
        <v>8402</v>
      </c>
      <c r="H10" s="6">
        <f>MAX(Filtered!D:D)</f>
        <v>20000</v>
      </c>
    </row>
    <row r="11" spans="1:8" x14ac:dyDescent="0.35">
      <c r="B11" s="13" t="s">
        <v>8221</v>
      </c>
      <c r="C11" s="12">
        <v>7</v>
      </c>
      <c r="D11" s="15">
        <f t="shared" ref="D11:D13" si="0">C11/$C$13</f>
        <v>3.111111111111111E-2</v>
      </c>
      <c r="G11" t="s">
        <v>8403</v>
      </c>
      <c r="H11" s="6">
        <f>MIN(Filtered!D14:D4127)</f>
        <v>8000</v>
      </c>
    </row>
    <row r="12" spans="1:8" x14ac:dyDescent="0.35">
      <c r="B12" s="13" t="s">
        <v>8218</v>
      </c>
      <c r="C12" s="12">
        <v>100</v>
      </c>
      <c r="D12" s="16">
        <f t="shared" si="0"/>
        <v>0.44444444444444442</v>
      </c>
      <c r="G12" t="s">
        <v>8401</v>
      </c>
      <c r="H12" s="23">
        <f>STDEV(Filtered!D14:D4127)</f>
        <v>3922.8469675639176</v>
      </c>
    </row>
    <row r="13" spans="1:8" x14ac:dyDescent="0.35">
      <c r="B13" s="13" t="s">
        <v>8359</v>
      </c>
      <c r="C13" s="12">
        <v>225</v>
      </c>
      <c r="D13" s="15">
        <f t="shared" si="0"/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93988-6191-4B64-B896-18CA53812466}">
  <sheetPr codeName="Sheet2">
    <tabColor rgb="FF00B050"/>
  </sheetPr>
  <dimension ref="A1:R835"/>
  <sheetViews>
    <sheetView zoomScale="75" zoomScaleNormal="75" workbookViewId="0">
      <selection activeCell="D2" sqref="D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9.269531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36328125" customWidth="1"/>
    <col min="16" max="16" width="28.7265625" customWidth="1"/>
    <col min="17" max="17" width="31.81640625" customWidth="1"/>
    <col min="18" max="18" width="30.36328125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8356</v>
      </c>
      <c r="O1" s="1" t="s">
        <v>8357</v>
      </c>
      <c r="P1" s="1" t="s">
        <v>8363</v>
      </c>
      <c r="Q1" s="1" t="s">
        <v>8364</v>
      </c>
      <c r="R1" s="1" t="s">
        <v>8365</v>
      </c>
    </row>
    <row r="2" spans="1:18" ht="43.5" x14ac:dyDescent="0.35">
      <c r="A2">
        <v>27</v>
      </c>
      <c r="B2" s="3" t="s">
        <v>29</v>
      </c>
      <c r="C2" s="3" t="s">
        <v>4138</v>
      </c>
      <c r="D2" s="6">
        <v>20000</v>
      </c>
      <c r="E2" s="8">
        <v>22345</v>
      </c>
      <c r="F2" t="s">
        <v>8218</v>
      </c>
      <c r="G2" t="s">
        <v>8227</v>
      </c>
      <c r="H2" t="s">
        <v>8249</v>
      </c>
      <c r="I2">
        <v>1416113833</v>
      </c>
      <c r="J2">
        <v>1413518233</v>
      </c>
      <c r="K2" t="b">
        <v>0</v>
      </c>
      <c r="L2">
        <v>150</v>
      </c>
      <c r="M2" t="b">
        <v>1</v>
      </c>
      <c r="N2" t="s">
        <v>8306</v>
      </c>
      <c r="O2" t="s">
        <v>8307</v>
      </c>
      <c r="P2" s="14">
        <f>(((J2/60)/60)/24)+DATE(1970,1,1)</f>
        <v>41929.164733796293</v>
      </c>
      <c r="Q2" s="14">
        <f>(((I2/60)/60)/24)+DATE(1970,1,1)</f>
        <v>41959.206400462965</v>
      </c>
      <c r="R2">
        <f>_xlfn.DAYS(Q2,P2)</f>
        <v>30</v>
      </c>
    </row>
    <row r="3" spans="1:18" ht="43.5" x14ac:dyDescent="0.35">
      <c r="A3">
        <v>59</v>
      </c>
      <c r="B3" s="3" t="s">
        <v>61</v>
      </c>
      <c r="C3" s="3" t="s">
        <v>4170</v>
      </c>
      <c r="D3" s="6">
        <v>20000</v>
      </c>
      <c r="E3" s="8">
        <v>20025.14</v>
      </c>
      <c r="F3" t="s">
        <v>8218</v>
      </c>
      <c r="G3" t="s">
        <v>8223</v>
      </c>
      <c r="H3" t="s">
        <v>8245</v>
      </c>
      <c r="I3">
        <v>1442264400</v>
      </c>
      <c r="J3">
        <v>1439530776</v>
      </c>
      <c r="K3" t="b">
        <v>0</v>
      </c>
      <c r="L3">
        <v>33</v>
      </c>
      <c r="M3" t="b">
        <v>1</v>
      </c>
      <c r="N3" t="s">
        <v>8306</v>
      </c>
      <c r="O3" t="s">
        <v>8307</v>
      </c>
      <c r="P3" s="14">
        <f t="shared" ref="P3:P66" si="0">(((J3/60)/60)/24)+DATE(1970,1,1)</f>
        <v>42230.23583333334</v>
      </c>
      <c r="Q3" s="14">
        <f t="shared" ref="Q3:Q66" si="1">(((I3/60)/60)/24)+DATE(1970,1,1)</f>
        <v>42261.875</v>
      </c>
      <c r="R3">
        <f t="shared" ref="R3:R66" si="2">_xlfn.DAYS(Q3,P3)</f>
        <v>31</v>
      </c>
    </row>
    <row r="4" spans="1:18" ht="58" x14ac:dyDescent="0.35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8306</v>
      </c>
      <c r="O4" t="s">
        <v>8308</v>
      </c>
      <c r="P4" s="14">
        <f t="shared" si="0"/>
        <v>41882.937303240738</v>
      </c>
      <c r="Q4" s="14">
        <f t="shared" si="1"/>
        <v>41942.937303240738</v>
      </c>
      <c r="R4">
        <f t="shared" si="2"/>
        <v>60</v>
      </c>
    </row>
    <row r="5" spans="1:18" ht="43.5" x14ac:dyDescent="0.35">
      <c r="A5">
        <v>146</v>
      </c>
      <c r="B5" s="3" t="s">
        <v>148</v>
      </c>
      <c r="C5" s="3" t="s">
        <v>4256</v>
      </c>
      <c r="D5" s="6">
        <v>20000</v>
      </c>
      <c r="E5" s="8">
        <v>115</v>
      </c>
      <c r="F5" t="s">
        <v>8219</v>
      </c>
      <c r="G5" t="s">
        <v>8223</v>
      </c>
      <c r="H5" t="s">
        <v>8245</v>
      </c>
      <c r="I5">
        <v>1484698998</v>
      </c>
      <c r="J5">
        <v>1479514998</v>
      </c>
      <c r="K5" t="b">
        <v>0</v>
      </c>
      <c r="L5">
        <v>3</v>
      </c>
      <c r="M5" t="b">
        <v>0</v>
      </c>
      <c r="N5" t="s">
        <v>8306</v>
      </c>
      <c r="O5" t="s">
        <v>8308</v>
      </c>
      <c r="P5" s="14">
        <f t="shared" si="0"/>
        <v>42693.016180555554</v>
      </c>
      <c r="Q5" s="14">
        <f t="shared" si="1"/>
        <v>42753.016180555554</v>
      </c>
      <c r="R5">
        <f t="shared" si="2"/>
        <v>60</v>
      </c>
    </row>
    <row r="6" spans="1:18" ht="58" x14ac:dyDescent="0.35">
      <c r="A6">
        <v>175</v>
      </c>
      <c r="B6" s="3" t="s">
        <v>177</v>
      </c>
      <c r="C6" s="3" t="s">
        <v>4285</v>
      </c>
      <c r="D6" s="6">
        <v>20000</v>
      </c>
      <c r="E6" s="8">
        <v>1297</v>
      </c>
      <c r="F6" t="s">
        <v>8220</v>
      </c>
      <c r="G6" t="s">
        <v>8224</v>
      </c>
      <c r="H6" t="s">
        <v>8246</v>
      </c>
      <c r="I6">
        <v>1409337611</v>
      </c>
      <c r="J6">
        <v>1407177611</v>
      </c>
      <c r="K6" t="b">
        <v>0</v>
      </c>
      <c r="L6">
        <v>26</v>
      </c>
      <c r="M6" t="b">
        <v>0</v>
      </c>
      <c r="N6" t="s">
        <v>8306</v>
      </c>
      <c r="O6" t="s">
        <v>8309</v>
      </c>
      <c r="P6" s="14">
        <f t="shared" si="0"/>
        <v>41855.777905092589</v>
      </c>
      <c r="Q6" s="14">
        <f t="shared" si="1"/>
        <v>41880.777905092589</v>
      </c>
      <c r="R6">
        <f t="shared" si="2"/>
        <v>25</v>
      </c>
    </row>
    <row r="7" spans="1:18" ht="29" x14ac:dyDescent="0.35">
      <c r="A7">
        <v>261</v>
      </c>
      <c r="B7" s="3" t="s">
        <v>262</v>
      </c>
      <c r="C7" s="3" t="s">
        <v>4371</v>
      </c>
      <c r="D7" s="6">
        <v>20000</v>
      </c>
      <c r="E7" s="8">
        <v>21480</v>
      </c>
      <c r="F7" t="s">
        <v>8218</v>
      </c>
      <c r="G7" t="s">
        <v>8223</v>
      </c>
      <c r="H7" t="s">
        <v>8245</v>
      </c>
      <c r="I7">
        <v>1339080900</v>
      </c>
      <c r="J7">
        <v>1334783704</v>
      </c>
      <c r="K7" t="b">
        <v>1</v>
      </c>
      <c r="L7">
        <v>220</v>
      </c>
      <c r="M7" t="b">
        <v>1</v>
      </c>
      <c r="N7" t="s">
        <v>8306</v>
      </c>
      <c r="O7" t="s">
        <v>8310</v>
      </c>
      <c r="P7" s="14">
        <f t="shared" si="0"/>
        <v>41017.885462962964</v>
      </c>
      <c r="Q7" s="14">
        <f t="shared" si="1"/>
        <v>41067.621527777781</v>
      </c>
      <c r="R7">
        <f t="shared" si="2"/>
        <v>50</v>
      </c>
    </row>
    <row r="8" spans="1:18" ht="43.5" x14ac:dyDescent="0.35">
      <c r="A8">
        <v>275</v>
      </c>
      <c r="B8" s="3" t="s">
        <v>276</v>
      </c>
      <c r="C8" s="3" t="s">
        <v>4385</v>
      </c>
      <c r="D8" s="6">
        <v>20000</v>
      </c>
      <c r="E8" s="8">
        <v>21679</v>
      </c>
      <c r="F8" t="s">
        <v>8218</v>
      </c>
      <c r="G8" t="s">
        <v>8223</v>
      </c>
      <c r="H8" t="s">
        <v>8245</v>
      </c>
      <c r="I8">
        <v>1352511966</v>
      </c>
      <c r="J8">
        <v>1349916366</v>
      </c>
      <c r="K8" t="b">
        <v>1</v>
      </c>
      <c r="L8">
        <v>332</v>
      </c>
      <c r="M8" t="b">
        <v>1</v>
      </c>
      <c r="N8" t="s">
        <v>8306</v>
      </c>
      <c r="O8" t="s">
        <v>8310</v>
      </c>
      <c r="P8" s="14">
        <f t="shared" si="0"/>
        <v>41193.032013888893</v>
      </c>
      <c r="Q8" s="14">
        <f t="shared" si="1"/>
        <v>41223.073680555557</v>
      </c>
      <c r="R8">
        <f t="shared" si="2"/>
        <v>30</v>
      </c>
    </row>
    <row r="9" spans="1:18" ht="43.5" x14ac:dyDescent="0.35">
      <c r="A9">
        <v>297</v>
      </c>
      <c r="B9" s="3" t="s">
        <v>298</v>
      </c>
      <c r="C9" s="3" t="s">
        <v>4407</v>
      </c>
      <c r="D9" s="6">
        <v>20000</v>
      </c>
      <c r="E9" s="8">
        <v>20128</v>
      </c>
      <c r="F9" t="s">
        <v>8218</v>
      </c>
      <c r="G9" t="s">
        <v>8223</v>
      </c>
      <c r="H9" t="s">
        <v>8245</v>
      </c>
      <c r="I9">
        <v>1430452740</v>
      </c>
      <c r="J9">
        <v>1427390901</v>
      </c>
      <c r="K9" t="b">
        <v>1</v>
      </c>
      <c r="L9">
        <v>142</v>
      </c>
      <c r="M9" t="b">
        <v>1</v>
      </c>
      <c r="N9" t="s">
        <v>8306</v>
      </c>
      <c r="O9" t="s">
        <v>8310</v>
      </c>
      <c r="P9" s="14">
        <f t="shared" si="0"/>
        <v>42089.72802083334</v>
      </c>
      <c r="Q9" s="14">
        <f t="shared" si="1"/>
        <v>42125.165972222225</v>
      </c>
      <c r="R9">
        <f t="shared" si="2"/>
        <v>36</v>
      </c>
    </row>
    <row r="10" spans="1:18" ht="43.5" x14ac:dyDescent="0.35">
      <c r="A10">
        <v>311</v>
      </c>
      <c r="B10" s="3" t="s">
        <v>312</v>
      </c>
      <c r="C10" s="3" t="s">
        <v>4421</v>
      </c>
      <c r="D10" s="6">
        <v>20000</v>
      </c>
      <c r="E10" s="8">
        <v>20820.330000000002</v>
      </c>
      <c r="F10" t="s">
        <v>8218</v>
      </c>
      <c r="G10" t="s">
        <v>8223</v>
      </c>
      <c r="H10" t="s">
        <v>8245</v>
      </c>
      <c r="I10">
        <v>1325404740</v>
      </c>
      <c r="J10">
        <v>1321852592</v>
      </c>
      <c r="K10" t="b">
        <v>1</v>
      </c>
      <c r="L10">
        <v>150</v>
      </c>
      <c r="M10" t="b">
        <v>1</v>
      </c>
      <c r="N10" t="s">
        <v>8306</v>
      </c>
      <c r="O10" t="s">
        <v>8310</v>
      </c>
      <c r="P10" s="14">
        <f t="shared" si="0"/>
        <v>40868.219814814816</v>
      </c>
      <c r="Q10" s="14">
        <f t="shared" si="1"/>
        <v>40909.332638888889</v>
      </c>
      <c r="R10">
        <f t="shared" si="2"/>
        <v>41</v>
      </c>
    </row>
    <row r="11" spans="1:18" ht="43.5" x14ac:dyDescent="0.35">
      <c r="A11">
        <v>320</v>
      </c>
      <c r="B11" s="3" t="s">
        <v>321</v>
      </c>
      <c r="C11" s="3" t="s">
        <v>4430</v>
      </c>
      <c r="D11" s="6">
        <v>20000</v>
      </c>
      <c r="E11" s="8">
        <v>21316</v>
      </c>
      <c r="F11" t="s">
        <v>8218</v>
      </c>
      <c r="G11" t="s">
        <v>8224</v>
      </c>
      <c r="H11" t="s">
        <v>8246</v>
      </c>
      <c r="I11">
        <v>1450825200</v>
      </c>
      <c r="J11">
        <v>1448284433</v>
      </c>
      <c r="K11" t="b">
        <v>1</v>
      </c>
      <c r="L11">
        <v>158</v>
      </c>
      <c r="M11" t="b">
        <v>1</v>
      </c>
      <c r="N11" t="s">
        <v>8306</v>
      </c>
      <c r="O11" t="s">
        <v>8310</v>
      </c>
      <c r="P11" s="14">
        <f t="shared" si="0"/>
        <v>42331.551307870366</v>
      </c>
      <c r="Q11" s="14">
        <f t="shared" si="1"/>
        <v>42360.958333333328</v>
      </c>
      <c r="R11">
        <f t="shared" si="2"/>
        <v>29</v>
      </c>
    </row>
    <row r="12" spans="1:18" ht="43.5" x14ac:dyDescent="0.35">
      <c r="A12">
        <v>384</v>
      </c>
      <c r="B12" s="3" t="s">
        <v>385</v>
      </c>
      <c r="C12" s="3" t="s">
        <v>4494</v>
      </c>
      <c r="D12" s="6">
        <v>20000</v>
      </c>
      <c r="E12" s="8">
        <v>22421</v>
      </c>
      <c r="F12" t="s">
        <v>8218</v>
      </c>
      <c r="G12" t="s">
        <v>8223</v>
      </c>
      <c r="H12" t="s">
        <v>8245</v>
      </c>
      <c r="I12">
        <v>1420569947</v>
      </c>
      <c r="J12">
        <v>1417977947</v>
      </c>
      <c r="K12" t="b">
        <v>0</v>
      </c>
      <c r="L12">
        <v>383</v>
      </c>
      <c r="M12" t="b">
        <v>1</v>
      </c>
      <c r="N12" t="s">
        <v>8306</v>
      </c>
      <c r="O12" t="s">
        <v>8310</v>
      </c>
      <c r="P12" s="14">
        <f t="shared" si="0"/>
        <v>41980.781793981485</v>
      </c>
      <c r="Q12" s="14">
        <f t="shared" si="1"/>
        <v>42010.781793981485</v>
      </c>
      <c r="R12">
        <f t="shared" si="2"/>
        <v>30</v>
      </c>
    </row>
    <row r="13" spans="1:18" ht="43.5" x14ac:dyDescent="0.35">
      <c r="A13">
        <v>391</v>
      </c>
      <c r="B13" s="3" t="s">
        <v>392</v>
      </c>
      <c r="C13" s="3" t="s">
        <v>4501</v>
      </c>
      <c r="D13" s="6">
        <v>20000</v>
      </c>
      <c r="E13" s="8">
        <v>20122</v>
      </c>
      <c r="F13" t="s">
        <v>8218</v>
      </c>
      <c r="G13" t="s">
        <v>8223</v>
      </c>
      <c r="H13" t="s">
        <v>8245</v>
      </c>
      <c r="I13">
        <v>1324169940</v>
      </c>
      <c r="J13">
        <v>1321578051</v>
      </c>
      <c r="K13" t="b">
        <v>0</v>
      </c>
      <c r="L13">
        <v>193</v>
      </c>
      <c r="M13" t="b">
        <v>1</v>
      </c>
      <c r="N13" t="s">
        <v>8306</v>
      </c>
      <c r="O13" t="s">
        <v>8310</v>
      </c>
      <c r="P13" s="14">
        <f t="shared" si="0"/>
        <v>40865.042256944449</v>
      </c>
      <c r="Q13" s="14">
        <f t="shared" si="1"/>
        <v>40895.040972222225</v>
      </c>
      <c r="R13">
        <f t="shared" si="2"/>
        <v>30</v>
      </c>
    </row>
    <row r="14" spans="1:18" ht="58" x14ac:dyDescent="0.35">
      <c r="A14">
        <v>399</v>
      </c>
      <c r="B14" s="3" t="s">
        <v>400</v>
      </c>
      <c r="C14" s="3" t="s">
        <v>4509</v>
      </c>
      <c r="D14" s="6">
        <v>20000</v>
      </c>
      <c r="E14" s="8">
        <v>21361</v>
      </c>
      <c r="F14" t="s">
        <v>8218</v>
      </c>
      <c r="G14" t="s">
        <v>8224</v>
      </c>
      <c r="H14" t="s">
        <v>8246</v>
      </c>
      <c r="I14">
        <v>1481716800</v>
      </c>
      <c r="J14">
        <v>1479070867</v>
      </c>
      <c r="K14" t="b">
        <v>0</v>
      </c>
      <c r="L14">
        <v>95</v>
      </c>
      <c r="M14" t="b">
        <v>1</v>
      </c>
      <c r="N14" t="s">
        <v>8306</v>
      </c>
      <c r="O14" t="s">
        <v>8310</v>
      </c>
      <c r="P14" s="14">
        <f t="shared" si="0"/>
        <v>42687.875775462962</v>
      </c>
      <c r="Q14" s="14">
        <f t="shared" si="1"/>
        <v>42718.5</v>
      </c>
      <c r="R14">
        <f t="shared" si="2"/>
        <v>31</v>
      </c>
    </row>
    <row r="15" spans="1:18" ht="43.5" x14ac:dyDescent="0.35">
      <c r="A15">
        <v>423</v>
      </c>
      <c r="B15" s="3" t="s">
        <v>424</v>
      </c>
      <c r="C15" s="3" t="s">
        <v>4533</v>
      </c>
      <c r="D15" s="6">
        <v>20000</v>
      </c>
      <c r="E15" s="8">
        <v>153</v>
      </c>
      <c r="F15" t="s">
        <v>8220</v>
      </c>
      <c r="G15" t="s">
        <v>8223</v>
      </c>
      <c r="H15" t="s">
        <v>8245</v>
      </c>
      <c r="I15">
        <v>1370470430</v>
      </c>
      <c r="J15">
        <v>1367878430</v>
      </c>
      <c r="K15" t="b">
        <v>0</v>
      </c>
      <c r="L15">
        <v>13</v>
      </c>
      <c r="M15" t="b">
        <v>0</v>
      </c>
      <c r="N15" t="s">
        <v>8306</v>
      </c>
      <c r="O15" t="s">
        <v>8311</v>
      </c>
      <c r="P15" s="14">
        <f t="shared" si="0"/>
        <v>41400.92627314815</v>
      </c>
      <c r="Q15" s="14">
        <f t="shared" si="1"/>
        <v>41430.92627314815</v>
      </c>
      <c r="R15">
        <f t="shared" si="2"/>
        <v>30</v>
      </c>
    </row>
    <row r="16" spans="1:18" ht="43.5" x14ac:dyDescent="0.35">
      <c r="A16">
        <v>438</v>
      </c>
      <c r="B16" s="3" t="s">
        <v>439</v>
      </c>
      <c r="C16" s="3" t="s">
        <v>4548</v>
      </c>
      <c r="D16" s="6">
        <v>20000</v>
      </c>
      <c r="E16" s="8">
        <v>1876</v>
      </c>
      <c r="F16" t="s">
        <v>8220</v>
      </c>
      <c r="G16" t="s">
        <v>8223</v>
      </c>
      <c r="H16" t="s">
        <v>8245</v>
      </c>
      <c r="I16">
        <v>1447830958</v>
      </c>
      <c r="J16">
        <v>1445235358</v>
      </c>
      <c r="K16" t="b">
        <v>0</v>
      </c>
      <c r="L16">
        <v>11</v>
      </c>
      <c r="M16" t="b">
        <v>0</v>
      </c>
      <c r="N16" t="s">
        <v>8306</v>
      </c>
      <c r="O16" t="s">
        <v>8311</v>
      </c>
      <c r="P16" s="14">
        <f t="shared" si="0"/>
        <v>42296.261087962965</v>
      </c>
      <c r="Q16" s="14">
        <f t="shared" si="1"/>
        <v>42326.302754629629</v>
      </c>
      <c r="R16">
        <f t="shared" si="2"/>
        <v>30</v>
      </c>
    </row>
    <row r="17" spans="1:18" ht="43.5" x14ac:dyDescent="0.35">
      <c r="A17">
        <v>451</v>
      </c>
      <c r="B17" s="3" t="s">
        <v>452</v>
      </c>
      <c r="C17" s="3" t="s">
        <v>4561</v>
      </c>
      <c r="D17" s="6">
        <v>20000</v>
      </c>
      <c r="E17" s="8">
        <v>0</v>
      </c>
      <c r="F17" t="s">
        <v>8220</v>
      </c>
      <c r="G17" t="s">
        <v>8223</v>
      </c>
      <c r="H17" t="s">
        <v>8245</v>
      </c>
      <c r="I17">
        <v>1390669791</v>
      </c>
      <c r="J17">
        <v>1388077791</v>
      </c>
      <c r="K17" t="b">
        <v>0</v>
      </c>
      <c r="L17">
        <v>0</v>
      </c>
      <c r="M17" t="b">
        <v>0</v>
      </c>
      <c r="N17" t="s">
        <v>8306</v>
      </c>
      <c r="O17" t="s">
        <v>8311</v>
      </c>
      <c r="P17" s="14">
        <f t="shared" si="0"/>
        <v>41634.715173611112</v>
      </c>
      <c r="Q17" s="14">
        <f t="shared" si="1"/>
        <v>41664.715173611112</v>
      </c>
      <c r="R17">
        <f t="shared" si="2"/>
        <v>30</v>
      </c>
    </row>
    <row r="18" spans="1:18" ht="43.5" x14ac:dyDescent="0.35">
      <c r="A18">
        <v>457</v>
      </c>
      <c r="B18" s="3" t="s">
        <v>458</v>
      </c>
      <c r="C18" s="3" t="s">
        <v>4567</v>
      </c>
      <c r="D18" s="6">
        <v>20000</v>
      </c>
      <c r="E18" s="8">
        <v>0</v>
      </c>
      <c r="F18" t="s">
        <v>8220</v>
      </c>
      <c r="G18" t="s">
        <v>8228</v>
      </c>
      <c r="H18" t="s">
        <v>8250</v>
      </c>
      <c r="I18">
        <v>1408213512</v>
      </c>
      <c r="J18">
        <v>1405621512</v>
      </c>
      <c r="K18" t="b">
        <v>0</v>
      </c>
      <c r="L18">
        <v>0</v>
      </c>
      <c r="M18" t="b">
        <v>0</v>
      </c>
      <c r="N18" t="s">
        <v>8306</v>
      </c>
      <c r="O18" t="s">
        <v>8311</v>
      </c>
      <c r="P18" s="14">
        <f t="shared" si="0"/>
        <v>41837.767500000002</v>
      </c>
      <c r="Q18" s="14">
        <f t="shared" si="1"/>
        <v>41867.767500000002</v>
      </c>
      <c r="R18">
        <f t="shared" si="2"/>
        <v>30</v>
      </c>
    </row>
    <row r="19" spans="1:18" ht="58" x14ac:dyDescent="0.35">
      <c r="A19">
        <v>467</v>
      </c>
      <c r="B19" s="3" t="s">
        <v>468</v>
      </c>
      <c r="C19" s="3" t="s">
        <v>4577</v>
      </c>
      <c r="D19" s="6">
        <v>20000</v>
      </c>
      <c r="E19" s="8">
        <v>4315</v>
      </c>
      <c r="F19" t="s">
        <v>8220</v>
      </c>
      <c r="G19" t="s">
        <v>8223</v>
      </c>
      <c r="H19" t="s">
        <v>8245</v>
      </c>
      <c r="I19">
        <v>1348849134</v>
      </c>
      <c r="J19">
        <v>1344961134</v>
      </c>
      <c r="K19" t="b">
        <v>0</v>
      </c>
      <c r="L19">
        <v>39</v>
      </c>
      <c r="M19" t="b">
        <v>0</v>
      </c>
      <c r="N19" t="s">
        <v>8306</v>
      </c>
      <c r="O19" t="s">
        <v>8311</v>
      </c>
      <c r="P19" s="14">
        <f t="shared" si="0"/>
        <v>41135.679791666669</v>
      </c>
      <c r="Q19" s="14">
        <f t="shared" si="1"/>
        <v>41180.679791666669</v>
      </c>
      <c r="R19">
        <f t="shared" si="2"/>
        <v>45</v>
      </c>
    </row>
    <row r="20" spans="1:18" ht="58" x14ac:dyDescent="0.35">
      <c r="A20">
        <v>494</v>
      </c>
      <c r="B20" s="3" t="s">
        <v>495</v>
      </c>
      <c r="C20" s="3" t="s">
        <v>4604</v>
      </c>
      <c r="D20" s="6">
        <v>20000</v>
      </c>
      <c r="E20" s="8">
        <v>31</v>
      </c>
      <c r="F20" t="s">
        <v>8220</v>
      </c>
      <c r="G20" t="s">
        <v>8223</v>
      </c>
      <c r="H20" t="s">
        <v>8245</v>
      </c>
      <c r="I20">
        <v>1404356400</v>
      </c>
      <c r="J20">
        <v>1402343765</v>
      </c>
      <c r="K20" t="b">
        <v>0</v>
      </c>
      <c r="L20">
        <v>3</v>
      </c>
      <c r="M20" t="b">
        <v>0</v>
      </c>
      <c r="N20" t="s">
        <v>8306</v>
      </c>
      <c r="O20" t="s">
        <v>8311</v>
      </c>
      <c r="P20" s="14">
        <f t="shared" si="0"/>
        <v>41799.830613425926</v>
      </c>
      <c r="Q20" s="14">
        <f t="shared" si="1"/>
        <v>41823.125</v>
      </c>
      <c r="R20">
        <f t="shared" si="2"/>
        <v>24</v>
      </c>
    </row>
    <row r="21" spans="1:18" ht="58" x14ac:dyDescent="0.35">
      <c r="A21">
        <v>499</v>
      </c>
      <c r="B21" s="3" t="s">
        <v>500</v>
      </c>
      <c r="C21" s="3" t="s">
        <v>4609</v>
      </c>
      <c r="D21" s="6">
        <v>20000</v>
      </c>
      <c r="E21" s="8">
        <v>1910</v>
      </c>
      <c r="F21" t="s">
        <v>8220</v>
      </c>
      <c r="G21" t="s">
        <v>8223</v>
      </c>
      <c r="H21" t="s">
        <v>8245</v>
      </c>
      <c r="I21">
        <v>1255381140</v>
      </c>
      <c r="J21">
        <v>1250630968</v>
      </c>
      <c r="K21" t="b">
        <v>0</v>
      </c>
      <c r="L21">
        <v>26</v>
      </c>
      <c r="M21" t="b">
        <v>0</v>
      </c>
      <c r="N21" t="s">
        <v>8306</v>
      </c>
      <c r="O21" t="s">
        <v>8311</v>
      </c>
      <c r="P21" s="14">
        <f t="shared" si="0"/>
        <v>40043.895462962959</v>
      </c>
      <c r="Q21" s="14">
        <f t="shared" si="1"/>
        <v>40098.874305555553</v>
      </c>
      <c r="R21">
        <f t="shared" si="2"/>
        <v>55</v>
      </c>
    </row>
    <row r="22" spans="1:18" ht="58" x14ac:dyDescent="0.35">
      <c r="A22">
        <v>502</v>
      </c>
      <c r="B22" s="3" t="s">
        <v>503</v>
      </c>
      <c r="C22" s="3" t="s">
        <v>4612</v>
      </c>
      <c r="D22" s="6">
        <v>20000</v>
      </c>
      <c r="E22" s="8">
        <v>230</v>
      </c>
      <c r="F22" t="s">
        <v>8220</v>
      </c>
      <c r="G22" t="s">
        <v>8223</v>
      </c>
      <c r="H22" t="s">
        <v>8245</v>
      </c>
      <c r="I22">
        <v>1332073025</v>
      </c>
      <c r="J22">
        <v>1329484625</v>
      </c>
      <c r="K22" t="b">
        <v>0</v>
      </c>
      <c r="L22">
        <v>4</v>
      </c>
      <c r="M22" t="b">
        <v>0</v>
      </c>
      <c r="N22" t="s">
        <v>8306</v>
      </c>
      <c r="O22" t="s">
        <v>8311</v>
      </c>
      <c r="P22" s="14">
        <f t="shared" si="0"/>
        <v>40956.553530092591</v>
      </c>
      <c r="Q22" s="14">
        <f t="shared" si="1"/>
        <v>40986.511863425927</v>
      </c>
      <c r="R22">
        <f t="shared" si="2"/>
        <v>30</v>
      </c>
    </row>
    <row r="23" spans="1:18" ht="43.5" x14ac:dyDescent="0.35">
      <c r="A23">
        <v>507</v>
      </c>
      <c r="B23" s="3" t="s">
        <v>508</v>
      </c>
      <c r="C23" s="3" t="s">
        <v>4617</v>
      </c>
      <c r="D23" s="6">
        <v>20000</v>
      </c>
      <c r="E23" s="8">
        <v>640</v>
      </c>
      <c r="F23" t="s">
        <v>8220</v>
      </c>
      <c r="G23" t="s">
        <v>8223</v>
      </c>
      <c r="H23" t="s">
        <v>8245</v>
      </c>
      <c r="I23">
        <v>1350687657</v>
      </c>
      <c r="J23">
        <v>1346799657</v>
      </c>
      <c r="K23" t="b">
        <v>0</v>
      </c>
      <c r="L23">
        <v>10</v>
      </c>
      <c r="M23" t="b">
        <v>0</v>
      </c>
      <c r="N23" t="s">
        <v>8306</v>
      </c>
      <c r="O23" t="s">
        <v>8311</v>
      </c>
      <c r="P23" s="14">
        <f t="shared" si="0"/>
        <v>41156.958993055552</v>
      </c>
      <c r="Q23" s="14">
        <f t="shared" si="1"/>
        <v>41201.958993055552</v>
      </c>
      <c r="R23">
        <f t="shared" si="2"/>
        <v>45</v>
      </c>
    </row>
    <row r="24" spans="1:18" ht="43.5" x14ac:dyDescent="0.35">
      <c r="A24">
        <v>596</v>
      </c>
      <c r="B24" s="3" t="s">
        <v>597</v>
      </c>
      <c r="C24" s="3" t="s">
        <v>4706</v>
      </c>
      <c r="D24" s="6">
        <v>20000</v>
      </c>
      <c r="E24" s="8">
        <v>6</v>
      </c>
      <c r="F24" t="s">
        <v>8220</v>
      </c>
      <c r="G24" t="s">
        <v>8223</v>
      </c>
      <c r="H24" t="s">
        <v>8245</v>
      </c>
      <c r="I24">
        <v>1478122292</v>
      </c>
      <c r="J24">
        <v>1475530292</v>
      </c>
      <c r="K24" t="b">
        <v>0</v>
      </c>
      <c r="L24">
        <v>2</v>
      </c>
      <c r="M24" t="b">
        <v>0</v>
      </c>
      <c r="N24" t="s">
        <v>8312</v>
      </c>
      <c r="O24" t="s">
        <v>8313</v>
      </c>
      <c r="P24" s="14">
        <f t="shared" si="0"/>
        <v>42646.896898148145</v>
      </c>
      <c r="Q24" s="14">
        <f t="shared" si="1"/>
        <v>42676.896898148145</v>
      </c>
      <c r="R24">
        <f t="shared" si="2"/>
        <v>30</v>
      </c>
    </row>
    <row r="25" spans="1:18" ht="43.5" x14ac:dyDescent="0.35">
      <c r="A25">
        <v>632</v>
      </c>
      <c r="B25" s="3" t="s">
        <v>633</v>
      </c>
      <c r="C25" s="3" t="s">
        <v>4742</v>
      </c>
      <c r="D25" s="6">
        <v>20000</v>
      </c>
      <c r="E25" s="8">
        <v>0</v>
      </c>
      <c r="F25" t="s">
        <v>8219</v>
      </c>
      <c r="G25" t="s">
        <v>8232</v>
      </c>
      <c r="H25" t="s">
        <v>8248</v>
      </c>
      <c r="I25">
        <v>1448470165</v>
      </c>
      <c r="J25">
        <v>1445874565</v>
      </c>
      <c r="K25" t="b">
        <v>0</v>
      </c>
      <c r="L25">
        <v>0</v>
      </c>
      <c r="M25" t="b">
        <v>0</v>
      </c>
      <c r="N25" t="s">
        <v>8312</v>
      </c>
      <c r="O25" t="s">
        <v>8313</v>
      </c>
      <c r="P25" s="14">
        <f t="shared" si="0"/>
        <v>42303.659317129626</v>
      </c>
      <c r="Q25" s="14">
        <f t="shared" si="1"/>
        <v>42333.700983796298</v>
      </c>
      <c r="R25">
        <f t="shared" si="2"/>
        <v>30</v>
      </c>
    </row>
    <row r="26" spans="1:18" ht="43.5" x14ac:dyDescent="0.35">
      <c r="A26">
        <v>642</v>
      </c>
      <c r="B26" s="3" t="s">
        <v>643</v>
      </c>
      <c r="C26" s="3" t="s">
        <v>4752</v>
      </c>
      <c r="D26" s="6">
        <v>20000</v>
      </c>
      <c r="E26" s="8">
        <v>292097</v>
      </c>
      <c r="F26" t="s">
        <v>8218</v>
      </c>
      <c r="G26" t="s">
        <v>8235</v>
      </c>
      <c r="H26" t="s">
        <v>8248</v>
      </c>
      <c r="I26">
        <v>1439998674</v>
      </c>
      <c r="J26">
        <v>1436888274</v>
      </c>
      <c r="K26" t="b">
        <v>0</v>
      </c>
      <c r="L26">
        <v>2174</v>
      </c>
      <c r="M26" t="b">
        <v>1</v>
      </c>
      <c r="N26" t="s">
        <v>8312</v>
      </c>
      <c r="O26" t="s">
        <v>8314</v>
      </c>
      <c r="P26" s="14">
        <f t="shared" si="0"/>
        <v>42199.651319444441</v>
      </c>
      <c r="Q26" s="14">
        <f t="shared" si="1"/>
        <v>42235.651319444441</v>
      </c>
      <c r="R26">
        <f t="shared" si="2"/>
        <v>36</v>
      </c>
    </row>
    <row r="27" spans="1:18" ht="58" x14ac:dyDescent="0.35">
      <c r="A27">
        <v>688</v>
      </c>
      <c r="B27" s="3" t="s">
        <v>689</v>
      </c>
      <c r="C27" s="3" t="s">
        <v>4798</v>
      </c>
      <c r="D27" s="6">
        <v>20000</v>
      </c>
      <c r="E27" s="8">
        <v>14598</v>
      </c>
      <c r="F27" t="s">
        <v>8220</v>
      </c>
      <c r="G27" t="s">
        <v>8223</v>
      </c>
      <c r="H27" t="s">
        <v>8245</v>
      </c>
      <c r="I27">
        <v>1444876253</v>
      </c>
      <c r="J27">
        <v>1442284253</v>
      </c>
      <c r="K27" t="b">
        <v>0</v>
      </c>
      <c r="L27">
        <v>36</v>
      </c>
      <c r="M27" t="b">
        <v>0</v>
      </c>
      <c r="N27" t="s">
        <v>8312</v>
      </c>
      <c r="O27" t="s">
        <v>8314</v>
      </c>
      <c r="P27" s="14">
        <f t="shared" si="0"/>
        <v>42262.104780092588</v>
      </c>
      <c r="Q27" s="14">
        <f t="shared" si="1"/>
        <v>42292.104780092588</v>
      </c>
      <c r="R27">
        <f t="shared" si="2"/>
        <v>30</v>
      </c>
    </row>
    <row r="28" spans="1:18" ht="29" x14ac:dyDescent="0.35">
      <c r="A28">
        <v>690</v>
      </c>
      <c r="B28" s="3" t="s">
        <v>691</v>
      </c>
      <c r="C28" s="3" t="s">
        <v>4800</v>
      </c>
      <c r="D28" s="6">
        <v>20000</v>
      </c>
      <c r="E28" s="8">
        <v>2468</v>
      </c>
      <c r="F28" t="s">
        <v>8220</v>
      </c>
      <c r="G28" t="s">
        <v>8223</v>
      </c>
      <c r="H28" t="s">
        <v>8245</v>
      </c>
      <c r="I28">
        <v>1473400800</v>
      </c>
      <c r="J28">
        <v>1469718841</v>
      </c>
      <c r="K28" t="b">
        <v>0</v>
      </c>
      <c r="L28">
        <v>34</v>
      </c>
      <c r="M28" t="b">
        <v>0</v>
      </c>
      <c r="N28" t="s">
        <v>8312</v>
      </c>
      <c r="O28" t="s">
        <v>8314</v>
      </c>
      <c r="P28" s="14">
        <f t="shared" si="0"/>
        <v>42579.634733796294</v>
      </c>
      <c r="Q28" s="14">
        <f t="shared" si="1"/>
        <v>42622.25</v>
      </c>
      <c r="R28">
        <f t="shared" si="2"/>
        <v>43</v>
      </c>
    </row>
    <row r="29" spans="1:18" ht="43.5" x14ac:dyDescent="0.35">
      <c r="A29">
        <v>692</v>
      </c>
      <c r="B29" s="3" t="s">
        <v>693</v>
      </c>
      <c r="C29" s="3" t="s">
        <v>4802</v>
      </c>
      <c r="D29" s="6">
        <v>20000</v>
      </c>
      <c r="E29" s="8">
        <v>1306</v>
      </c>
      <c r="F29" t="s">
        <v>8220</v>
      </c>
      <c r="G29" t="s">
        <v>8224</v>
      </c>
      <c r="H29" t="s">
        <v>8246</v>
      </c>
      <c r="I29">
        <v>1482397263</v>
      </c>
      <c r="J29">
        <v>1479805263</v>
      </c>
      <c r="K29" t="b">
        <v>0</v>
      </c>
      <c r="L29">
        <v>201</v>
      </c>
      <c r="M29" t="b">
        <v>0</v>
      </c>
      <c r="N29" t="s">
        <v>8312</v>
      </c>
      <c r="O29" t="s">
        <v>8314</v>
      </c>
      <c r="P29" s="14">
        <f t="shared" si="0"/>
        <v>42696.37572916667</v>
      </c>
      <c r="Q29" s="14">
        <f t="shared" si="1"/>
        <v>42726.37572916667</v>
      </c>
      <c r="R29">
        <f t="shared" si="2"/>
        <v>30</v>
      </c>
    </row>
    <row r="30" spans="1:18" ht="43.5" x14ac:dyDescent="0.35">
      <c r="A30">
        <v>725</v>
      </c>
      <c r="B30" s="3" t="s">
        <v>726</v>
      </c>
      <c r="C30" s="3" t="s">
        <v>4835</v>
      </c>
      <c r="D30" s="6">
        <v>20000</v>
      </c>
      <c r="E30" s="8">
        <v>20070</v>
      </c>
      <c r="F30" t="s">
        <v>8218</v>
      </c>
      <c r="G30" t="s">
        <v>8223</v>
      </c>
      <c r="H30" t="s">
        <v>8245</v>
      </c>
      <c r="I30">
        <v>1450018912</v>
      </c>
      <c r="J30">
        <v>1447426912</v>
      </c>
      <c r="K30" t="b">
        <v>0</v>
      </c>
      <c r="L30">
        <v>140</v>
      </c>
      <c r="M30" t="b">
        <v>1</v>
      </c>
      <c r="N30" t="s">
        <v>8315</v>
      </c>
      <c r="O30" t="s">
        <v>8316</v>
      </c>
      <c r="P30" s="14">
        <f t="shared" si="0"/>
        <v>42321.626296296294</v>
      </c>
      <c r="Q30" s="14">
        <f t="shared" si="1"/>
        <v>42351.626296296294</v>
      </c>
      <c r="R30">
        <f t="shared" si="2"/>
        <v>30</v>
      </c>
    </row>
    <row r="31" spans="1:18" ht="29" x14ac:dyDescent="0.35">
      <c r="A31">
        <v>730</v>
      </c>
      <c r="B31" s="3" t="s">
        <v>731</v>
      </c>
      <c r="C31" s="3" t="s">
        <v>4840</v>
      </c>
      <c r="D31" s="6">
        <v>20000</v>
      </c>
      <c r="E31" s="8">
        <v>26438</v>
      </c>
      <c r="F31" t="s">
        <v>8218</v>
      </c>
      <c r="G31" t="s">
        <v>8223</v>
      </c>
      <c r="H31" t="s">
        <v>8245</v>
      </c>
      <c r="I31">
        <v>1323280391</v>
      </c>
      <c r="J31">
        <v>1320688391</v>
      </c>
      <c r="K31" t="b">
        <v>0</v>
      </c>
      <c r="L31">
        <v>265</v>
      </c>
      <c r="M31" t="b">
        <v>1</v>
      </c>
      <c r="N31" t="s">
        <v>8315</v>
      </c>
      <c r="O31" t="s">
        <v>8316</v>
      </c>
      <c r="P31" s="14">
        <f t="shared" si="0"/>
        <v>40854.745266203703</v>
      </c>
      <c r="Q31" s="14">
        <f t="shared" si="1"/>
        <v>40884.745266203703</v>
      </c>
      <c r="R31">
        <f t="shared" si="2"/>
        <v>30</v>
      </c>
    </row>
    <row r="32" spans="1:18" ht="43.5" x14ac:dyDescent="0.35">
      <c r="A32">
        <v>870</v>
      </c>
      <c r="B32" s="3" t="s">
        <v>871</v>
      </c>
      <c r="C32" s="3" t="s">
        <v>4980</v>
      </c>
      <c r="D32" s="6">
        <v>20000</v>
      </c>
      <c r="E32" s="8">
        <v>62</v>
      </c>
      <c r="F32" t="s">
        <v>8220</v>
      </c>
      <c r="G32" t="s">
        <v>8224</v>
      </c>
      <c r="H32" t="s">
        <v>8246</v>
      </c>
      <c r="I32">
        <v>1377995523</v>
      </c>
      <c r="J32">
        <v>1375403523</v>
      </c>
      <c r="K32" t="b">
        <v>0</v>
      </c>
      <c r="L32">
        <v>5</v>
      </c>
      <c r="M32" t="b">
        <v>0</v>
      </c>
      <c r="N32" t="s">
        <v>8317</v>
      </c>
      <c r="O32" t="s">
        <v>8318</v>
      </c>
      <c r="P32" s="14">
        <f t="shared" si="0"/>
        <v>41488.022256944445</v>
      </c>
      <c r="Q32" s="14">
        <f t="shared" si="1"/>
        <v>41518.022256944445</v>
      </c>
      <c r="R32">
        <f t="shared" si="2"/>
        <v>30</v>
      </c>
    </row>
    <row r="33" spans="1:18" ht="43.5" x14ac:dyDescent="0.35">
      <c r="A33">
        <v>894</v>
      </c>
      <c r="B33" s="3" t="s">
        <v>895</v>
      </c>
      <c r="C33" s="3" t="s">
        <v>5004</v>
      </c>
      <c r="D33" s="6">
        <v>20000</v>
      </c>
      <c r="E33" s="8">
        <v>7834</v>
      </c>
      <c r="F33" t="s">
        <v>8220</v>
      </c>
      <c r="G33" t="s">
        <v>8223</v>
      </c>
      <c r="H33" t="s">
        <v>8245</v>
      </c>
      <c r="I33">
        <v>1465169610</v>
      </c>
      <c r="J33">
        <v>1462577610</v>
      </c>
      <c r="K33" t="b">
        <v>0</v>
      </c>
      <c r="L33">
        <v>53</v>
      </c>
      <c r="M33" t="b">
        <v>0</v>
      </c>
      <c r="N33" t="s">
        <v>8317</v>
      </c>
      <c r="O33" t="s">
        <v>8319</v>
      </c>
      <c r="P33" s="14">
        <f t="shared" si="0"/>
        <v>42496.981597222228</v>
      </c>
      <c r="Q33" s="14">
        <f t="shared" si="1"/>
        <v>42526.981597222228</v>
      </c>
      <c r="R33">
        <f t="shared" si="2"/>
        <v>30</v>
      </c>
    </row>
    <row r="34" spans="1:18" x14ac:dyDescent="0.35">
      <c r="A34">
        <v>919</v>
      </c>
      <c r="B34" s="3" t="s">
        <v>920</v>
      </c>
      <c r="C34" s="3" t="s">
        <v>5029</v>
      </c>
      <c r="D34" s="6">
        <v>20000</v>
      </c>
      <c r="E34" s="8">
        <v>100</v>
      </c>
      <c r="F34" t="s">
        <v>8220</v>
      </c>
      <c r="G34" t="s">
        <v>8223</v>
      </c>
      <c r="H34" t="s">
        <v>8245</v>
      </c>
      <c r="I34">
        <v>1355930645</v>
      </c>
      <c r="J34">
        <v>1352906645</v>
      </c>
      <c r="K34" t="b">
        <v>0</v>
      </c>
      <c r="L34">
        <v>1</v>
      </c>
      <c r="M34" t="b">
        <v>0</v>
      </c>
      <c r="N34" t="s">
        <v>8317</v>
      </c>
      <c r="O34" t="s">
        <v>8318</v>
      </c>
      <c r="P34" s="14">
        <f t="shared" si="0"/>
        <v>41227.641724537039</v>
      </c>
      <c r="Q34" s="14">
        <f t="shared" si="1"/>
        <v>41262.641724537039</v>
      </c>
      <c r="R34">
        <f t="shared" si="2"/>
        <v>35</v>
      </c>
    </row>
    <row r="35" spans="1:18" ht="29" x14ac:dyDescent="0.35">
      <c r="A35">
        <v>927</v>
      </c>
      <c r="B35" s="3" t="s">
        <v>928</v>
      </c>
      <c r="C35" s="3" t="s">
        <v>5037</v>
      </c>
      <c r="D35" s="6">
        <v>20000</v>
      </c>
      <c r="E35" s="8">
        <v>0</v>
      </c>
      <c r="F35" t="s">
        <v>8220</v>
      </c>
      <c r="G35" t="s">
        <v>8223</v>
      </c>
      <c r="H35" t="s">
        <v>8245</v>
      </c>
      <c r="I35">
        <v>1337024695</v>
      </c>
      <c r="J35">
        <v>1334432695</v>
      </c>
      <c r="K35" t="b">
        <v>0</v>
      </c>
      <c r="L35">
        <v>0</v>
      </c>
      <c r="M35" t="b">
        <v>0</v>
      </c>
      <c r="N35" t="s">
        <v>8317</v>
      </c>
      <c r="O35" t="s">
        <v>8318</v>
      </c>
      <c r="P35" s="14">
        <f t="shared" si="0"/>
        <v>41013.822858796295</v>
      </c>
      <c r="Q35" s="14">
        <f t="shared" si="1"/>
        <v>41043.822858796295</v>
      </c>
      <c r="R35">
        <f t="shared" si="2"/>
        <v>30</v>
      </c>
    </row>
    <row r="36" spans="1:18" ht="43.5" x14ac:dyDescent="0.35">
      <c r="A36">
        <v>949</v>
      </c>
      <c r="B36" s="3" t="s">
        <v>950</v>
      </c>
      <c r="C36" s="3" t="s">
        <v>5059</v>
      </c>
      <c r="D36" s="6">
        <v>20000</v>
      </c>
      <c r="E36" s="8">
        <v>273</v>
      </c>
      <c r="F36" t="s">
        <v>8220</v>
      </c>
      <c r="G36" t="s">
        <v>8235</v>
      </c>
      <c r="H36" t="s">
        <v>8248</v>
      </c>
      <c r="I36">
        <v>1456016576</v>
      </c>
      <c r="J36">
        <v>1450832576</v>
      </c>
      <c r="K36" t="b">
        <v>0</v>
      </c>
      <c r="L36">
        <v>7</v>
      </c>
      <c r="M36" t="b">
        <v>0</v>
      </c>
      <c r="N36" t="s">
        <v>8312</v>
      </c>
      <c r="O36" t="s">
        <v>8314</v>
      </c>
      <c r="P36" s="14">
        <f t="shared" si="0"/>
        <v>42361.043703703705</v>
      </c>
      <c r="Q36" s="14">
        <f t="shared" si="1"/>
        <v>42421.043703703705</v>
      </c>
      <c r="R36">
        <f t="shared" si="2"/>
        <v>60</v>
      </c>
    </row>
    <row r="37" spans="1:18" ht="43.5" x14ac:dyDescent="0.35">
      <c r="A37">
        <v>967</v>
      </c>
      <c r="B37" s="3" t="s">
        <v>968</v>
      </c>
      <c r="C37" s="3" t="s">
        <v>5077</v>
      </c>
      <c r="D37" s="6">
        <v>20000</v>
      </c>
      <c r="E37" s="8">
        <v>3562</v>
      </c>
      <c r="F37" t="s">
        <v>8220</v>
      </c>
      <c r="G37" t="s">
        <v>8223</v>
      </c>
      <c r="H37" t="s">
        <v>8245</v>
      </c>
      <c r="I37">
        <v>1461301574</v>
      </c>
      <c r="J37">
        <v>1456121174</v>
      </c>
      <c r="K37" t="b">
        <v>0</v>
      </c>
      <c r="L37">
        <v>81</v>
      </c>
      <c r="M37" t="b">
        <v>0</v>
      </c>
      <c r="N37" t="s">
        <v>8312</v>
      </c>
      <c r="O37" t="s">
        <v>8314</v>
      </c>
      <c r="P37" s="14">
        <f t="shared" si="0"/>
        <v>42422.254328703704</v>
      </c>
      <c r="Q37" s="14">
        <f t="shared" si="1"/>
        <v>42482.21266203704</v>
      </c>
      <c r="R37">
        <f t="shared" si="2"/>
        <v>60</v>
      </c>
    </row>
    <row r="38" spans="1:18" ht="43.5" x14ac:dyDescent="0.35">
      <c r="A38">
        <v>972</v>
      </c>
      <c r="B38" s="3" t="s">
        <v>973</v>
      </c>
      <c r="C38" s="3" t="s">
        <v>5082</v>
      </c>
      <c r="D38" s="6">
        <v>20000</v>
      </c>
      <c r="E38" s="8">
        <v>6925</v>
      </c>
      <c r="F38" t="s">
        <v>8220</v>
      </c>
      <c r="G38" t="s">
        <v>8223</v>
      </c>
      <c r="H38" t="s">
        <v>8245</v>
      </c>
      <c r="I38">
        <v>1409813940</v>
      </c>
      <c r="J38">
        <v>1407271598</v>
      </c>
      <c r="K38" t="b">
        <v>0</v>
      </c>
      <c r="L38">
        <v>45</v>
      </c>
      <c r="M38" t="b">
        <v>0</v>
      </c>
      <c r="N38" t="s">
        <v>8312</v>
      </c>
      <c r="O38" t="s">
        <v>8314</v>
      </c>
      <c r="P38" s="14">
        <f t="shared" si="0"/>
        <v>41856.865717592591</v>
      </c>
      <c r="Q38" s="14">
        <f t="shared" si="1"/>
        <v>41886.290972222225</v>
      </c>
      <c r="R38">
        <f t="shared" si="2"/>
        <v>30</v>
      </c>
    </row>
    <row r="39" spans="1:18" ht="58" x14ac:dyDescent="0.35">
      <c r="A39">
        <v>973</v>
      </c>
      <c r="B39" s="3" t="s">
        <v>974</v>
      </c>
      <c r="C39" s="3" t="s">
        <v>5083</v>
      </c>
      <c r="D39" s="6">
        <v>20000</v>
      </c>
      <c r="E39" s="8">
        <v>411</v>
      </c>
      <c r="F39" t="s">
        <v>8220</v>
      </c>
      <c r="G39" t="s">
        <v>8223</v>
      </c>
      <c r="H39" t="s">
        <v>8245</v>
      </c>
      <c r="I39">
        <v>1447032093</v>
      </c>
      <c r="J39">
        <v>1441844493</v>
      </c>
      <c r="K39" t="b">
        <v>0</v>
      </c>
      <c r="L39">
        <v>8</v>
      </c>
      <c r="M39" t="b">
        <v>0</v>
      </c>
      <c r="N39" t="s">
        <v>8312</v>
      </c>
      <c r="O39" t="s">
        <v>8314</v>
      </c>
      <c r="P39" s="14">
        <f t="shared" si="0"/>
        <v>42257.014965277776</v>
      </c>
      <c r="Q39" s="14">
        <f t="shared" si="1"/>
        <v>42317.056631944448</v>
      </c>
      <c r="R39">
        <f t="shared" si="2"/>
        <v>60</v>
      </c>
    </row>
    <row r="40" spans="1:18" ht="58" x14ac:dyDescent="0.35">
      <c r="A40">
        <v>986</v>
      </c>
      <c r="B40" s="3" t="s">
        <v>987</v>
      </c>
      <c r="C40" s="3" t="s">
        <v>5096</v>
      </c>
      <c r="D40" s="6">
        <v>20000</v>
      </c>
      <c r="E40" s="8">
        <v>2550</v>
      </c>
      <c r="F40" t="s">
        <v>8220</v>
      </c>
      <c r="G40" t="s">
        <v>8224</v>
      </c>
      <c r="H40" t="s">
        <v>8246</v>
      </c>
      <c r="I40">
        <v>1452384000</v>
      </c>
      <c r="J40">
        <v>1447698300</v>
      </c>
      <c r="K40" t="b">
        <v>0</v>
      </c>
      <c r="L40">
        <v>23</v>
      </c>
      <c r="M40" t="b">
        <v>0</v>
      </c>
      <c r="N40" t="s">
        <v>8312</v>
      </c>
      <c r="O40" t="s">
        <v>8314</v>
      </c>
      <c r="P40" s="14">
        <f t="shared" si="0"/>
        <v>42324.767361111109</v>
      </c>
      <c r="Q40" s="14">
        <f t="shared" si="1"/>
        <v>42379</v>
      </c>
      <c r="R40">
        <f t="shared" si="2"/>
        <v>55</v>
      </c>
    </row>
    <row r="41" spans="1:18" ht="43.5" x14ac:dyDescent="0.35">
      <c r="A41">
        <v>1003</v>
      </c>
      <c r="B41" s="3" t="s">
        <v>1004</v>
      </c>
      <c r="C41" s="3" t="s">
        <v>5113</v>
      </c>
      <c r="D41" s="6">
        <v>20000</v>
      </c>
      <c r="E41" s="8">
        <v>3211</v>
      </c>
      <c r="F41" t="s">
        <v>8219</v>
      </c>
      <c r="G41" t="s">
        <v>8229</v>
      </c>
      <c r="H41" t="s">
        <v>8248</v>
      </c>
      <c r="I41">
        <v>1489680061</v>
      </c>
      <c r="J41">
        <v>1487091661</v>
      </c>
      <c r="K41" t="b">
        <v>0</v>
      </c>
      <c r="L41">
        <v>15</v>
      </c>
      <c r="M41" t="b">
        <v>0</v>
      </c>
      <c r="N41" t="s">
        <v>8312</v>
      </c>
      <c r="O41" t="s">
        <v>8314</v>
      </c>
      <c r="P41" s="14">
        <f t="shared" si="0"/>
        <v>42780.709039351852</v>
      </c>
      <c r="Q41" s="14">
        <f t="shared" si="1"/>
        <v>42810.667372685188</v>
      </c>
      <c r="R41">
        <f t="shared" si="2"/>
        <v>30</v>
      </c>
    </row>
    <row r="42" spans="1:18" ht="43.5" x14ac:dyDescent="0.35">
      <c r="A42">
        <v>1011</v>
      </c>
      <c r="B42" s="3" t="s">
        <v>1012</v>
      </c>
      <c r="C42" s="3" t="s">
        <v>5121</v>
      </c>
      <c r="D42" s="6">
        <v>20000</v>
      </c>
      <c r="E42" s="8">
        <v>75</v>
      </c>
      <c r="F42" t="s">
        <v>8219</v>
      </c>
      <c r="G42" t="s">
        <v>8223</v>
      </c>
      <c r="H42" t="s">
        <v>8245</v>
      </c>
      <c r="I42">
        <v>1418938395</v>
      </c>
      <c r="J42">
        <v>1415050395</v>
      </c>
      <c r="K42" t="b">
        <v>0</v>
      </c>
      <c r="L42">
        <v>1</v>
      </c>
      <c r="M42" t="b">
        <v>0</v>
      </c>
      <c r="N42" t="s">
        <v>8312</v>
      </c>
      <c r="O42" t="s">
        <v>8314</v>
      </c>
      <c r="P42" s="14">
        <f t="shared" si="0"/>
        <v>41946.898090277777</v>
      </c>
      <c r="Q42" s="14">
        <f t="shared" si="1"/>
        <v>41991.898090277777</v>
      </c>
      <c r="R42">
        <f t="shared" si="2"/>
        <v>45</v>
      </c>
    </row>
    <row r="43" spans="1:18" ht="43.5" x14ac:dyDescent="0.35">
      <c r="A43">
        <v>1018</v>
      </c>
      <c r="B43" s="3" t="s">
        <v>1019</v>
      </c>
      <c r="C43" s="3" t="s">
        <v>5128</v>
      </c>
      <c r="D43" s="6">
        <v>20000</v>
      </c>
      <c r="E43" s="8">
        <v>621</v>
      </c>
      <c r="F43" t="s">
        <v>8219</v>
      </c>
      <c r="G43" t="s">
        <v>8223</v>
      </c>
      <c r="H43" t="s">
        <v>8245</v>
      </c>
      <c r="I43">
        <v>1468496933</v>
      </c>
      <c r="J43">
        <v>1465904933</v>
      </c>
      <c r="K43" t="b">
        <v>0</v>
      </c>
      <c r="L43">
        <v>7</v>
      </c>
      <c r="M43" t="b">
        <v>0</v>
      </c>
      <c r="N43" t="s">
        <v>8312</v>
      </c>
      <c r="O43" t="s">
        <v>8314</v>
      </c>
      <c r="P43" s="14">
        <f t="shared" si="0"/>
        <v>42535.492280092592</v>
      </c>
      <c r="Q43" s="14">
        <f t="shared" si="1"/>
        <v>42565.492280092592</v>
      </c>
      <c r="R43">
        <f t="shared" si="2"/>
        <v>30</v>
      </c>
    </row>
    <row r="44" spans="1:18" ht="43.5" x14ac:dyDescent="0.35">
      <c r="A44">
        <v>1024</v>
      </c>
      <c r="B44" s="3" t="s">
        <v>1025</v>
      </c>
      <c r="C44" s="3" t="s">
        <v>5134</v>
      </c>
      <c r="D44" s="6">
        <v>20000</v>
      </c>
      <c r="E44" s="8">
        <v>23727.55</v>
      </c>
      <c r="F44" t="s">
        <v>8218</v>
      </c>
      <c r="G44" t="s">
        <v>8234</v>
      </c>
      <c r="H44" t="s">
        <v>8254</v>
      </c>
      <c r="I44">
        <v>1454248563</v>
      </c>
      <c r="J44">
        <v>1451656563</v>
      </c>
      <c r="K44" t="b">
        <v>1</v>
      </c>
      <c r="L44">
        <v>61</v>
      </c>
      <c r="M44" t="b">
        <v>1</v>
      </c>
      <c r="N44" t="s">
        <v>8317</v>
      </c>
      <c r="O44" t="s">
        <v>8320</v>
      </c>
      <c r="P44" s="14">
        <f t="shared" si="0"/>
        <v>42370.580590277779</v>
      </c>
      <c r="Q44" s="14">
        <f t="shared" si="1"/>
        <v>42400.580590277779</v>
      </c>
      <c r="R44">
        <f t="shared" si="2"/>
        <v>30</v>
      </c>
    </row>
    <row r="45" spans="1:18" ht="43.5" x14ac:dyDescent="0.35">
      <c r="A45">
        <v>1080</v>
      </c>
      <c r="B45" s="3" t="s">
        <v>1081</v>
      </c>
      <c r="C45" s="3" t="s">
        <v>5190</v>
      </c>
      <c r="D45" s="6">
        <v>20000</v>
      </c>
      <c r="E45" s="8">
        <v>1821</v>
      </c>
      <c r="F45" t="s">
        <v>8220</v>
      </c>
      <c r="G45" t="s">
        <v>8223</v>
      </c>
      <c r="H45" t="s">
        <v>8245</v>
      </c>
      <c r="I45">
        <v>1399778333</v>
      </c>
      <c r="J45">
        <v>1397186333</v>
      </c>
      <c r="K45" t="b">
        <v>0</v>
      </c>
      <c r="L45">
        <v>98</v>
      </c>
      <c r="M45" t="b">
        <v>0</v>
      </c>
      <c r="N45" t="s">
        <v>8321</v>
      </c>
      <c r="O45" t="s">
        <v>8322</v>
      </c>
      <c r="P45" s="14">
        <f t="shared" si="0"/>
        <v>41740.138113425928</v>
      </c>
      <c r="Q45" s="14">
        <f t="shared" si="1"/>
        <v>41770.138113425928</v>
      </c>
      <c r="R45">
        <f t="shared" si="2"/>
        <v>30</v>
      </c>
    </row>
    <row r="46" spans="1:18" ht="43.5" x14ac:dyDescent="0.35">
      <c r="A46">
        <v>1129</v>
      </c>
      <c r="B46" s="3" t="s">
        <v>1130</v>
      </c>
      <c r="C46" s="3" t="s">
        <v>5239</v>
      </c>
      <c r="D46" s="6">
        <v>20000</v>
      </c>
      <c r="E46" s="8">
        <v>21</v>
      </c>
      <c r="F46" t="s">
        <v>8220</v>
      </c>
      <c r="G46" t="s">
        <v>8223</v>
      </c>
      <c r="H46" t="s">
        <v>8245</v>
      </c>
      <c r="I46">
        <v>1465107693</v>
      </c>
      <c r="J46">
        <v>1462515693</v>
      </c>
      <c r="K46" t="b">
        <v>0</v>
      </c>
      <c r="L46">
        <v>2</v>
      </c>
      <c r="M46" t="b">
        <v>0</v>
      </c>
      <c r="N46" t="s">
        <v>8321</v>
      </c>
      <c r="O46" t="s">
        <v>8323</v>
      </c>
      <c r="P46" s="14">
        <f t="shared" si="0"/>
        <v>42496.264965277776</v>
      </c>
      <c r="Q46" s="14">
        <f t="shared" si="1"/>
        <v>42526.264965277776</v>
      </c>
      <c r="R46">
        <f t="shared" si="2"/>
        <v>30</v>
      </c>
    </row>
    <row r="47" spans="1:18" ht="43.5" x14ac:dyDescent="0.35">
      <c r="A47">
        <v>1175</v>
      </c>
      <c r="B47" s="3" t="s">
        <v>1176</v>
      </c>
      <c r="C47" s="3" t="s">
        <v>5285</v>
      </c>
      <c r="D47" s="6">
        <v>20000</v>
      </c>
      <c r="E47" s="8">
        <v>585</v>
      </c>
      <c r="F47" t="s">
        <v>8220</v>
      </c>
      <c r="G47" t="s">
        <v>8223</v>
      </c>
      <c r="H47" t="s">
        <v>8245</v>
      </c>
      <c r="I47">
        <v>1436981339</v>
      </c>
      <c r="J47">
        <v>1434389339</v>
      </c>
      <c r="K47" t="b">
        <v>0</v>
      </c>
      <c r="L47">
        <v>9</v>
      </c>
      <c r="M47" t="b">
        <v>0</v>
      </c>
      <c r="N47" t="s">
        <v>8324</v>
      </c>
      <c r="O47" t="s">
        <v>8325</v>
      </c>
      <c r="P47" s="14">
        <f t="shared" si="0"/>
        <v>42170.728460648148</v>
      </c>
      <c r="Q47" s="14">
        <f t="shared" si="1"/>
        <v>42200.728460648148</v>
      </c>
      <c r="R47">
        <f t="shared" si="2"/>
        <v>30</v>
      </c>
    </row>
    <row r="48" spans="1:18" ht="29" x14ac:dyDescent="0.35">
      <c r="A48">
        <v>1210</v>
      </c>
      <c r="B48" s="3" t="s">
        <v>1211</v>
      </c>
      <c r="C48" s="3" t="s">
        <v>5320</v>
      </c>
      <c r="D48" s="6">
        <v>20000</v>
      </c>
      <c r="E48" s="8">
        <v>50863</v>
      </c>
      <c r="F48" t="s">
        <v>8218</v>
      </c>
      <c r="G48" t="s">
        <v>8234</v>
      </c>
      <c r="H48" t="s">
        <v>8254</v>
      </c>
      <c r="I48">
        <v>1433106000</v>
      </c>
      <c r="J48">
        <v>1431124572</v>
      </c>
      <c r="K48" t="b">
        <v>0</v>
      </c>
      <c r="L48">
        <v>103</v>
      </c>
      <c r="M48" t="b">
        <v>1</v>
      </c>
      <c r="N48" t="s">
        <v>8326</v>
      </c>
      <c r="O48" t="s">
        <v>8327</v>
      </c>
      <c r="P48" s="14">
        <f t="shared" si="0"/>
        <v>42132.941805555558</v>
      </c>
      <c r="Q48" s="14">
        <f t="shared" si="1"/>
        <v>42155.875</v>
      </c>
      <c r="R48">
        <f t="shared" si="2"/>
        <v>23</v>
      </c>
    </row>
    <row r="49" spans="1:18" ht="43.5" x14ac:dyDescent="0.35">
      <c r="A49">
        <v>1297</v>
      </c>
      <c r="B49" s="3" t="s">
        <v>1298</v>
      </c>
      <c r="C49" s="3" t="s">
        <v>5407</v>
      </c>
      <c r="D49" s="6">
        <v>20000</v>
      </c>
      <c r="E49" s="8">
        <v>21905</v>
      </c>
      <c r="F49" t="s">
        <v>8218</v>
      </c>
      <c r="G49" t="s">
        <v>8223</v>
      </c>
      <c r="H49" t="s">
        <v>8245</v>
      </c>
      <c r="I49">
        <v>1462125358</v>
      </c>
      <c r="J49">
        <v>1459533358</v>
      </c>
      <c r="K49" t="b">
        <v>0</v>
      </c>
      <c r="L49">
        <v>238</v>
      </c>
      <c r="M49" t="b">
        <v>1</v>
      </c>
      <c r="N49" t="s">
        <v>8328</v>
      </c>
      <c r="O49" t="s">
        <v>8329</v>
      </c>
      <c r="P49" s="14">
        <f t="shared" si="0"/>
        <v>42461.747199074074</v>
      </c>
      <c r="Q49" s="14">
        <f t="shared" si="1"/>
        <v>42491.747199074074</v>
      </c>
      <c r="R49">
        <f t="shared" si="2"/>
        <v>30</v>
      </c>
    </row>
    <row r="50" spans="1:18" ht="43.5" x14ac:dyDescent="0.35">
      <c r="A50">
        <v>1310</v>
      </c>
      <c r="B50" s="3" t="s">
        <v>1311</v>
      </c>
      <c r="C50" s="3" t="s">
        <v>5420</v>
      </c>
      <c r="D50" s="6">
        <v>20000</v>
      </c>
      <c r="E50" s="8">
        <v>3100</v>
      </c>
      <c r="F50" t="s">
        <v>8219</v>
      </c>
      <c r="G50" t="s">
        <v>8223</v>
      </c>
      <c r="H50" t="s">
        <v>8245</v>
      </c>
      <c r="I50">
        <v>1471622450</v>
      </c>
      <c r="J50">
        <v>1467734450</v>
      </c>
      <c r="K50" t="b">
        <v>0</v>
      </c>
      <c r="L50">
        <v>24</v>
      </c>
      <c r="M50" t="b">
        <v>0</v>
      </c>
      <c r="N50" t="s">
        <v>8312</v>
      </c>
      <c r="O50" t="s">
        <v>8314</v>
      </c>
      <c r="P50" s="14">
        <f t="shared" si="0"/>
        <v>42556.667245370365</v>
      </c>
      <c r="Q50" s="14">
        <f t="shared" si="1"/>
        <v>42601.667245370365</v>
      </c>
      <c r="R50">
        <f t="shared" si="2"/>
        <v>45</v>
      </c>
    </row>
    <row r="51" spans="1:18" ht="43.5" x14ac:dyDescent="0.35">
      <c r="A51">
        <v>1325</v>
      </c>
      <c r="B51" s="3" t="s">
        <v>1326</v>
      </c>
      <c r="C51" s="3" t="s">
        <v>5435</v>
      </c>
      <c r="D51" s="6">
        <v>20000</v>
      </c>
      <c r="E51" s="8">
        <v>486</v>
      </c>
      <c r="F51" t="s">
        <v>8219</v>
      </c>
      <c r="G51" t="s">
        <v>8223</v>
      </c>
      <c r="H51" t="s">
        <v>8245</v>
      </c>
      <c r="I51">
        <v>1483063435</v>
      </c>
      <c r="J51">
        <v>1480471435</v>
      </c>
      <c r="K51" t="b">
        <v>0</v>
      </c>
      <c r="L51">
        <v>8</v>
      </c>
      <c r="M51" t="b">
        <v>0</v>
      </c>
      <c r="N51" t="s">
        <v>8312</v>
      </c>
      <c r="O51" t="s">
        <v>8314</v>
      </c>
      <c r="P51" s="14">
        <f t="shared" si="0"/>
        <v>42704.086053240739</v>
      </c>
      <c r="Q51" s="14">
        <f t="shared" si="1"/>
        <v>42734.086053240739</v>
      </c>
      <c r="R51">
        <f t="shared" si="2"/>
        <v>30</v>
      </c>
    </row>
    <row r="52" spans="1:18" ht="29" x14ac:dyDescent="0.35">
      <c r="A52">
        <v>1351</v>
      </c>
      <c r="B52" s="3" t="s">
        <v>1352</v>
      </c>
      <c r="C52" s="3" t="s">
        <v>5461</v>
      </c>
      <c r="D52" s="6">
        <v>20000</v>
      </c>
      <c r="E52" s="8">
        <v>20253</v>
      </c>
      <c r="F52" t="s">
        <v>8218</v>
      </c>
      <c r="G52" t="s">
        <v>8223</v>
      </c>
      <c r="H52" t="s">
        <v>8245</v>
      </c>
      <c r="I52">
        <v>1455299144</v>
      </c>
      <c r="J52">
        <v>1452707144</v>
      </c>
      <c r="K52" t="b">
        <v>0</v>
      </c>
      <c r="L52">
        <v>120</v>
      </c>
      <c r="M52" t="b">
        <v>1</v>
      </c>
      <c r="N52" t="s">
        <v>8315</v>
      </c>
      <c r="O52" t="s">
        <v>8316</v>
      </c>
      <c r="P52" s="14">
        <f t="shared" si="0"/>
        <v>42382.74009259259</v>
      </c>
      <c r="Q52" s="14">
        <f t="shared" si="1"/>
        <v>42412.74009259259</v>
      </c>
      <c r="R52">
        <f t="shared" si="2"/>
        <v>30</v>
      </c>
    </row>
    <row r="53" spans="1:18" ht="43.5" x14ac:dyDescent="0.35">
      <c r="A53">
        <v>1438</v>
      </c>
      <c r="B53" s="3" t="s">
        <v>1439</v>
      </c>
      <c r="C53" s="3" t="s">
        <v>5548</v>
      </c>
      <c r="D53" s="6">
        <v>20000</v>
      </c>
      <c r="E53" s="8">
        <v>600</v>
      </c>
      <c r="F53" t="s">
        <v>8220</v>
      </c>
      <c r="G53" t="s">
        <v>8231</v>
      </c>
      <c r="H53" t="s">
        <v>8252</v>
      </c>
      <c r="I53">
        <v>1461765300</v>
      </c>
      <c r="J53">
        <v>1459198499</v>
      </c>
      <c r="K53" t="b">
        <v>0</v>
      </c>
      <c r="L53">
        <v>8</v>
      </c>
      <c r="M53" t="b">
        <v>0</v>
      </c>
      <c r="N53" t="s">
        <v>8315</v>
      </c>
      <c r="O53" t="s">
        <v>8330</v>
      </c>
      <c r="P53" s="14">
        <f t="shared" si="0"/>
        <v>42457.871516203704</v>
      </c>
      <c r="Q53" s="14">
        <f t="shared" si="1"/>
        <v>42487.579861111109</v>
      </c>
      <c r="R53">
        <f t="shared" si="2"/>
        <v>30</v>
      </c>
    </row>
    <row r="54" spans="1:18" ht="58" x14ac:dyDescent="0.35">
      <c r="A54">
        <v>1486</v>
      </c>
      <c r="B54" s="3" t="s">
        <v>1487</v>
      </c>
      <c r="C54" s="3" t="s">
        <v>5596</v>
      </c>
      <c r="D54" s="6">
        <v>20000</v>
      </c>
      <c r="E54" s="8">
        <v>48</v>
      </c>
      <c r="F54" t="s">
        <v>8220</v>
      </c>
      <c r="G54" t="s">
        <v>8223</v>
      </c>
      <c r="H54" t="s">
        <v>8245</v>
      </c>
      <c r="I54">
        <v>1425009761</v>
      </c>
      <c r="J54">
        <v>1422417761</v>
      </c>
      <c r="K54" t="b">
        <v>0</v>
      </c>
      <c r="L54">
        <v>3</v>
      </c>
      <c r="M54" t="b">
        <v>0</v>
      </c>
      <c r="N54" t="s">
        <v>8315</v>
      </c>
      <c r="O54" t="s">
        <v>8331</v>
      </c>
      <c r="P54" s="14">
        <f t="shared" si="0"/>
        <v>42032.168530092589</v>
      </c>
      <c r="Q54" s="14">
        <f t="shared" si="1"/>
        <v>42062.168530092589</v>
      </c>
      <c r="R54">
        <f t="shared" si="2"/>
        <v>30</v>
      </c>
    </row>
    <row r="55" spans="1:18" ht="43.5" x14ac:dyDescent="0.35">
      <c r="A55">
        <v>1539</v>
      </c>
      <c r="B55" s="3" t="s">
        <v>1540</v>
      </c>
      <c r="C55" s="3" t="s">
        <v>5649</v>
      </c>
      <c r="D55" s="6">
        <v>20000</v>
      </c>
      <c r="E55" s="8">
        <v>27197.22</v>
      </c>
      <c r="F55" t="s">
        <v>8218</v>
      </c>
      <c r="G55" t="s">
        <v>8223</v>
      </c>
      <c r="H55" t="s">
        <v>8245</v>
      </c>
      <c r="I55">
        <v>1483481019</v>
      </c>
      <c r="J55">
        <v>1480629819</v>
      </c>
      <c r="K55" t="b">
        <v>0</v>
      </c>
      <c r="L55">
        <v>284</v>
      </c>
      <c r="M55" t="b">
        <v>1</v>
      </c>
      <c r="N55" t="s">
        <v>8326</v>
      </c>
      <c r="O55" t="s">
        <v>8327</v>
      </c>
      <c r="P55" s="14">
        <f t="shared" si="0"/>
        <v>42705.919201388882</v>
      </c>
      <c r="Q55" s="14">
        <f t="shared" si="1"/>
        <v>42738.919201388882</v>
      </c>
      <c r="R55">
        <f t="shared" si="2"/>
        <v>33</v>
      </c>
    </row>
    <row r="56" spans="1:18" ht="58" x14ac:dyDescent="0.35">
      <c r="A56">
        <v>1554</v>
      </c>
      <c r="B56" s="3" t="s">
        <v>1555</v>
      </c>
      <c r="C56" s="3" t="s">
        <v>5664</v>
      </c>
      <c r="D56" s="6">
        <v>20000</v>
      </c>
      <c r="E56" s="8">
        <v>0</v>
      </c>
      <c r="F56" t="s">
        <v>8220</v>
      </c>
      <c r="G56" t="s">
        <v>8225</v>
      </c>
      <c r="H56" t="s">
        <v>8247</v>
      </c>
      <c r="I56">
        <v>1438495390</v>
      </c>
      <c r="J56">
        <v>1435903390</v>
      </c>
      <c r="K56" t="b">
        <v>0</v>
      </c>
      <c r="L56">
        <v>0</v>
      </c>
      <c r="M56" t="b">
        <v>0</v>
      </c>
      <c r="N56" t="s">
        <v>8326</v>
      </c>
      <c r="O56" t="s">
        <v>8332</v>
      </c>
      <c r="P56" s="14">
        <f t="shared" si="0"/>
        <v>42188.252199074079</v>
      </c>
      <c r="Q56" s="14">
        <f t="shared" si="1"/>
        <v>42218.252199074079</v>
      </c>
      <c r="R56">
        <f t="shared" si="2"/>
        <v>30</v>
      </c>
    </row>
    <row r="57" spans="1:18" ht="58" x14ac:dyDescent="0.35">
      <c r="A57">
        <v>1583</v>
      </c>
      <c r="B57" s="3" t="s">
        <v>1584</v>
      </c>
      <c r="C57" s="3" t="s">
        <v>5693</v>
      </c>
      <c r="D57" s="6">
        <v>20000</v>
      </c>
      <c r="E57" s="8">
        <v>15</v>
      </c>
      <c r="F57" t="s">
        <v>8220</v>
      </c>
      <c r="G57" t="s">
        <v>8224</v>
      </c>
      <c r="H57" t="s">
        <v>8246</v>
      </c>
      <c r="I57">
        <v>1411681391</v>
      </c>
      <c r="J57">
        <v>1409089391</v>
      </c>
      <c r="K57" t="b">
        <v>0</v>
      </c>
      <c r="L57">
        <v>1</v>
      </c>
      <c r="M57" t="b">
        <v>0</v>
      </c>
      <c r="N57" t="s">
        <v>8326</v>
      </c>
      <c r="O57" t="s">
        <v>8333</v>
      </c>
      <c r="P57" s="14">
        <f t="shared" si="0"/>
        <v>41877.904988425929</v>
      </c>
      <c r="Q57" s="14">
        <f t="shared" si="1"/>
        <v>41907.904988425929</v>
      </c>
      <c r="R57">
        <f t="shared" si="2"/>
        <v>30</v>
      </c>
    </row>
    <row r="58" spans="1:18" ht="43.5" x14ac:dyDescent="0.35">
      <c r="A58">
        <v>1700</v>
      </c>
      <c r="B58" s="3" t="s">
        <v>1701</v>
      </c>
      <c r="C58" s="3" t="s">
        <v>5810</v>
      </c>
      <c r="D58" s="6">
        <v>20000</v>
      </c>
      <c r="E58" s="8">
        <v>5212</v>
      </c>
      <c r="F58" t="s">
        <v>8221</v>
      </c>
      <c r="G58" t="s">
        <v>8223</v>
      </c>
      <c r="H58" t="s">
        <v>8245</v>
      </c>
      <c r="I58">
        <v>1491019200</v>
      </c>
      <c r="J58">
        <v>1488418990</v>
      </c>
      <c r="K58" t="b">
        <v>0</v>
      </c>
      <c r="L58">
        <v>79</v>
      </c>
      <c r="M58" t="b">
        <v>0</v>
      </c>
      <c r="N58" t="s">
        <v>8317</v>
      </c>
      <c r="O58" t="s">
        <v>8334</v>
      </c>
      <c r="P58" s="14">
        <f t="shared" si="0"/>
        <v>42796.071643518517</v>
      </c>
      <c r="Q58" s="14">
        <f t="shared" si="1"/>
        <v>42826.166666666672</v>
      </c>
      <c r="R58">
        <f t="shared" si="2"/>
        <v>30</v>
      </c>
    </row>
    <row r="59" spans="1:18" ht="43.5" x14ac:dyDescent="0.35">
      <c r="A59">
        <v>1806</v>
      </c>
      <c r="B59" s="3" t="s">
        <v>1807</v>
      </c>
      <c r="C59" s="3" t="s">
        <v>5916</v>
      </c>
      <c r="D59" s="6">
        <v>20000</v>
      </c>
      <c r="E59" s="8">
        <v>591</v>
      </c>
      <c r="F59" t="s">
        <v>8220</v>
      </c>
      <c r="G59" t="s">
        <v>8224</v>
      </c>
      <c r="H59" t="s">
        <v>8246</v>
      </c>
      <c r="I59">
        <v>1412090349</v>
      </c>
      <c r="J59">
        <v>1409066349</v>
      </c>
      <c r="K59" t="b">
        <v>1</v>
      </c>
      <c r="L59">
        <v>8</v>
      </c>
      <c r="M59" t="b">
        <v>0</v>
      </c>
      <c r="N59" t="s">
        <v>8326</v>
      </c>
      <c r="O59" t="s">
        <v>8327</v>
      </c>
      <c r="P59" s="14">
        <f t="shared" si="0"/>
        <v>41877.638298611113</v>
      </c>
      <c r="Q59" s="14">
        <f t="shared" si="1"/>
        <v>41912.638298611113</v>
      </c>
      <c r="R59">
        <f t="shared" si="2"/>
        <v>35</v>
      </c>
    </row>
    <row r="60" spans="1:18" ht="58" x14ac:dyDescent="0.35">
      <c r="A60">
        <v>1828</v>
      </c>
      <c r="B60" s="3" t="s">
        <v>1829</v>
      </c>
      <c r="C60" s="3" t="s">
        <v>5938</v>
      </c>
      <c r="D60" s="6">
        <v>20000</v>
      </c>
      <c r="E60" s="8">
        <v>20032</v>
      </c>
      <c r="F60" t="s">
        <v>8218</v>
      </c>
      <c r="G60" t="s">
        <v>8223</v>
      </c>
      <c r="H60" t="s">
        <v>8245</v>
      </c>
      <c r="I60">
        <v>1399672800</v>
      </c>
      <c r="J60">
        <v>1396906530</v>
      </c>
      <c r="K60" t="b">
        <v>0</v>
      </c>
      <c r="L60">
        <v>48</v>
      </c>
      <c r="M60" t="b">
        <v>1</v>
      </c>
      <c r="N60" t="s">
        <v>8317</v>
      </c>
      <c r="O60" t="s">
        <v>8335</v>
      </c>
      <c r="P60" s="14">
        <f t="shared" si="0"/>
        <v>41736.899652777778</v>
      </c>
      <c r="Q60" s="14">
        <f t="shared" si="1"/>
        <v>41768.916666666664</v>
      </c>
      <c r="R60">
        <f t="shared" si="2"/>
        <v>32</v>
      </c>
    </row>
    <row r="61" spans="1:18" ht="43.5" x14ac:dyDescent="0.35">
      <c r="A61">
        <v>1867</v>
      </c>
      <c r="B61" s="3" t="s">
        <v>1868</v>
      </c>
      <c r="C61" s="3" t="s">
        <v>5977</v>
      </c>
      <c r="D61" s="6">
        <v>20000</v>
      </c>
      <c r="E61" s="8">
        <v>10</v>
      </c>
      <c r="F61" t="s">
        <v>8220</v>
      </c>
      <c r="G61" t="s">
        <v>8223</v>
      </c>
      <c r="H61" t="s">
        <v>8245</v>
      </c>
      <c r="I61">
        <v>1478383912</v>
      </c>
      <c r="J61">
        <v>1475791912</v>
      </c>
      <c r="K61" t="b">
        <v>0</v>
      </c>
      <c r="L61">
        <v>1</v>
      </c>
      <c r="M61" t="b">
        <v>0</v>
      </c>
      <c r="N61" t="s">
        <v>8321</v>
      </c>
      <c r="O61" t="s">
        <v>8323</v>
      </c>
      <c r="P61" s="14">
        <f t="shared" si="0"/>
        <v>42649.924907407403</v>
      </c>
      <c r="Q61" s="14">
        <f t="shared" si="1"/>
        <v>42679.924907407403</v>
      </c>
      <c r="R61">
        <f t="shared" si="2"/>
        <v>30</v>
      </c>
    </row>
    <row r="62" spans="1:18" ht="43.5" x14ac:dyDescent="0.35">
      <c r="A62">
        <v>1872</v>
      </c>
      <c r="B62" s="3" t="s">
        <v>1873</v>
      </c>
      <c r="C62" s="3" t="s">
        <v>5982</v>
      </c>
      <c r="D62" s="6">
        <v>20000</v>
      </c>
      <c r="E62" s="8">
        <v>212</v>
      </c>
      <c r="F62" t="s">
        <v>8220</v>
      </c>
      <c r="G62" t="s">
        <v>8223</v>
      </c>
      <c r="H62" t="s">
        <v>8245</v>
      </c>
      <c r="I62">
        <v>1435633602</v>
      </c>
      <c r="J62">
        <v>1433041602</v>
      </c>
      <c r="K62" t="b">
        <v>0</v>
      </c>
      <c r="L62">
        <v>13</v>
      </c>
      <c r="M62" t="b">
        <v>0</v>
      </c>
      <c r="N62" t="s">
        <v>8321</v>
      </c>
      <c r="O62" t="s">
        <v>8323</v>
      </c>
      <c r="P62" s="14">
        <f t="shared" si="0"/>
        <v>42155.129652777774</v>
      </c>
      <c r="Q62" s="14">
        <f t="shared" si="1"/>
        <v>42185.129652777774</v>
      </c>
      <c r="R62">
        <f t="shared" si="2"/>
        <v>30</v>
      </c>
    </row>
    <row r="63" spans="1:18" ht="29" x14ac:dyDescent="0.35">
      <c r="A63">
        <v>1916</v>
      </c>
      <c r="B63" s="3" t="s">
        <v>1917</v>
      </c>
      <c r="C63" s="3" t="s">
        <v>6026</v>
      </c>
      <c r="D63" s="6">
        <v>20000</v>
      </c>
      <c r="E63" s="8">
        <v>102</v>
      </c>
      <c r="F63" t="s">
        <v>8220</v>
      </c>
      <c r="G63" t="s">
        <v>8223</v>
      </c>
      <c r="H63" t="s">
        <v>8245</v>
      </c>
      <c r="I63">
        <v>1478542375</v>
      </c>
      <c r="J63">
        <v>1476378775</v>
      </c>
      <c r="K63" t="b">
        <v>0</v>
      </c>
      <c r="L63">
        <v>6</v>
      </c>
      <c r="M63" t="b">
        <v>0</v>
      </c>
      <c r="N63" t="s">
        <v>8312</v>
      </c>
      <c r="O63" t="s">
        <v>8336</v>
      </c>
      <c r="P63" s="14">
        <f t="shared" si="0"/>
        <v>42656.717303240745</v>
      </c>
      <c r="Q63" s="14">
        <f t="shared" si="1"/>
        <v>42681.758969907409</v>
      </c>
      <c r="R63">
        <f t="shared" si="2"/>
        <v>25</v>
      </c>
    </row>
    <row r="64" spans="1:18" ht="43.5" x14ac:dyDescent="0.35">
      <c r="A64">
        <v>1967</v>
      </c>
      <c r="B64" s="3" t="s">
        <v>1968</v>
      </c>
      <c r="C64" s="3" t="s">
        <v>6077</v>
      </c>
      <c r="D64" s="6">
        <v>20000</v>
      </c>
      <c r="E64" s="8">
        <v>74026</v>
      </c>
      <c r="F64" t="s">
        <v>8218</v>
      </c>
      <c r="G64" t="s">
        <v>8223</v>
      </c>
      <c r="H64" t="s">
        <v>8245</v>
      </c>
      <c r="I64">
        <v>1398959729</v>
      </c>
      <c r="J64">
        <v>1396367729</v>
      </c>
      <c r="K64" t="b">
        <v>1</v>
      </c>
      <c r="L64">
        <v>405</v>
      </c>
      <c r="M64" t="b">
        <v>1</v>
      </c>
      <c r="N64" t="s">
        <v>8312</v>
      </c>
      <c r="O64" t="s">
        <v>8337</v>
      </c>
      <c r="P64" s="14">
        <f t="shared" si="0"/>
        <v>41730.663530092592</v>
      </c>
      <c r="Q64" s="14">
        <f t="shared" si="1"/>
        <v>41760.663530092592</v>
      </c>
      <c r="R64">
        <f t="shared" si="2"/>
        <v>30</v>
      </c>
    </row>
    <row r="65" spans="1:18" ht="43.5" x14ac:dyDescent="0.35">
      <c r="A65">
        <v>1969</v>
      </c>
      <c r="B65" s="3" t="s">
        <v>1970</v>
      </c>
      <c r="C65" s="3" t="s">
        <v>6079</v>
      </c>
      <c r="D65" s="6">
        <v>20000</v>
      </c>
      <c r="E65" s="8">
        <v>115816</v>
      </c>
      <c r="F65" t="s">
        <v>8218</v>
      </c>
      <c r="G65" t="s">
        <v>8224</v>
      </c>
      <c r="H65" t="s">
        <v>8246</v>
      </c>
      <c r="I65">
        <v>1470423668</v>
      </c>
      <c r="J65">
        <v>1467831668</v>
      </c>
      <c r="K65" t="b">
        <v>1</v>
      </c>
      <c r="L65">
        <v>1887</v>
      </c>
      <c r="M65" t="b">
        <v>1</v>
      </c>
      <c r="N65" t="s">
        <v>8312</v>
      </c>
      <c r="O65" t="s">
        <v>8337</v>
      </c>
      <c r="P65" s="14">
        <f t="shared" si="0"/>
        <v>42557.792453703703</v>
      </c>
      <c r="Q65" s="14">
        <f t="shared" si="1"/>
        <v>42587.792453703703</v>
      </c>
      <c r="R65">
        <f t="shared" si="2"/>
        <v>30</v>
      </c>
    </row>
    <row r="66" spans="1:18" ht="43.5" x14ac:dyDescent="0.35">
      <c r="A66">
        <v>1974</v>
      </c>
      <c r="B66" s="3" t="s">
        <v>1975</v>
      </c>
      <c r="C66" s="3" t="s">
        <v>6084</v>
      </c>
      <c r="D66" s="6">
        <v>20000</v>
      </c>
      <c r="E66" s="8">
        <v>75099.199999999997</v>
      </c>
      <c r="F66" t="s">
        <v>8218</v>
      </c>
      <c r="G66" t="s">
        <v>8224</v>
      </c>
      <c r="H66" t="s">
        <v>8246</v>
      </c>
      <c r="I66">
        <v>1376899269</v>
      </c>
      <c r="J66">
        <v>1371715269</v>
      </c>
      <c r="K66" t="b">
        <v>1</v>
      </c>
      <c r="L66">
        <v>402</v>
      </c>
      <c r="M66" t="b">
        <v>1</v>
      </c>
      <c r="N66" t="s">
        <v>8312</v>
      </c>
      <c r="O66" t="s">
        <v>8337</v>
      </c>
      <c r="P66" s="14">
        <f t="shared" si="0"/>
        <v>41445.334131944444</v>
      </c>
      <c r="Q66" s="14">
        <f t="shared" si="1"/>
        <v>41505.334131944444</v>
      </c>
      <c r="R66">
        <f t="shared" si="2"/>
        <v>60</v>
      </c>
    </row>
    <row r="67" spans="1:18" ht="43.5" x14ac:dyDescent="0.35">
      <c r="A67">
        <v>2071</v>
      </c>
      <c r="B67" s="3" t="s">
        <v>2072</v>
      </c>
      <c r="C67" s="3" t="s">
        <v>6181</v>
      </c>
      <c r="D67" s="6">
        <v>20000</v>
      </c>
      <c r="E67" s="8">
        <v>56146</v>
      </c>
      <c r="F67" t="s">
        <v>8218</v>
      </c>
      <c r="G67" t="s">
        <v>8223</v>
      </c>
      <c r="H67" t="s">
        <v>8245</v>
      </c>
      <c r="I67">
        <v>1475390484</v>
      </c>
      <c r="J67">
        <v>1471502484</v>
      </c>
      <c r="K67" t="b">
        <v>0</v>
      </c>
      <c r="L67">
        <v>278</v>
      </c>
      <c r="M67" t="b">
        <v>1</v>
      </c>
      <c r="N67" t="s">
        <v>8312</v>
      </c>
      <c r="O67" t="s">
        <v>8337</v>
      </c>
      <c r="P67" s="14">
        <f t="shared" ref="P67:P130" si="3">(((J67/60)/60)/24)+DATE(1970,1,1)</f>
        <v>42600.278749999998</v>
      </c>
      <c r="Q67" s="14">
        <f t="shared" ref="Q67:Q130" si="4">(((I67/60)/60)/24)+DATE(1970,1,1)</f>
        <v>42645.278749999998</v>
      </c>
      <c r="R67">
        <f t="shared" ref="R67:R130" si="5">_xlfn.DAYS(Q67,P67)</f>
        <v>45</v>
      </c>
    </row>
    <row r="68" spans="1:18" ht="43.5" x14ac:dyDescent="0.35">
      <c r="A68">
        <v>2078</v>
      </c>
      <c r="B68" s="3" t="s">
        <v>2079</v>
      </c>
      <c r="C68" s="3" t="s">
        <v>6188</v>
      </c>
      <c r="D68" s="6">
        <v>20000</v>
      </c>
      <c r="E68" s="8">
        <v>26241</v>
      </c>
      <c r="F68" t="s">
        <v>8218</v>
      </c>
      <c r="G68" t="s">
        <v>8226</v>
      </c>
      <c r="H68" t="s">
        <v>8248</v>
      </c>
      <c r="I68">
        <v>1482085857</v>
      </c>
      <c r="J68">
        <v>1479493857</v>
      </c>
      <c r="K68" t="b">
        <v>0</v>
      </c>
      <c r="L68">
        <v>48</v>
      </c>
      <c r="M68" t="b">
        <v>1</v>
      </c>
      <c r="N68" t="s">
        <v>8312</v>
      </c>
      <c r="O68" t="s">
        <v>8337</v>
      </c>
      <c r="P68" s="14">
        <f t="shared" si="3"/>
        <v>42692.771493055552</v>
      </c>
      <c r="Q68" s="14">
        <f t="shared" si="4"/>
        <v>42722.771493055552</v>
      </c>
      <c r="R68">
        <f t="shared" si="5"/>
        <v>30</v>
      </c>
    </row>
    <row r="69" spans="1:18" ht="43.5" x14ac:dyDescent="0.35">
      <c r="A69">
        <v>2126</v>
      </c>
      <c r="B69" s="3" t="s">
        <v>2127</v>
      </c>
      <c r="C69" s="3" t="s">
        <v>6236</v>
      </c>
      <c r="D69" s="6">
        <v>20000</v>
      </c>
      <c r="E69" s="8">
        <v>10</v>
      </c>
      <c r="F69" t="s">
        <v>8220</v>
      </c>
      <c r="G69" t="s">
        <v>8223</v>
      </c>
      <c r="H69" t="s">
        <v>8245</v>
      </c>
      <c r="I69">
        <v>1418080887</v>
      </c>
      <c r="J69">
        <v>1415488887</v>
      </c>
      <c r="K69" t="b">
        <v>0</v>
      </c>
      <c r="L69">
        <v>2</v>
      </c>
      <c r="M69" t="b">
        <v>0</v>
      </c>
      <c r="N69" t="s">
        <v>8321</v>
      </c>
      <c r="O69" t="s">
        <v>8322</v>
      </c>
      <c r="P69" s="14">
        <f t="shared" si="3"/>
        <v>41951.973229166666</v>
      </c>
      <c r="Q69" s="14">
        <f t="shared" si="4"/>
        <v>41981.973229166666</v>
      </c>
      <c r="R69">
        <f t="shared" si="5"/>
        <v>30</v>
      </c>
    </row>
    <row r="70" spans="1:18" ht="43.5" x14ac:dyDescent="0.35">
      <c r="A70">
        <v>2186</v>
      </c>
      <c r="B70" s="3" t="s">
        <v>2187</v>
      </c>
      <c r="C70" s="3" t="s">
        <v>6296</v>
      </c>
      <c r="D70" s="6">
        <v>20000</v>
      </c>
      <c r="E70" s="8">
        <v>21935</v>
      </c>
      <c r="F70" t="s">
        <v>8218</v>
      </c>
      <c r="G70" t="s">
        <v>8223</v>
      </c>
      <c r="H70" t="s">
        <v>8245</v>
      </c>
      <c r="I70">
        <v>1473213600</v>
      </c>
      <c r="J70">
        <v>1470062743</v>
      </c>
      <c r="K70" t="b">
        <v>0</v>
      </c>
      <c r="L70">
        <v>392</v>
      </c>
      <c r="M70" t="b">
        <v>1</v>
      </c>
      <c r="N70" t="s">
        <v>8321</v>
      </c>
      <c r="O70" t="s">
        <v>8338</v>
      </c>
      <c r="P70" s="14">
        <f t="shared" si="3"/>
        <v>42583.615081018521</v>
      </c>
      <c r="Q70" s="14">
        <f t="shared" si="4"/>
        <v>42620.083333333328</v>
      </c>
      <c r="R70">
        <f t="shared" si="5"/>
        <v>37</v>
      </c>
    </row>
    <row r="71" spans="1:18" ht="43.5" x14ac:dyDescent="0.35">
      <c r="A71">
        <v>2187</v>
      </c>
      <c r="B71" s="3" t="s">
        <v>2188</v>
      </c>
      <c r="C71" s="3" t="s">
        <v>6297</v>
      </c>
      <c r="D71" s="6">
        <v>20000</v>
      </c>
      <c r="E71" s="8">
        <v>202928.5</v>
      </c>
      <c r="F71" t="s">
        <v>8218</v>
      </c>
      <c r="G71" t="s">
        <v>8223</v>
      </c>
      <c r="H71" t="s">
        <v>8245</v>
      </c>
      <c r="I71">
        <v>1428033540</v>
      </c>
      <c r="J71">
        <v>1425531666</v>
      </c>
      <c r="K71" t="b">
        <v>1</v>
      </c>
      <c r="L71">
        <v>3562</v>
      </c>
      <c r="M71" t="b">
        <v>1</v>
      </c>
      <c r="N71" t="s">
        <v>8321</v>
      </c>
      <c r="O71" t="s">
        <v>8338</v>
      </c>
      <c r="P71" s="14">
        <f t="shared" si="3"/>
        <v>42068.209097222221</v>
      </c>
      <c r="Q71" s="14">
        <f t="shared" si="4"/>
        <v>42097.165972222225</v>
      </c>
      <c r="R71">
        <f t="shared" si="5"/>
        <v>29</v>
      </c>
    </row>
    <row r="72" spans="1:18" ht="58" x14ac:dyDescent="0.35">
      <c r="A72">
        <v>2267</v>
      </c>
      <c r="B72" s="3" t="s">
        <v>2268</v>
      </c>
      <c r="C72" s="3" t="s">
        <v>6377</v>
      </c>
      <c r="D72" s="6">
        <v>20000</v>
      </c>
      <c r="E72" s="8">
        <v>76105</v>
      </c>
      <c r="F72" t="s">
        <v>8218</v>
      </c>
      <c r="G72" t="s">
        <v>8223</v>
      </c>
      <c r="H72" t="s">
        <v>8245</v>
      </c>
      <c r="I72">
        <v>1419123600</v>
      </c>
      <c r="J72">
        <v>1416945297</v>
      </c>
      <c r="K72" t="b">
        <v>0</v>
      </c>
      <c r="L72">
        <v>404</v>
      </c>
      <c r="M72" t="b">
        <v>1</v>
      </c>
      <c r="N72" t="s">
        <v>8321</v>
      </c>
      <c r="O72" t="s">
        <v>8338</v>
      </c>
      <c r="P72" s="14">
        <f t="shared" si="3"/>
        <v>41968.829826388886</v>
      </c>
      <c r="Q72" s="14">
        <f t="shared" si="4"/>
        <v>41994.041666666672</v>
      </c>
      <c r="R72">
        <f t="shared" si="5"/>
        <v>26</v>
      </c>
    </row>
    <row r="73" spans="1:18" ht="43.5" x14ac:dyDescent="0.35">
      <c r="A73">
        <v>2271</v>
      </c>
      <c r="B73" s="3" t="s">
        <v>2272</v>
      </c>
      <c r="C73" s="3" t="s">
        <v>6381</v>
      </c>
      <c r="D73" s="6">
        <v>20000</v>
      </c>
      <c r="E73" s="8">
        <v>56618</v>
      </c>
      <c r="F73" t="s">
        <v>8218</v>
      </c>
      <c r="G73" t="s">
        <v>8223</v>
      </c>
      <c r="H73" t="s">
        <v>8245</v>
      </c>
      <c r="I73">
        <v>1481328004</v>
      </c>
      <c r="J73">
        <v>1478736004</v>
      </c>
      <c r="K73" t="b">
        <v>0</v>
      </c>
      <c r="L73">
        <v>1328</v>
      </c>
      <c r="M73" t="b">
        <v>1</v>
      </c>
      <c r="N73" t="s">
        <v>8321</v>
      </c>
      <c r="O73" t="s">
        <v>8338</v>
      </c>
      <c r="P73" s="14">
        <f t="shared" si="3"/>
        <v>42684.000046296293</v>
      </c>
      <c r="Q73" s="14">
        <f t="shared" si="4"/>
        <v>42714.000046296293</v>
      </c>
      <c r="R73">
        <f t="shared" si="5"/>
        <v>30</v>
      </c>
    </row>
    <row r="74" spans="1:18" ht="43.5" x14ac:dyDescent="0.35">
      <c r="A74">
        <v>2336</v>
      </c>
      <c r="B74" s="3" t="s">
        <v>2337</v>
      </c>
      <c r="C74" s="3" t="s">
        <v>6446</v>
      </c>
      <c r="D74" s="6">
        <v>20000</v>
      </c>
      <c r="E74" s="8">
        <v>104146.51</v>
      </c>
      <c r="F74" t="s">
        <v>8218</v>
      </c>
      <c r="G74" t="s">
        <v>8223</v>
      </c>
      <c r="H74" t="s">
        <v>8245</v>
      </c>
      <c r="I74">
        <v>1394316695</v>
      </c>
      <c r="J74">
        <v>1390860695</v>
      </c>
      <c r="K74" t="b">
        <v>1</v>
      </c>
      <c r="L74">
        <v>2165</v>
      </c>
      <c r="M74" t="b">
        <v>1</v>
      </c>
      <c r="N74" t="s">
        <v>8324</v>
      </c>
      <c r="O74" t="s">
        <v>8339</v>
      </c>
      <c r="P74" s="14">
        <f t="shared" si="3"/>
        <v>41666.924710648149</v>
      </c>
      <c r="Q74" s="14">
        <f t="shared" si="4"/>
        <v>41706.924710648149</v>
      </c>
      <c r="R74">
        <f t="shared" si="5"/>
        <v>40</v>
      </c>
    </row>
    <row r="75" spans="1:18" ht="29" x14ac:dyDescent="0.35">
      <c r="A75">
        <v>2391</v>
      </c>
      <c r="B75" s="3" t="s">
        <v>2392</v>
      </c>
      <c r="C75" s="3" t="s">
        <v>6501</v>
      </c>
      <c r="D75" s="6">
        <v>20000</v>
      </c>
      <c r="E75" s="8">
        <v>25</v>
      </c>
      <c r="F75" t="s">
        <v>8219</v>
      </c>
      <c r="G75" t="s">
        <v>8223</v>
      </c>
      <c r="H75" t="s">
        <v>8245</v>
      </c>
      <c r="I75">
        <v>1427825044</v>
      </c>
      <c r="J75">
        <v>1425236644</v>
      </c>
      <c r="K75" t="b">
        <v>0</v>
      </c>
      <c r="L75">
        <v>1</v>
      </c>
      <c r="M75" t="b">
        <v>0</v>
      </c>
      <c r="N75" t="s">
        <v>8312</v>
      </c>
      <c r="O75" t="s">
        <v>8313</v>
      </c>
      <c r="P75" s="14">
        <f t="shared" si="3"/>
        <v>42064.794490740736</v>
      </c>
      <c r="Q75" s="14">
        <f t="shared" si="4"/>
        <v>42094.752824074079</v>
      </c>
      <c r="R75">
        <f t="shared" si="5"/>
        <v>30</v>
      </c>
    </row>
    <row r="76" spans="1:18" ht="43.5" x14ac:dyDescent="0.35">
      <c r="A76">
        <v>2416</v>
      </c>
      <c r="B76" s="3" t="s">
        <v>2417</v>
      </c>
      <c r="C76" s="3" t="s">
        <v>6526</v>
      </c>
      <c r="D76" s="6">
        <v>20000</v>
      </c>
      <c r="E76" s="8">
        <v>5</v>
      </c>
      <c r="F76" t="s">
        <v>8220</v>
      </c>
      <c r="G76" t="s">
        <v>8223</v>
      </c>
      <c r="H76" t="s">
        <v>8245</v>
      </c>
      <c r="I76">
        <v>1426345200</v>
      </c>
      <c r="J76">
        <v>1421343743</v>
      </c>
      <c r="K76" t="b">
        <v>0</v>
      </c>
      <c r="L76">
        <v>1</v>
      </c>
      <c r="M76" t="b">
        <v>0</v>
      </c>
      <c r="N76" t="s">
        <v>8324</v>
      </c>
      <c r="O76" t="s">
        <v>8325</v>
      </c>
      <c r="P76" s="14">
        <f t="shared" si="3"/>
        <v>42019.737766203703</v>
      </c>
      <c r="Q76" s="14">
        <f t="shared" si="4"/>
        <v>42077.625</v>
      </c>
      <c r="R76">
        <f t="shared" si="5"/>
        <v>58</v>
      </c>
    </row>
    <row r="77" spans="1:18" ht="43.5" x14ac:dyDescent="0.35">
      <c r="A77">
        <v>2426</v>
      </c>
      <c r="B77" s="3" t="s">
        <v>2427</v>
      </c>
      <c r="C77" s="3" t="s">
        <v>6536</v>
      </c>
      <c r="D77" s="6">
        <v>20000</v>
      </c>
      <c r="E77" s="8">
        <v>0</v>
      </c>
      <c r="F77" t="s">
        <v>8220</v>
      </c>
      <c r="G77" t="s">
        <v>8223</v>
      </c>
      <c r="H77" t="s">
        <v>8245</v>
      </c>
      <c r="I77">
        <v>1439006692</v>
      </c>
      <c r="J77">
        <v>1433822692</v>
      </c>
      <c r="K77" t="b">
        <v>0</v>
      </c>
      <c r="L77">
        <v>0</v>
      </c>
      <c r="M77" t="b">
        <v>0</v>
      </c>
      <c r="N77" t="s">
        <v>8324</v>
      </c>
      <c r="O77" t="s">
        <v>8325</v>
      </c>
      <c r="P77" s="14">
        <f t="shared" si="3"/>
        <v>42164.170046296291</v>
      </c>
      <c r="Q77" s="14">
        <f t="shared" si="4"/>
        <v>42224.170046296291</v>
      </c>
      <c r="R77">
        <f t="shared" si="5"/>
        <v>60</v>
      </c>
    </row>
    <row r="78" spans="1:18" ht="43.5" x14ac:dyDescent="0.35">
      <c r="A78">
        <v>2434</v>
      </c>
      <c r="B78" s="3" t="s">
        <v>2435</v>
      </c>
      <c r="C78" s="3" t="s">
        <v>6544</v>
      </c>
      <c r="D78" s="6">
        <v>20000</v>
      </c>
      <c r="E78" s="8">
        <v>26</v>
      </c>
      <c r="F78" t="s">
        <v>8220</v>
      </c>
      <c r="G78" t="s">
        <v>8223</v>
      </c>
      <c r="H78" t="s">
        <v>8245</v>
      </c>
      <c r="I78">
        <v>1438662474</v>
      </c>
      <c r="J78">
        <v>1435206474</v>
      </c>
      <c r="K78" t="b">
        <v>0</v>
      </c>
      <c r="L78">
        <v>2</v>
      </c>
      <c r="M78" t="b">
        <v>0</v>
      </c>
      <c r="N78" t="s">
        <v>8324</v>
      </c>
      <c r="O78" t="s">
        <v>8325</v>
      </c>
      <c r="P78" s="14">
        <f t="shared" si="3"/>
        <v>42180.18604166666</v>
      </c>
      <c r="Q78" s="14">
        <f t="shared" si="4"/>
        <v>42220.18604166666</v>
      </c>
      <c r="R78">
        <f t="shared" si="5"/>
        <v>40</v>
      </c>
    </row>
    <row r="79" spans="1:18" ht="58" x14ac:dyDescent="0.35">
      <c r="A79">
        <v>2443</v>
      </c>
      <c r="B79" s="3" t="s">
        <v>2444</v>
      </c>
      <c r="C79" s="3" t="s">
        <v>6553</v>
      </c>
      <c r="D79" s="6">
        <v>20000</v>
      </c>
      <c r="E79" s="8">
        <v>40502.99</v>
      </c>
      <c r="F79" t="s">
        <v>8218</v>
      </c>
      <c r="G79" t="s">
        <v>8223</v>
      </c>
      <c r="H79" t="s">
        <v>8245</v>
      </c>
      <c r="I79">
        <v>1408114822</v>
      </c>
      <c r="J79">
        <v>1405522822</v>
      </c>
      <c r="K79" t="b">
        <v>0</v>
      </c>
      <c r="L79">
        <v>311</v>
      </c>
      <c r="M79" t="b">
        <v>1</v>
      </c>
      <c r="N79" t="s">
        <v>8324</v>
      </c>
      <c r="O79" t="s">
        <v>8339</v>
      </c>
      <c r="P79" s="14">
        <f t="shared" si="3"/>
        <v>41836.625254629631</v>
      </c>
      <c r="Q79" s="14">
        <f t="shared" si="4"/>
        <v>41866.625254629631</v>
      </c>
      <c r="R79">
        <f t="shared" si="5"/>
        <v>30</v>
      </c>
    </row>
    <row r="80" spans="1:18" ht="43.5" x14ac:dyDescent="0.35">
      <c r="A80">
        <v>2493</v>
      </c>
      <c r="B80" s="3" t="s">
        <v>2493</v>
      </c>
      <c r="C80" s="3" t="s">
        <v>6603</v>
      </c>
      <c r="D80" s="6">
        <v>20000</v>
      </c>
      <c r="E80" s="8">
        <v>25740</v>
      </c>
      <c r="F80" t="s">
        <v>8218</v>
      </c>
      <c r="G80" t="s">
        <v>8223</v>
      </c>
      <c r="H80" t="s">
        <v>8245</v>
      </c>
      <c r="I80">
        <v>1367208140</v>
      </c>
      <c r="J80">
        <v>1363320140</v>
      </c>
      <c r="K80" t="b">
        <v>0</v>
      </c>
      <c r="L80">
        <v>259</v>
      </c>
      <c r="M80" t="b">
        <v>1</v>
      </c>
      <c r="N80" t="s">
        <v>8317</v>
      </c>
      <c r="O80" t="s">
        <v>8319</v>
      </c>
      <c r="P80" s="14">
        <f t="shared" si="3"/>
        <v>41348.168287037035</v>
      </c>
      <c r="Q80" s="14">
        <f t="shared" si="4"/>
        <v>41393.168287037035</v>
      </c>
      <c r="R80">
        <f t="shared" si="5"/>
        <v>45</v>
      </c>
    </row>
    <row r="81" spans="1:18" ht="43.5" x14ac:dyDescent="0.35">
      <c r="A81">
        <v>2508</v>
      </c>
      <c r="B81" s="3" t="s">
        <v>2508</v>
      </c>
      <c r="C81" s="3" t="s">
        <v>6618</v>
      </c>
      <c r="D81" s="6">
        <v>20000</v>
      </c>
      <c r="E81" s="8">
        <v>0</v>
      </c>
      <c r="F81" t="s">
        <v>8220</v>
      </c>
      <c r="G81" t="s">
        <v>8223</v>
      </c>
      <c r="H81" t="s">
        <v>8245</v>
      </c>
      <c r="I81">
        <v>1408056634</v>
      </c>
      <c r="J81">
        <v>1405464634</v>
      </c>
      <c r="K81" t="b">
        <v>0</v>
      </c>
      <c r="L81">
        <v>0</v>
      </c>
      <c r="M81" t="b">
        <v>0</v>
      </c>
      <c r="N81" t="s">
        <v>8324</v>
      </c>
      <c r="O81" t="s">
        <v>8340</v>
      </c>
      <c r="P81" s="14">
        <f t="shared" si="3"/>
        <v>41835.951782407406</v>
      </c>
      <c r="Q81" s="14">
        <f t="shared" si="4"/>
        <v>41865.951782407406</v>
      </c>
      <c r="R81">
        <f t="shared" si="5"/>
        <v>30</v>
      </c>
    </row>
    <row r="82" spans="1:18" x14ac:dyDescent="0.35">
      <c r="A82">
        <v>2535</v>
      </c>
      <c r="B82" s="3" t="s">
        <v>2535</v>
      </c>
      <c r="C82" s="3" t="s">
        <v>6645</v>
      </c>
      <c r="D82" s="6">
        <v>20000</v>
      </c>
      <c r="E82" s="8">
        <v>20755</v>
      </c>
      <c r="F82" t="s">
        <v>8218</v>
      </c>
      <c r="G82" t="s">
        <v>8223</v>
      </c>
      <c r="H82" t="s">
        <v>8245</v>
      </c>
      <c r="I82">
        <v>1417463945</v>
      </c>
      <c r="J82">
        <v>1414781945</v>
      </c>
      <c r="K82" t="b">
        <v>0</v>
      </c>
      <c r="L82">
        <v>78</v>
      </c>
      <c r="M82" t="b">
        <v>1</v>
      </c>
      <c r="N82" t="s">
        <v>8317</v>
      </c>
      <c r="O82" t="s">
        <v>8341</v>
      </c>
      <c r="P82" s="14">
        <f t="shared" si="3"/>
        <v>41943.791030092594</v>
      </c>
      <c r="Q82" s="14">
        <f t="shared" si="4"/>
        <v>41974.832696759258</v>
      </c>
      <c r="R82">
        <f t="shared" si="5"/>
        <v>31</v>
      </c>
    </row>
    <row r="83" spans="1:18" ht="29" x14ac:dyDescent="0.35">
      <c r="A83">
        <v>2563</v>
      </c>
      <c r="B83" s="3" t="s">
        <v>2563</v>
      </c>
      <c r="C83" s="3" t="s">
        <v>6673</v>
      </c>
      <c r="D83" s="6">
        <v>20000</v>
      </c>
      <c r="E83" s="8">
        <v>0</v>
      </c>
      <c r="F83" t="s">
        <v>8219</v>
      </c>
      <c r="G83" t="s">
        <v>8223</v>
      </c>
      <c r="H83" t="s">
        <v>8245</v>
      </c>
      <c r="I83">
        <v>1438226451</v>
      </c>
      <c r="J83">
        <v>1433042451</v>
      </c>
      <c r="K83" t="b">
        <v>0</v>
      </c>
      <c r="L83">
        <v>0</v>
      </c>
      <c r="M83" t="b">
        <v>0</v>
      </c>
      <c r="N83" t="s">
        <v>8324</v>
      </c>
      <c r="O83" t="s">
        <v>8325</v>
      </c>
      <c r="P83" s="14">
        <f t="shared" si="3"/>
        <v>42155.139479166668</v>
      </c>
      <c r="Q83" s="14">
        <f t="shared" si="4"/>
        <v>42215.139479166668</v>
      </c>
      <c r="R83">
        <f t="shared" si="5"/>
        <v>60</v>
      </c>
    </row>
    <row r="84" spans="1:18" ht="43.5" x14ac:dyDescent="0.35">
      <c r="A84">
        <v>2604</v>
      </c>
      <c r="B84" s="3" t="s">
        <v>2604</v>
      </c>
      <c r="C84" s="3" t="s">
        <v>6714</v>
      </c>
      <c r="D84" s="6">
        <v>20000</v>
      </c>
      <c r="E84" s="8">
        <v>20843.599999999999</v>
      </c>
      <c r="F84" t="s">
        <v>8218</v>
      </c>
      <c r="G84" t="s">
        <v>8223</v>
      </c>
      <c r="H84" t="s">
        <v>8245</v>
      </c>
      <c r="I84">
        <v>1335662023</v>
      </c>
      <c r="J84">
        <v>1333070023</v>
      </c>
      <c r="K84" t="b">
        <v>1</v>
      </c>
      <c r="L84">
        <v>321</v>
      </c>
      <c r="M84" t="b">
        <v>1</v>
      </c>
      <c r="N84" t="s">
        <v>8312</v>
      </c>
      <c r="O84" t="s">
        <v>8342</v>
      </c>
      <c r="P84" s="14">
        <f t="shared" si="3"/>
        <v>40998.051192129627</v>
      </c>
      <c r="Q84" s="14">
        <f t="shared" si="4"/>
        <v>41028.051192129627</v>
      </c>
      <c r="R84">
        <f t="shared" si="5"/>
        <v>30</v>
      </c>
    </row>
    <row r="85" spans="1:18" ht="43.5" x14ac:dyDescent="0.35">
      <c r="A85">
        <v>2631</v>
      </c>
      <c r="B85" s="3" t="s">
        <v>2631</v>
      </c>
      <c r="C85" s="3" t="s">
        <v>6741</v>
      </c>
      <c r="D85" s="6">
        <v>20000</v>
      </c>
      <c r="E85" s="8">
        <v>22933.05</v>
      </c>
      <c r="F85" t="s">
        <v>8218</v>
      </c>
      <c r="G85" t="s">
        <v>8223</v>
      </c>
      <c r="H85" t="s">
        <v>8245</v>
      </c>
      <c r="I85">
        <v>1440907427</v>
      </c>
      <c r="J85">
        <v>1438488227</v>
      </c>
      <c r="K85" t="b">
        <v>0</v>
      </c>
      <c r="L85">
        <v>286</v>
      </c>
      <c r="M85" t="b">
        <v>1</v>
      </c>
      <c r="N85" t="s">
        <v>8312</v>
      </c>
      <c r="O85" t="s">
        <v>8342</v>
      </c>
      <c r="P85" s="14">
        <f t="shared" si="3"/>
        <v>42218.169293981482</v>
      </c>
      <c r="Q85" s="14">
        <f t="shared" si="4"/>
        <v>42246.169293981482</v>
      </c>
      <c r="R85">
        <f t="shared" si="5"/>
        <v>28</v>
      </c>
    </row>
    <row r="86" spans="1:18" ht="43.5" x14ac:dyDescent="0.35">
      <c r="A86">
        <v>2645</v>
      </c>
      <c r="B86" s="3" t="s">
        <v>2645</v>
      </c>
      <c r="C86" s="3" t="s">
        <v>6755</v>
      </c>
      <c r="D86" s="6">
        <v>20000</v>
      </c>
      <c r="E86" s="8">
        <v>2100</v>
      </c>
      <c r="F86" t="s">
        <v>8219</v>
      </c>
      <c r="G86" t="s">
        <v>8225</v>
      </c>
      <c r="H86" t="s">
        <v>8247</v>
      </c>
      <c r="I86">
        <v>1415481203</v>
      </c>
      <c r="J86">
        <v>1412885603</v>
      </c>
      <c r="K86" t="b">
        <v>1</v>
      </c>
      <c r="L86">
        <v>23</v>
      </c>
      <c r="M86" t="b">
        <v>0</v>
      </c>
      <c r="N86" t="s">
        <v>8312</v>
      </c>
      <c r="O86" t="s">
        <v>8342</v>
      </c>
      <c r="P86" s="14">
        <f t="shared" si="3"/>
        <v>41921.842627314814</v>
      </c>
      <c r="Q86" s="14">
        <f t="shared" si="4"/>
        <v>41951.884293981479</v>
      </c>
      <c r="R86">
        <f t="shared" si="5"/>
        <v>30</v>
      </c>
    </row>
    <row r="87" spans="1:18" ht="58" x14ac:dyDescent="0.35">
      <c r="A87">
        <v>2660</v>
      </c>
      <c r="B87" s="3" t="s">
        <v>2660</v>
      </c>
      <c r="C87" s="3" t="s">
        <v>6770</v>
      </c>
      <c r="D87" s="6">
        <v>20000</v>
      </c>
      <c r="E87" s="8">
        <v>19</v>
      </c>
      <c r="F87" t="s">
        <v>8219</v>
      </c>
      <c r="G87" t="s">
        <v>8223</v>
      </c>
      <c r="H87" t="s">
        <v>8245</v>
      </c>
      <c r="I87">
        <v>1448388418</v>
      </c>
      <c r="J87">
        <v>1443200818</v>
      </c>
      <c r="K87" t="b">
        <v>0</v>
      </c>
      <c r="L87">
        <v>5</v>
      </c>
      <c r="M87" t="b">
        <v>0</v>
      </c>
      <c r="N87" t="s">
        <v>8312</v>
      </c>
      <c r="O87" t="s">
        <v>8342</v>
      </c>
      <c r="P87" s="14">
        <f t="shared" si="3"/>
        <v>42272.713171296295</v>
      </c>
      <c r="Q87" s="14">
        <f t="shared" si="4"/>
        <v>42332.754837962959</v>
      </c>
      <c r="R87">
        <f t="shared" si="5"/>
        <v>60</v>
      </c>
    </row>
    <row r="88" spans="1:18" ht="43.5" x14ac:dyDescent="0.35">
      <c r="A88">
        <v>2662</v>
      </c>
      <c r="B88" s="3" t="s">
        <v>2662</v>
      </c>
      <c r="C88" s="3" t="s">
        <v>6772</v>
      </c>
      <c r="D88" s="6">
        <v>20000</v>
      </c>
      <c r="E88" s="8">
        <v>21360</v>
      </c>
      <c r="F88" t="s">
        <v>8218</v>
      </c>
      <c r="G88" t="s">
        <v>8223</v>
      </c>
      <c r="H88" t="s">
        <v>8245</v>
      </c>
      <c r="I88">
        <v>1440179713</v>
      </c>
      <c r="J88">
        <v>1437587713</v>
      </c>
      <c r="K88" t="b">
        <v>0</v>
      </c>
      <c r="L88">
        <v>80</v>
      </c>
      <c r="M88" t="b">
        <v>1</v>
      </c>
      <c r="N88" t="s">
        <v>8312</v>
      </c>
      <c r="O88" t="s">
        <v>8343</v>
      </c>
      <c r="P88" s="14">
        <f t="shared" si="3"/>
        <v>42207.746678240743</v>
      </c>
      <c r="Q88" s="14">
        <f t="shared" si="4"/>
        <v>42237.746678240743</v>
      </c>
      <c r="R88">
        <f t="shared" si="5"/>
        <v>30</v>
      </c>
    </row>
    <row r="89" spans="1:18" ht="43.5" x14ac:dyDescent="0.35">
      <c r="A89">
        <v>2663</v>
      </c>
      <c r="B89" s="3" t="s">
        <v>2663</v>
      </c>
      <c r="C89" s="3" t="s">
        <v>6773</v>
      </c>
      <c r="D89" s="6">
        <v>20000</v>
      </c>
      <c r="E89" s="8">
        <v>20919.25</v>
      </c>
      <c r="F89" t="s">
        <v>8218</v>
      </c>
      <c r="G89" t="s">
        <v>8228</v>
      </c>
      <c r="H89" t="s">
        <v>8250</v>
      </c>
      <c r="I89">
        <v>1441378800</v>
      </c>
      <c r="J89">
        <v>1438873007</v>
      </c>
      <c r="K89" t="b">
        <v>0</v>
      </c>
      <c r="L89">
        <v>56</v>
      </c>
      <c r="M89" t="b">
        <v>1</v>
      </c>
      <c r="N89" t="s">
        <v>8312</v>
      </c>
      <c r="O89" t="s">
        <v>8343</v>
      </c>
      <c r="P89" s="14">
        <f t="shared" si="3"/>
        <v>42222.622766203705</v>
      </c>
      <c r="Q89" s="14">
        <f t="shared" si="4"/>
        <v>42251.625</v>
      </c>
      <c r="R89">
        <f t="shared" si="5"/>
        <v>29</v>
      </c>
    </row>
    <row r="90" spans="1:18" ht="43.5" x14ac:dyDescent="0.35">
      <c r="A90">
        <v>2708</v>
      </c>
      <c r="B90" s="3" t="s">
        <v>2708</v>
      </c>
      <c r="C90" s="3" t="s">
        <v>6818</v>
      </c>
      <c r="D90" s="6">
        <v>20000</v>
      </c>
      <c r="E90" s="8">
        <v>46643.07</v>
      </c>
      <c r="F90" t="s">
        <v>8218</v>
      </c>
      <c r="G90" t="s">
        <v>8224</v>
      </c>
      <c r="H90" t="s">
        <v>8246</v>
      </c>
      <c r="I90">
        <v>1469119526</v>
      </c>
      <c r="J90">
        <v>1463935526</v>
      </c>
      <c r="K90" t="b">
        <v>1</v>
      </c>
      <c r="L90">
        <v>1049</v>
      </c>
      <c r="M90" t="b">
        <v>1</v>
      </c>
      <c r="N90" t="s">
        <v>8328</v>
      </c>
      <c r="O90" t="s">
        <v>8344</v>
      </c>
      <c r="P90" s="14">
        <f t="shared" si="3"/>
        <v>42512.698217592595</v>
      </c>
      <c r="Q90" s="14">
        <f t="shared" si="4"/>
        <v>42572.698217592595</v>
      </c>
      <c r="R90">
        <f t="shared" si="5"/>
        <v>60</v>
      </c>
    </row>
    <row r="91" spans="1:18" ht="43.5" x14ac:dyDescent="0.35">
      <c r="A91">
        <v>2770</v>
      </c>
      <c r="B91" s="3" t="s">
        <v>2770</v>
      </c>
      <c r="C91" s="3" t="s">
        <v>6880</v>
      </c>
      <c r="D91" s="6">
        <v>20000</v>
      </c>
      <c r="E91" s="8">
        <v>2082.25</v>
      </c>
      <c r="F91" t="s">
        <v>8220</v>
      </c>
      <c r="G91" t="s">
        <v>8223</v>
      </c>
      <c r="H91" t="s">
        <v>8245</v>
      </c>
      <c r="I91">
        <v>1395158130</v>
      </c>
      <c r="J91">
        <v>1392569730</v>
      </c>
      <c r="K91" t="b">
        <v>0</v>
      </c>
      <c r="L91">
        <v>33</v>
      </c>
      <c r="M91" t="b">
        <v>0</v>
      </c>
      <c r="N91" t="s">
        <v>8315</v>
      </c>
      <c r="O91" t="s">
        <v>8345</v>
      </c>
      <c r="P91" s="14">
        <f t="shared" si="3"/>
        <v>41686.705208333333</v>
      </c>
      <c r="Q91" s="14">
        <f t="shared" si="4"/>
        <v>41716.663541666669</v>
      </c>
      <c r="R91">
        <f t="shared" si="5"/>
        <v>30</v>
      </c>
    </row>
    <row r="92" spans="1:18" ht="58" x14ac:dyDescent="0.35">
      <c r="A92">
        <v>2869</v>
      </c>
      <c r="B92" s="3" t="s">
        <v>2869</v>
      </c>
      <c r="C92" s="3" t="s">
        <v>6979</v>
      </c>
      <c r="D92" s="6">
        <v>20000</v>
      </c>
      <c r="E92" s="8">
        <v>177</v>
      </c>
      <c r="F92" t="s">
        <v>8220</v>
      </c>
      <c r="G92" t="s">
        <v>8223</v>
      </c>
      <c r="H92" t="s">
        <v>8245</v>
      </c>
      <c r="I92">
        <v>1468937681</v>
      </c>
      <c r="J92">
        <v>1466345681</v>
      </c>
      <c r="K92" t="b">
        <v>0</v>
      </c>
      <c r="L92">
        <v>5</v>
      </c>
      <c r="M92" t="b">
        <v>0</v>
      </c>
      <c r="N92" t="s">
        <v>8328</v>
      </c>
      <c r="O92" t="s">
        <v>8329</v>
      </c>
      <c r="P92" s="14">
        <f t="shared" si="3"/>
        <v>42540.593530092592</v>
      </c>
      <c r="Q92" s="14">
        <f t="shared" si="4"/>
        <v>42570.593530092592</v>
      </c>
      <c r="R92">
        <f t="shared" si="5"/>
        <v>30</v>
      </c>
    </row>
    <row r="93" spans="1:18" ht="43.5" x14ac:dyDescent="0.35">
      <c r="A93">
        <v>2875</v>
      </c>
      <c r="B93" s="3" t="s">
        <v>2875</v>
      </c>
      <c r="C93" s="3" t="s">
        <v>6985</v>
      </c>
      <c r="D93" s="6">
        <v>20000</v>
      </c>
      <c r="E93" s="8">
        <v>7</v>
      </c>
      <c r="F93" t="s">
        <v>8220</v>
      </c>
      <c r="G93" t="s">
        <v>8223</v>
      </c>
      <c r="H93" t="s">
        <v>8245</v>
      </c>
      <c r="I93">
        <v>1462417493</v>
      </c>
      <c r="J93">
        <v>1459825493</v>
      </c>
      <c r="K93" t="b">
        <v>0</v>
      </c>
      <c r="L93">
        <v>3</v>
      </c>
      <c r="M93" t="b">
        <v>0</v>
      </c>
      <c r="N93" t="s">
        <v>8328</v>
      </c>
      <c r="O93" t="s">
        <v>8329</v>
      </c>
      <c r="P93" s="14">
        <f t="shared" si="3"/>
        <v>42465.128391203703</v>
      </c>
      <c r="Q93" s="14">
        <f t="shared" si="4"/>
        <v>42495.128391203703</v>
      </c>
      <c r="R93">
        <f t="shared" si="5"/>
        <v>30</v>
      </c>
    </row>
    <row r="94" spans="1:18" ht="43.5" x14ac:dyDescent="0.35">
      <c r="A94">
        <v>2952</v>
      </c>
      <c r="B94" s="3" t="s">
        <v>2952</v>
      </c>
      <c r="C94" s="3" t="s">
        <v>7062</v>
      </c>
      <c r="D94" s="6">
        <v>20000</v>
      </c>
      <c r="E94" s="8">
        <v>1605</v>
      </c>
      <c r="F94" t="s">
        <v>8219</v>
      </c>
      <c r="G94" t="s">
        <v>8223</v>
      </c>
      <c r="H94" t="s">
        <v>8245</v>
      </c>
      <c r="I94">
        <v>1476676800</v>
      </c>
      <c r="J94">
        <v>1473957239</v>
      </c>
      <c r="K94" t="b">
        <v>0</v>
      </c>
      <c r="L94">
        <v>8</v>
      </c>
      <c r="M94" t="b">
        <v>0</v>
      </c>
      <c r="N94" t="s">
        <v>8328</v>
      </c>
      <c r="O94" t="s">
        <v>8344</v>
      </c>
      <c r="P94" s="14">
        <f t="shared" si="3"/>
        <v>42628.690266203703</v>
      </c>
      <c r="Q94" s="14">
        <f t="shared" si="4"/>
        <v>42660.166666666672</v>
      </c>
      <c r="R94">
        <f t="shared" si="5"/>
        <v>32</v>
      </c>
    </row>
    <row r="95" spans="1:18" x14ac:dyDescent="0.35">
      <c r="A95">
        <v>2989</v>
      </c>
      <c r="B95" s="3" t="s">
        <v>2989</v>
      </c>
      <c r="C95" s="3" t="s">
        <v>7099</v>
      </c>
      <c r="D95" s="6">
        <v>20000</v>
      </c>
      <c r="E95" s="8">
        <v>35307</v>
      </c>
      <c r="F95" t="s">
        <v>8218</v>
      </c>
      <c r="G95" t="s">
        <v>8223</v>
      </c>
      <c r="H95" t="s">
        <v>8245</v>
      </c>
      <c r="I95">
        <v>1450673940</v>
      </c>
      <c r="J95">
        <v>1448756962</v>
      </c>
      <c r="K95" t="b">
        <v>0</v>
      </c>
      <c r="L95">
        <v>364</v>
      </c>
      <c r="M95" t="b">
        <v>1</v>
      </c>
      <c r="N95" t="s">
        <v>8328</v>
      </c>
      <c r="O95" t="s">
        <v>8344</v>
      </c>
      <c r="P95" s="14">
        <f t="shared" si="3"/>
        <v>42337.02039351852</v>
      </c>
      <c r="Q95" s="14">
        <f t="shared" si="4"/>
        <v>42359.207638888889</v>
      </c>
      <c r="R95">
        <f t="shared" si="5"/>
        <v>22</v>
      </c>
    </row>
    <row r="96" spans="1:18" ht="43.5" x14ac:dyDescent="0.35">
      <c r="A96">
        <v>3039</v>
      </c>
      <c r="B96" s="3" t="s">
        <v>3039</v>
      </c>
      <c r="C96" s="3" t="s">
        <v>7149</v>
      </c>
      <c r="D96" s="6">
        <v>20000</v>
      </c>
      <c r="E96" s="8">
        <v>21742.78</v>
      </c>
      <c r="F96" t="s">
        <v>8218</v>
      </c>
      <c r="G96" t="s">
        <v>8223</v>
      </c>
      <c r="H96" t="s">
        <v>8245</v>
      </c>
      <c r="I96">
        <v>1388303940</v>
      </c>
      <c r="J96">
        <v>1386011038</v>
      </c>
      <c r="K96" t="b">
        <v>0</v>
      </c>
      <c r="L96">
        <v>236</v>
      </c>
      <c r="M96" t="b">
        <v>1</v>
      </c>
      <c r="N96" t="s">
        <v>8328</v>
      </c>
      <c r="O96" t="s">
        <v>8344</v>
      </c>
      <c r="P96" s="14">
        <f t="shared" si="3"/>
        <v>41610.794421296298</v>
      </c>
      <c r="Q96" s="14">
        <f t="shared" si="4"/>
        <v>41637.332638888889</v>
      </c>
      <c r="R96">
        <f t="shared" si="5"/>
        <v>27</v>
      </c>
    </row>
    <row r="97" spans="1:18" ht="43.5" x14ac:dyDescent="0.35">
      <c r="A97">
        <v>3055</v>
      </c>
      <c r="B97" s="3" t="s">
        <v>3055</v>
      </c>
      <c r="C97" s="3" t="s">
        <v>7165</v>
      </c>
      <c r="D97" s="6">
        <v>20000</v>
      </c>
      <c r="E97" s="8">
        <v>1</v>
      </c>
      <c r="F97" t="s">
        <v>8220</v>
      </c>
      <c r="G97" t="s">
        <v>8223</v>
      </c>
      <c r="H97" t="s">
        <v>8245</v>
      </c>
      <c r="I97">
        <v>1420844390</v>
      </c>
      <c r="J97">
        <v>1415660390</v>
      </c>
      <c r="K97" t="b">
        <v>0</v>
      </c>
      <c r="L97">
        <v>1</v>
      </c>
      <c r="M97" t="b">
        <v>0</v>
      </c>
      <c r="N97" t="s">
        <v>8328</v>
      </c>
      <c r="O97" t="s">
        <v>8344</v>
      </c>
      <c r="P97" s="14">
        <f t="shared" si="3"/>
        <v>41953.95821759259</v>
      </c>
      <c r="Q97" s="14">
        <f t="shared" si="4"/>
        <v>42013.95821759259</v>
      </c>
      <c r="R97">
        <f t="shared" si="5"/>
        <v>60</v>
      </c>
    </row>
    <row r="98" spans="1:18" ht="58" x14ac:dyDescent="0.35">
      <c r="A98">
        <v>3083</v>
      </c>
      <c r="B98" s="3" t="s">
        <v>3083</v>
      </c>
      <c r="C98" s="3" t="s">
        <v>7193</v>
      </c>
      <c r="D98" s="6">
        <v>20000</v>
      </c>
      <c r="E98" s="8">
        <v>56</v>
      </c>
      <c r="F98" t="s">
        <v>8220</v>
      </c>
      <c r="G98" t="s">
        <v>8223</v>
      </c>
      <c r="H98" t="s">
        <v>8245</v>
      </c>
      <c r="I98">
        <v>1409547600</v>
      </c>
      <c r="J98">
        <v>1406986278</v>
      </c>
      <c r="K98" t="b">
        <v>0</v>
      </c>
      <c r="L98">
        <v>3</v>
      </c>
      <c r="M98" t="b">
        <v>0</v>
      </c>
      <c r="N98" t="s">
        <v>8328</v>
      </c>
      <c r="O98" t="s">
        <v>8344</v>
      </c>
      <c r="P98" s="14">
        <f t="shared" si="3"/>
        <v>41853.563402777778</v>
      </c>
      <c r="Q98" s="14">
        <f t="shared" si="4"/>
        <v>41883.208333333336</v>
      </c>
      <c r="R98">
        <f t="shared" si="5"/>
        <v>30</v>
      </c>
    </row>
    <row r="99" spans="1:18" ht="58" x14ac:dyDescent="0.35">
      <c r="A99">
        <v>3086</v>
      </c>
      <c r="B99" s="3" t="s">
        <v>3086</v>
      </c>
      <c r="C99" s="3" t="s">
        <v>7196</v>
      </c>
      <c r="D99" s="6">
        <v>20000</v>
      </c>
      <c r="E99" s="8">
        <v>50</v>
      </c>
      <c r="F99" t="s">
        <v>8220</v>
      </c>
      <c r="G99" t="s">
        <v>8236</v>
      </c>
      <c r="H99" t="s">
        <v>8248</v>
      </c>
      <c r="I99">
        <v>1439827559</v>
      </c>
      <c r="J99">
        <v>1434643559</v>
      </c>
      <c r="K99" t="b">
        <v>0</v>
      </c>
      <c r="L99">
        <v>3</v>
      </c>
      <c r="M99" t="b">
        <v>0</v>
      </c>
      <c r="N99" t="s">
        <v>8328</v>
      </c>
      <c r="O99" t="s">
        <v>8344</v>
      </c>
      <c r="P99" s="14">
        <f t="shared" si="3"/>
        <v>42173.67082175926</v>
      </c>
      <c r="Q99" s="14">
        <f t="shared" si="4"/>
        <v>42233.67082175926</v>
      </c>
      <c r="R99">
        <f t="shared" si="5"/>
        <v>60</v>
      </c>
    </row>
    <row r="100" spans="1:18" ht="43.5" x14ac:dyDescent="0.35">
      <c r="A100">
        <v>3087</v>
      </c>
      <c r="B100" s="3" t="s">
        <v>3087</v>
      </c>
      <c r="C100" s="3" t="s">
        <v>7197</v>
      </c>
      <c r="D100" s="6">
        <v>20000</v>
      </c>
      <c r="E100" s="8">
        <v>125</v>
      </c>
      <c r="F100" t="s">
        <v>8220</v>
      </c>
      <c r="G100" t="s">
        <v>8223</v>
      </c>
      <c r="H100" t="s">
        <v>8245</v>
      </c>
      <c r="I100">
        <v>1482294990</v>
      </c>
      <c r="J100">
        <v>1477107390</v>
      </c>
      <c r="K100" t="b">
        <v>0</v>
      </c>
      <c r="L100">
        <v>2</v>
      </c>
      <c r="M100" t="b">
        <v>0</v>
      </c>
      <c r="N100" t="s">
        <v>8328</v>
      </c>
      <c r="O100" t="s">
        <v>8344</v>
      </c>
      <c r="P100" s="14">
        <f t="shared" si="3"/>
        <v>42665.150347222225</v>
      </c>
      <c r="Q100" s="14">
        <f t="shared" si="4"/>
        <v>42725.192013888889</v>
      </c>
      <c r="R100">
        <f t="shared" si="5"/>
        <v>60</v>
      </c>
    </row>
    <row r="101" spans="1:18" ht="43.5" x14ac:dyDescent="0.35">
      <c r="A101">
        <v>3096</v>
      </c>
      <c r="B101" s="3" t="s">
        <v>3096</v>
      </c>
      <c r="C101" s="3" t="s">
        <v>7206</v>
      </c>
      <c r="D101" s="6">
        <v>20000</v>
      </c>
      <c r="E101" s="8">
        <v>795</v>
      </c>
      <c r="F101" t="s">
        <v>8220</v>
      </c>
      <c r="G101" t="s">
        <v>8223</v>
      </c>
      <c r="H101" t="s">
        <v>8245</v>
      </c>
      <c r="I101">
        <v>1432151326</v>
      </c>
      <c r="J101">
        <v>1429559326</v>
      </c>
      <c r="K101" t="b">
        <v>0</v>
      </c>
      <c r="L101">
        <v>14</v>
      </c>
      <c r="M101" t="b">
        <v>0</v>
      </c>
      <c r="N101" t="s">
        <v>8328</v>
      </c>
      <c r="O101" t="s">
        <v>8344</v>
      </c>
      <c r="P101" s="14">
        <f t="shared" si="3"/>
        <v>42114.825532407413</v>
      </c>
      <c r="Q101" s="14">
        <f t="shared" si="4"/>
        <v>42144.825532407413</v>
      </c>
      <c r="R101">
        <f t="shared" si="5"/>
        <v>30</v>
      </c>
    </row>
    <row r="102" spans="1:18" ht="43.5" x14ac:dyDescent="0.35">
      <c r="A102">
        <v>3111</v>
      </c>
      <c r="B102" s="3" t="s">
        <v>3111</v>
      </c>
      <c r="C102" s="3" t="s">
        <v>7221</v>
      </c>
      <c r="D102" s="6">
        <v>20000</v>
      </c>
      <c r="E102" s="8">
        <v>5328</v>
      </c>
      <c r="F102" t="s">
        <v>8220</v>
      </c>
      <c r="G102" t="s">
        <v>8223</v>
      </c>
      <c r="H102" t="s">
        <v>8245</v>
      </c>
      <c r="I102">
        <v>1412432220</v>
      </c>
      <c r="J102">
        <v>1409753820</v>
      </c>
      <c r="K102" t="b">
        <v>0</v>
      </c>
      <c r="L102">
        <v>76</v>
      </c>
      <c r="M102" t="b">
        <v>0</v>
      </c>
      <c r="N102" t="s">
        <v>8328</v>
      </c>
      <c r="O102" t="s">
        <v>8344</v>
      </c>
      <c r="P102" s="14">
        <f t="shared" si="3"/>
        <v>41885.595138888886</v>
      </c>
      <c r="Q102" s="14">
        <f t="shared" si="4"/>
        <v>41916.595138888886</v>
      </c>
      <c r="R102">
        <f t="shared" si="5"/>
        <v>31</v>
      </c>
    </row>
    <row r="103" spans="1:18" ht="43.5" x14ac:dyDescent="0.35">
      <c r="A103">
        <v>3147</v>
      </c>
      <c r="B103" s="3" t="s">
        <v>3147</v>
      </c>
      <c r="C103" s="3" t="s">
        <v>7257</v>
      </c>
      <c r="D103" s="6">
        <v>20000</v>
      </c>
      <c r="E103" s="8">
        <v>23505</v>
      </c>
      <c r="F103" t="s">
        <v>8218</v>
      </c>
      <c r="G103" t="s">
        <v>8223</v>
      </c>
      <c r="H103" t="s">
        <v>8245</v>
      </c>
      <c r="I103">
        <v>1415319355</v>
      </c>
      <c r="J103">
        <v>1411859755</v>
      </c>
      <c r="K103" t="b">
        <v>1</v>
      </c>
      <c r="L103">
        <v>213</v>
      </c>
      <c r="M103" t="b">
        <v>1</v>
      </c>
      <c r="N103" t="s">
        <v>8328</v>
      </c>
      <c r="O103" t="s">
        <v>8329</v>
      </c>
      <c r="P103" s="14">
        <f t="shared" si="3"/>
        <v>41909.969386574077</v>
      </c>
      <c r="Q103" s="14">
        <f t="shared" si="4"/>
        <v>41950.011053240742</v>
      </c>
      <c r="R103">
        <f t="shared" si="5"/>
        <v>41</v>
      </c>
    </row>
    <row r="104" spans="1:18" ht="43.5" x14ac:dyDescent="0.35">
      <c r="A104">
        <v>3219</v>
      </c>
      <c r="B104" s="3" t="s">
        <v>3219</v>
      </c>
      <c r="C104" s="3" t="s">
        <v>7329</v>
      </c>
      <c r="D104" s="6">
        <v>20000</v>
      </c>
      <c r="E104" s="8">
        <v>20022</v>
      </c>
      <c r="F104" t="s">
        <v>8218</v>
      </c>
      <c r="G104" t="s">
        <v>8223</v>
      </c>
      <c r="H104" t="s">
        <v>8245</v>
      </c>
      <c r="I104">
        <v>1427063747</v>
      </c>
      <c r="J104">
        <v>1424043347</v>
      </c>
      <c r="K104" t="b">
        <v>1</v>
      </c>
      <c r="L104">
        <v>119</v>
      </c>
      <c r="M104" t="b">
        <v>1</v>
      </c>
      <c r="N104" t="s">
        <v>8328</v>
      </c>
      <c r="O104" t="s">
        <v>8329</v>
      </c>
      <c r="P104" s="14">
        <f t="shared" si="3"/>
        <v>42050.983182870375</v>
      </c>
      <c r="Q104" s="14">
        <f t="shared" si="4"/>
        <v>42085.941516203704</v>
      </c>
      <c r="R104">
        <f t="shared" si="5"/>
        <v>35</v>
      </c>
    </row>
    <row r="105" spans="1:18" ht="43.5" x14ac:dyDescent="0.35">
      <c r="A105">
        <v>3229</v>
      </c>
      <c r="B105" s="3" t="s">
        <v>3229</v>
      </c>
      <c r="C105" s="3" t="s">
        <v>7339</v>
      </c>
      <c r="D105" s="6">
        <v>20000</v>
      </c>
      <c r="E105" s="8">
        <v>21573</v>
      </c>
      <c r="F105" t="s">
        <v>8218</v>
      </c>
      <c r="G105" t="s">
        <v>8223</v>
      </c>
      <c r="H105" t="s">
        <v>8245</v>
      </c>
      <c r="I105">
        <v>1416470398</v>
      </c>
      <c r="J105">
        <v>1413874798</v>
      </c>
      <c r="K105" t="b">
        <v>1</v>
      </c>
      <c r="L105">
        <v>202</v>
      </c>
      <c r="M105" t="b">
        <v>1</v>
      </c>
      <c r="N105" t="s">
        <v>8328</v>
      </c>
      <c r="O105" t="s">
        <v>8329</v>
      </c>
      <c r="P105" s="14">
        <f t="shared" si="3"/>
        <v>41933.291643518518</v>
      </c>
      <c r="Q105" s="14">
        <f t="shared" si="4"/>
        <v>41963.333310185189</v>
      </c>
      <c r="R105">
        <f t="shared" si="5"/>
        <v>30</v>
      </c>
    </row>
    <row r="106" spans="1:18" ht="43.5" x14ac:dyDescent="0.35">
      <c r="A106">
        <v>3236</v>
      </c>
      <c r="B106" s="3" t="s">
        <v>3236</v>
      </c>
      <c r="C106" s="3" t="s">
        <v>7346</v>
      </c>
      <c r="D106" s="6">
        <v>20000</v>
      </c>
      <c r="E106" s="8">
        <v>20120</v>
      </c>
      <c r="F106" t="s">
        <v>8218</v>
      </c>
      <c r="G106" t="s">
        <v>8223</v>
      </c>
      <c r="H106" t="s">
        <v>8245</v>
      </c>
      <c r="I106">
        <v>1482962433</v>
      </c>
      <c r="J106">
        <v>1480370433</v>
      </c>
      <c r="K106" t="b">
        <v>0</v>
      </c>
      <c r="L106">
        <v>110</v>
      </c>
      <c r="M106" t="b">
        <v>1</v>
      </c>
      <c r="N106" t="s">
        <v>8328</v>
      </c>
      <c r="O106" t="s">
        <v>8329</v>
      </c>
      <c r="P106" s="14">
        <f t="shared" si="3"/>
        <v>42702.917048611111</v>
      </c>
      <c r="Q106" s="14">
        <f t="shared" si="4"/>
        <v>42732.917048611111</v>
      </c>
      <c r="R106">
        <f t="shared" si="5"/>
        <v>30</v>
      </c>
    </row>
    <row r="107" spans="1:18" ht="43.5" x14ac:dyDescent="0.35">
      <c r="A107">
        <v>3253</v>
      </c>
      <c r="B107" s="3" t="s">
        <v>3253</v>
      </c>
      <c r="C107" s="3" t="s">
        <v>7363</v>
      </c>
      <c r="D107" s="6">
        <v>20000</v>
      </c>
      <c r="E107" s="8">
        <v>20365</v>
      </c>
      <c r="F107" t="s">
        <v>8218</v>
      </c>
      <c r="G107" t="s">
        <v>8223</v>
      </c>
      <c r="H107" t="s">
        <v>8245</v>
      </c>
      <c r="I107">
        <v>1473306300</v>
      </c>
      <c r="J107">
        <v>1471701028</v>
      </c>
      <c r="K107" t="b">
        <v>1</v>
      </c>
      <c r="L107">
        <v>115</v>
      </c>
      <c r="M107" t="b">
        <v>1</v>
      </c>
      <c r="N107" t="s">
        <v>8328</v>
      </c>
      <c r="O107" t="s">
        <v>8329</v>
      </c>
      <c r="P107" s="14">
        <f t="shared" si="3"/>
        <v>42602.576712962968</v>
      </c>
      <c r="Q107" s="14">
        <f t="shared" si="4"/>
        <v>42621.15625</v>
      </c>
      <c r="R107">
        <f t="shared" si="5"/>
        <v>19</v>
      </c>
    </row>
    <row r="108" spans="1:18" ht="43.5" x14ac:dyDescent="0.35">
      <c r="A108">
        <v>3728</v>
      </c>
      <c r="B108" s="3" t="s">
        <v>3725</v>
      </c>
      <c r="C108" s="3" t="s">
        <v>7838</v>
      </c>
      <c r="D108" s="6">
        <v>20000</v>
      </c>
      <c r="E108" s="8">
        <v>1862</v>
      </c>
      <c r="F108" t="s">
        <v>8220</v>
      </c>
      <c r="G108" t="s">
        <v>8223</v>
      </c>
      <c r="H108" t="s">
        <v>8245</v>
      </c>
      <c r="I108">
        <v>1439957176</v>
      </c>
      <c r="J108">
        <v>1437365176</v>
      </c>
      <c r="K108" t="b">
        <v>0</v>
      </c>
      <c r="L108">
        <v>31</v>
      </c>
      <c r="M108" t="b">
        <v>0</v>
      </c>
      <c r="N108" t="s">
        <v>8328</v>
      </c>
      <c r="O108" t="s">
        <v>8329</v>
      </c>
      <c r="P108" s="14">
        <f t="shared" si="3"/>
        <v>42205.171018518522</v>
      </c>
      <c r="Q108" s="14">
        <f t="shared" si="4"/>
        <v>42235.171018518522</v>
      </c>
      <c r="R108">
        <f t="shared" si="5"/>
        <v>30</v>
      </c>
    </row>
    <row r="109" spans="1:18" ht="43.5" x14ac:dyDescent="0.35">
      <c r="A109">
        <v>3741</v>
      </c>
      <c r="B109" s="3" t="s">
        <v>3738</v>
      </c>
      <c r="C109" s="3" t="s">
        <v>7851</v>
      </c>
      <c r="D109" s="6">
        <v>20000</v>
      </c>
      <c r="E109" s="8">
        <v>0</v>
      </c>
      <c r="F109" t="s">
        <v>8220</v>
      </c>
      <c r="G109" t="s">
        <v>8223</v>
      </c>
      <c r="H109" t="s">
        <v>8245</v>
      </c>
      <c r="I109">
        <v>1450389950</v>
      </c>
      <c r="J109">
        <v>1447797950</v>
      </c>
      <c r="K109" t="b">
        <v>0</v>
      </c>
      <c r="L109">
        <v>0</v>
      </c>
      <c r="M109" t="b">
        <v>0</v>
      </c>
      <c r="N109" t="s">
        <v>8328</v>
      </c>
      <c r="O109" t="s">
        <v>8329</v>
      </c>
      <c r="P109" s="14">
        <f t="shared" si="3"/>
        <v>42325.920717592591</v>
      </c>
      <c r="Q109" s="14">
        <f t="shared" si="4"/>
        <v>42355.920717592591</v>
      </c>
      <c r="R109">
        <f t="shared" si="5"/>
        <v>30</v>
      </c>
    </row>
    <row r="110" spans="1:18" ht="43.5" x14ac:dyDescent="0.35">
      <c r="A110">
        <v>3929</v>
      </c>
      <c r="B110" s="3" t="s">
        <v>3926</v>
      </c>
      <c r="C110" s="3" t="s">
        <v>8037</v>
      </c>
      <c r="D110" s="6">
        <v>20000</v>
      </c>
      <c r="E110" s="8">
        <v>453</v>
      </c>
      <c r="F110" t="s">
        <v>8220</v>
      </c>
      <c r="G110" t="s">
        <v>8223</v>
      </c>
      <c r="H110" t="s">
        <v>8245</v>
      </c>
      <c r="I110">
        <v>1474228265</v>
      </c>
      <c r="J110">
        <v>1471636265</v>
      </c>
      <c r="K110" t="b">
        <v>0</v>
      </c>
      <c r="L110">
        <v>14</v>
      </c>
      <c r="M110" t="b">
        <v>0</v>
      </c>
      <c r="N110" t="s">
        <v>8328</v>
      </c>
      <c r="O110" t="s">
        <v>8329</v>
      </c>
      <c r="P110" s="14">
        <f t="shared" si="3"/>
        <v>42601.827141203699</v>
      </c>
      <c r="Q110" s="14">
        <f t="shared" si="4"/>
        <v>42631.827141203699</v>
      </c>
      <c r="R110">
        <f t="shared" si="5"/>
        <v>30</v>
      </c>
    </row>
    <row r="111" spans="1:18" ht="43.5" x14ac:dyDescent="0.35">
      <c r="A111">
        <v>3936</v>
      </c>
      <c r="B111" s="3" t="s">
        <v>3933</v>
      </c>
      <c r="C111" s="3" t="s">
        <v>8044</v>
      </c>
      <c r="D111" s="6">
        <v>20000</v>
      </c>
      <c r="E111" s="8">
        <v>0</v>
      </c>
      <c r="F111" t="s">
        <v>8220</v>
      </c>
      <c r="G111" t="s">
        <v>8223</v>
      </c>
      <c r="H111" t="s">
        <v>8245</v>
      </c>
      <c r="I111">
        <v>1480576720</v>
      </c>
      <c r="J111">
        <v>1477981120</v>
      </c>
      <c r="K111" t="b">
        <v>0</v>
      </c>
      <c r="L111">
        <v>0</v>
      </c>
      <c r="M111" t="b">
        <v>0</v>
      </c>
      <c r="N111" t="s">
        <v>8328</v>
      </c>
      <c r="O111" t="s">
        <v>8329</v>
      </c>
      <c r="P111" s="14">
        <f t="shared" si="3"/>
        <v>42675.262962962966</v>
      </c>
      <c r="Q111" s="14">
        <f t="shared" si="4"/>
        <v>42705.304629629631</v>
      </c>
      <c r="R111">
        <f t="shared" si="5"/>
        <v>30</v>
      </c>
    </row>
    <row r="112" spans="1:18" ht="43.5" x14ac:dyDescent="0.35">
      <c r="A112">
        <v>4029</v>
      </c>
      <c r="B112" s="3" t="s">
        <v>4025</v>
      </c>
      <c r="C112" s="3" t="s">
        <v>8134</v>
      </c>
      <c r="D112" s="6">
        <v>20000</v>
      </c>
      <c r="E112" s="8">
        <v>0</v>
      </c>
      <c r="F112" t="s">
        <v>8220</v>
      </c>
      <c r="G112" t="s">
        <v>8223</v>
      </c>
      <c r="H112" t="s">
        <v>8245</v>
      </c>
      <c r="I112">
        <v>1450053370</v>
      </c>
      <c r="J112">
        <v>1447461370</v>
      </c>
      <c r="K112" t="b">
        <v>0</v>
      </c>
      <c r="L112">
        <v>0</v>
      </c>
      <c r="M112" t="b">
        <v>0</v>
      </c>
      <c r="N112" t="s">
        <v>8328</v>
      </c>
      <c r="O112" t="s">
        <v>8329</v>
      </c>
      <c r="P112" s="14">
        <f t="shared" si="3"/>
        <v>42322.025115740747</v>
      </c>
      <c r="Q112" s="14">
        <f t="shared" si="4"/>
        <v>42352.025115740747</v>
      </c>
      <c r="R112">
        <f t="shared" si="5"/>
        <v>30</v>
      </c>
    </row>
    <row r="113" spans="1:18" ht="43.5" x14ac:dyDescent="0.35">
      <c r="A113">
        <v>4049</v>
      </c>
      <c r="B113" s="3" t="s">
        <v>4045</v>
      </c>
      <c r="C113" s="3" t="s">
        <v>8153</v>
      </c>
      <c r="D113" s="6">
        <v>20000</v>
      </c>
      <c r="E113" s="8">
        <v>16</v>
      </c>
      <c r="F113" t="s">
        <v>8220</v>
      </c>
      <c r="G113" t="s">
        <v>8223</v>
      </c>
      <c r="H113" t="s">
        <v>8245</v>
      </c>
      <c r="I113">
        <v>1436914815</v>
      </c>
      <c r="J113">
        <v>1434322815</v>
      </c>
      <c r="K113" t="b">
        <v>0</v>
      </c>
      <c r="L113">
        <v>1</v>
      </c>
      <c r="M113" t="b">
        <v>0</v>
      </c>
      <c r="N113" t="s">
        <v>8328</v>
      </c>
      <c r="O113" t="s">
        <v>8329</v>
      </c>
      <c r="P113" s="14">
        <f t="shared" si="3"/>
        <v>42169.958506944444</v>
      </c>
      <c r="Q113" s="14">
        <f t="shared" si="4"/>
        <v>42199.958506944444</v>
      </c>
      <c r="R113">
        <f t="shared" si="5"/>
        <v>30</v>
      </c>
    </row>
    <row r="114" spans="1:18" ht="43.5" x14ac:dyDescent="0.35">
      <c r="A114">
        <v>4062</v>
      </c>
      <c r="B114" s="3" t="s">
        <v>4058</v>
      </c>
      <c r="C114" s="3" t="s">
        <v>8166</v>
      </c>
      <c r="D114" s="6">
        <v>20000</v>
      </c>
      <c r="E114" s="8">
        <v>490</v>
      </c>
      <c r="F114" t="s">
        <v>8220</v>
      </c>
      <c r="G114" t="s">
        <v>8223</v>
      </c>
      <c r="H114" t="s">
        <v>8245</v>
      </c>
      <c r="I114">
        <v>1467481468</v>
      </c>
      <c r="J114">
        <v>1464889468</v>
      </c>
      <c r="K114" t="b">
        <v>0</v>
      </c>
      <c r="L114">
        <v>3</v>
      </c>
      <c r="M114" t="b">
        <v>0</v>
      </c>
      <c r="N114" t="s">
        <v>8328</v>
      </c>
      <c r="O114" t="s">
        <v>8329</v>
      </c>
      <c r="P114" s="14">
        <f t="shared" si="3"/>
        <v>42523.739212962959</v>
      </c>
      <c r="Q114" s="14">
        <f t="shared" si="4"/>
        <v>42553.739212962959</v>
      </c>
      <c r="R114">
        <f t="shared" si="5"/>
        <v>30</v>
      </c>
    </row>
    <row r="115" spans="1:18" ht="58" x14ac:dyDescent="0.35">
      <c r="A115">
        <v>4071</v>
      </c>
      <c r="B115" s="3" t="s">
        <v>4067</v>
      </c>
      <c r="C115" s="3" t="s">
        <v>8174</v>
      </c>
      <c r="D115" s="6">
        <v>20000</v>
      </c>
      <c r="E115" s="8">
        <v>0</v>
      </c>
      <c r="F115" t="s">
        <v>8220</v>
      </c>
      <c r="G115" t="s">
        <v>8237</v>
      </c>
      <c r="H115" t="s">
        <v>8255</v>
      </c>
      <c r="I115">
        <v>1482779931</v>
      </c>
      <c r="J115">
        <v>1480187931</v>
      </c>
      <c r="K115" t="b">
        <v>0</v>
      </c>
      <c r="L115">
        <v>0</v>
      </c>
      <c r="M115" t="b">
        <v>0</v>
      </c>
      <c r="N115" t="s">
        <v>8328</v>
      </c>
      <c r="O115" t="s">
        <v>8329</v>
      </c>
      <c r="P115" s="14">
        <f t="shared" si="3"/>
        <v>42700.804756944446</v>
      </c>
      <c r="Q115" s="14">
        <f t="shared" si="4"/>
        <v>42730.804756944446</v>
      </c>
      <c r="R115">
        <f t="shared" si="5"/>
        <v>30</v>
      </c>
    </row>
    <row r="116" spans="1:18" ht="43.5" x14ac:dyDescent="0.35">
      <c r="A116">
        <v>2771</v>
      </c>
      <c r="B116" s="3" t="s">
        <v>2771</v>
      </c>
      <c r="C116" s="3" t="s">
        <v>6881</v>
      </c>
      <c r="D116" s="6">
        <v>19980</v>
      </c>
      <c r="E116" s="8">
        <v>0</v>
      </c>
      <c r="F116" t="s">
        <v>8220</v>
      </c>
      <c r="G116" t="s">
        <v>8223</v>
      </c>
      <c r="H116" t="s">
        <v>8245</v>
      </c>
      <c r="I116">
        <v>1359738000</v>
      </c>
      <c r="J116">
        <v>1355489140</v>
      </c>
      <c r="K116" t="b">
        <v>0</v>
      </c>
      <c r="L116">
        <v>0</v>
      </c>
      <c r="M116" t="b">
        <v>0</v>
      </c>
      <c r="N116" t="s">
        <v>8315</v>
      </c>
      <c r="O116" t="s">
        <v>8345</v>
      </c>
      <c r="P116" s="14">
        <f t="shared" si="3"/>
        <v>41257.531712962962</v>
      </c>
      <c r="Q116" s="14">
        <f t="shared" si="4"/>
        <v>41306.708333333336</v>
      </c>
      <c r="R116">
        <f t="shared" si="5"/>
        <v>49</v>
      </c>
    </row>
    <row r="117" spans="1:18" ht="43.5" x14ac:dyDescent="0.35">
      <c r="A117">
        <v>1223</v>
      </c>
      <c r="B117" s="3" t="s">
        <v>1224</v>
      </c>
      <c r="C117" s="3" t="s">
        <v>5333</v>
      </c>
      <c r="D117" s="6">
        <v>19800</v>
      </c>
      <c r="E117" s="8">
        <v>22197</v>
      </c>
      <c r="F117" t="s">
        <v>8218</v>
      </c>
      <c r="G117" t="s">
        <v>8223</v>
      </c>
      <c r="H117" t="s">
        <v>8245</v>
      </c>
      <c r="I117">
        <v>1478754909</v>
      </c>
      <c r="J117">
        <v>1476159309</v>
      </c>
      <c r="K117" t="b">
        <v>0</v>
      </c>
      <c r="L117">
        <v>191</v>
      </c>
      <c r="M117" t="b">
        <v>1</v>
      </c>
      <c r="N117" t="s">
        <v>8326</v>
      </c>
      <c r="O117" t="s">
        <v>8327</v>
      </c>
      <c r="P117" s="14">
        <f t="shared" si="3"/>
        <v>42654.177187499998</v>
      </c>
      <c r="Q117" s="14">
        <f t="shared" si="4"/>
        <v>42684.218854166669</v>
      </c>
      <c r="R117">
        <f t="shared" si="5"/>
        <v>30</v>
      </c>
    </row>
    <row r="118" spans="1:18" ht="58" x14ac:dyDescent="0.35">
      <c r="A118">
        <v>2223</v>
      </c>
      <c r="B118" s="3" t="s">
        <v>2224</v>
      </c>
      <c r="C118" s="3" t="s">
        <v>6333</v>
      </c>
      <c r="D118" s="6">
        <v>19500</v>
      </c>
      <c r="E118" s="8">
        <v>20631</v>
      </c>
      <c r="F118" t="s">
        <v>8218</v>
      </c>
      <c r="G118" t="s">
        <v>8228</v>
      </c>
      <c r="H118" t="s">
        <v>8250</v>
      </c>
      <c r="I118">
        <v>1435418568</v>
      </c>
      <c r="J118">
        <v>1432826568</v>
      </c>
      <c r="K118" t="b">
        <v>0</v>
      </c>
      <c r="L118">
        <v>100</v>
      </c>
      <c r="M118" t="b">
        <v>1</v>
      </c>
      <c r="N118" t="s">
        <v>8321</v>
      </c>
      <c r="O118" t="s">
        <v>8338</v>
      </c>
      <c r="P118" s="14">
        <f t="shared" si="3"/>
        <v>42152.640833333338</v>
      </c>
      <c r="Q118" s="14">
        <f t="shared" si="4"/>
        <v>42182.640833333338</v>
      </c>
      <c r="R118">
        <f t="shared" si="5"/>
        <v>30</v>
      </c>
    </row>
    <row r="119" spans="1:18" ht="43.5" x14ac:dyDescent="0.35">
      <c r="A119">
        <v>2677</v>
      </c>
      <c r="B119" s="3" t="s">
        <v>2677</v>
      </c>
      <c r="C119" s="3" t="s">
        <v>6787</v>
      </c>
      <c r="D119" s="6">
        <v>19500</v>
      </c>
      <c r="E119" s="8">
        <v>3415</v>
      </c>
      <c r="F119" t="s">
        <v>8220</v>
      </c>
      <c r="G119" t="s">
        <v>8223</v>
      </c>
      <c r="H119" t="s">
        <v>8245</v>
      </c>
      <c r="I119">
        <v>1404348143</v>
      </c>
      <c r="J119">
        <v>1401756143</v>
      </c>
      <c r="K119" t="b">
        <v>0</v>
      </c>
      <c r="L119">
        <v>27</v>
      </c>
      <c r="M119" t="b">
        <v>0</v>
      </c>
      <c r="N119" t="s">
        <v>8312</v>
      </c>
      <c r="O119" t="s">
        <v>8343</v>
      </c>
      <c r="P119" s="14">
        <f t="shared" si="3"/>
        <v>41793.029432870368</v>
      </c>
      <c r="Q119" s="14">
        <f t="shared" si="4"/>
        <v>41823.029432870368</v>
      </c>
      <c r="R119">
        <f t="shared" si="5"/>
        <v>30</v>
      </c>
    </row>
    <row r="120" spans="1:18" ht="43.5" x14ac:dyDescent="0.35">
      <c r="A120">
        <v>1529</v>
      </c>
      <c r="B120" s="3" t="s">
        <v>1530</v>
      </c>
      <c r="C120" s="3" t="s">
        <v>5639</v>
      </c>
      <c r="D120" s="6">
        <v>19000</v>
      </c>
      <c r="E120" s="8">
        <v>19129</v>
      </c>
      <c r="F120" t="s">
        <v>8218</v>
      </c>
      <c r="G120" t="s">
        <v>8223</v>
      </c>
      <c r="H120" t="s">
        <v>8245</v>
      </c>
      <c r="I120">
        <v>1426773920</v>
      </c>
      <c r="J120">
        <v>1424185520</v>
      </c>
      <c r="K120" t="b">
        <v>1</v>
      </c>
      <c r="L120">
        <v>141</v>
      </c>
      <c r="M120" t="b">
        <v>1</v>
      </c>
      <c r="N120" t="s">
        <v>8326</v>
      </c>
      <c r="O120" t="s">
        <v>8327</v>
      </c>
      <c r="P120" s="14">
        <f t="shared" si="3"/>
        <v>42052.628703703704</v>
      </c>
      <c r="Q120" s="14">
        <f t="shared" si="4"/>
        <v>42082.587037037039</v>
      </c>
      <c r="R120">
        <f t="shared" si="5"/>
        <v>30</v>
      </c>
    </row>
    <row r="121" spans="1:18" ht="58" x14ac:dyDescent="0.35">
      <c r="A121">
        <v>1796</v>
      </c>
      <c r="B121" s="3" t="s">
        <v>1797</v>
      </c>
      <c r="C121" s="3" t="s">
        <v>5906</v>
      </c>
      <c r="D121" s="6">
        <v>19000</v>
      </c>
      <c r="E121" s="8">
        <v>4190</v>
      </c>
      <c r="F121" t="s">
        <v>8220</v>
      </c>
      <c r="G121" t="s">
        <v>8224</v>
      </c>
      <c r="H121" t="s">
        <v>8246</v>
      </c>
      <c r="I121">
        <v>1469356366</v>
      </c>
      <c r="J121">
        <v>1464172366</v>
      </c>
      <c r="K121" t="b">
        <v>1</v>
      </c>
      <c r="L121">
        <v>86</v>
      </c>
      <c r="M121" t="b">
        <v>0</v>
      </c>
      <c r="N121" t="s">
        <v>8326</v>
      </c>
      <c r="O121" t="s">
        <v>8327</v>
      </c>
      <c r="P121" s="14">
        <f t="shared" si="3"/>
        <v>42515.439421296294</v>
      </c>
      <c r="Q121" s="14">
        <f t="shared" si="4"/>
        <v>42575.439421296294</v>
      </c>
      <c r="R121">
        <f t="shared" si="5"/>
        <v>60</v>
      </c>
    </row>
    <row r="122" spans="1:18" ht="58" x14ac:dyDescent="0.35">
      <c r="A122">
        <v>1963</v>
      </c>
      <c r="B122" s="3" t="s">
        <v>1964</v>
      </c>
      <c r="C122" s="3" t="s">
        <v>6073</v>
      </c>
      <c r="D122" s="6">
        <v>19000</v>
      </c>
      <c r="E122" s="8">
        <v>24108</v>
      </c>
      <c r="F122" t="s">
        <v>8218</v>
      </c>
      <c r="G122" t="s">
        <v>8224</v>
      </c>
      <c r="H122" t="s">
        <v>8246</v>
      </c>
      <c r="I122">
        <v>1410862734</v>
      </c>
      <c r="J122">
        <v>1407838734</v>
      </c>
      <c r="K122" t="b">
        <v>1</v>
      </c>
      <c r="L122">
        <v>205</v>
      </c>
      <c r="M122" t="b">
        <v>1</v>
      </c>
      <c r="N122" t="s">
        <v>8312</v>
      </c>
      <c r="O122" t="s">
        <v>8337</v>
      </c>
      <c r="P122" s="14">
        <f t="shared" si="3"/>
        <v>41863.429791666669</v>
      </c>
      <c r="Q122" s="14">
        <f t="shared" si="4"/>
        <v>41898.429791666669</v>
      </c>
      <c r="R122">
        <f t="shared" si="5"/>
        <v>35</v>
      </c>
    </row>
    <row r="123" spans="1:18" ht="43.5" x14ac:dyDescent="0.35">
      <c r="A123">
        <v>2190</v>
      </c>
      <c r="B123" s="3" t="s">
        <v>2191</v>
      </c>
      <c r="C123" s="3" t="s">
        <v>6300</v>
      </c>
      <c r="D123" s="6">
        <v>19000</v>
      </c>
      <c r="E123" s="8">
        <v>35076</v>
      </c>
      <c r="F123" t="s">
        <v>8218</v>
      </c>
      <c r="G123" t="s">
        <v>8223</v>
      </c>
      <c r="H123" t="s">
        <v>8245</v>
      </c>
      <c r="I123">
        <v>1458716340</v>
      </c>
      <c r="J123">
        <v>1455721204</v>
      </c>
      <c r="K123" t="b">
        <v>0</v>
      </c>
      <c r="L123">
        <v>537</v>
      </c>
      <c r="M123" t="b">
        <v>1</v>
      </c>
      <c r="N123" t="s">
        <v>8321</v>
      </c>
      <c r="O123" t="s">
        <v>8338</v>
      </c>
      <c r="P123" s="14">
        <f t="shared" si="3"/>
        <v>42417.625046296293</v>
      </c>
      <c r="Q123" s="14">
        <f t="shared" si="4"/>
        <v>42452.290972222225</v>
      </c>
      <c r="R123">
        <f t="shared" si="5"/>
        <v>35</v>
      </c>
    </row>
    <row r="124" spans="1:18" ht="43.5" x14ac:dyDescent="0.35">
      <c r="A124">
        <v>2704</v>
      </c>
      <c r="B124" s="3" t="s">
        <v>2704</v>
      </c>
      <c r="C124" s="3" t="s">
        <v>6814</v>
      </c>
      <c r="D124" s="6">
        <v>19000</v>
      </c>
      <c r="E124" s="8">
        <v>1145</v>
      </c>
      <c r="F124" t="s">
        <v>8221</v>
      </c>
      <c r="G124" t="s">
        <v>8223</v>
      </c>
      <c r="H124" t="s">
        <v>8245</v>
      </c>
      <c r="I124">
        <v>1491421314</v>
      </c>
      <c r="J124">
        <v>1487709714</v>
      </c>
      <c r="K124" t="b">
        <v>0</v>
      </c>
      <c r="L124">
        <v>7</v>
      </c>
      <c r="M124" t="b">
        <v>0</v>
      </c>
      <c r="N124" t="s">
        <v>8328</v>
      </c>
      <c r="O124" t="s">
        <v>8344</v>
      </c>
      <c r="P124" s="14">
        <f t="shared" si="3"/>
        <v>42787.862430555557</v>
      </c>
      <c r="Q124" s="14">
        <f t="shared" si="4"/>
        <v>42830.820763888885</v>
      </c>
      <c r="R124">
        <f t="shared" si="5"/>
        <v>43</v>
      </c>
    </row>
    <row r="125" spans="1:18" ht="43.5" x14ac:dyDescent="0.35">
      <c r="A125">
        <v>1451</v>
      </c>
      <c r="B125" s="3" t="s">
        <v>1452</v>
      </c>
      <c r="C125" s="3" t="s">
        <v>5561</v>
      </c>
      <c r="D125" s="6">
        <v>18950</v>
      </c>
      <c r="E125" s="8">
        <v>2</v>
      </c>
      <c r="F125" t="s">
        <v>8219</v>
      </c>
      <c r="G125" t="s">
        <v>8223</v>
      </c>
      <c r="H125" t="s">
        <v>8245</v>
      </c>
      <c r="I125">
        <v>1416355259</v>
      </c>
      <c r="J125">
        <v>1413759659</v>
      </c>
      <c r="K125" t="b">
        <v>0</v>
      </c>
      <c r="L125">
        <v>2</v>
      </c>
      <c r="M125" t="b">
        <v>0</v>
      </c>
      <c r="N125" t="s">
        <v>8315</v>
      </c>
      <c r="O125" t="s">
        <v>8330</v>
      </c>
      <c r="P125" s="14">
        <f t="shared" si="3"/>
        <v>41931.959016203706</v>
      </c>
      <c r="Q125" s="14">
        <f t="shared" si="4"/>
        <v>41962.00068287037</v>
      </c>
      <c r="R125">
        <f t="shared" si="5"/>
        <v>31</v>
      </c>
    </row>
    <row r="126" spans="1:18" ht="29" x14ac:dyDescent="0.35">
      <c r="A126">
        <v>2351</v>
      </c>
      <c r="B126" s="3" t="s">
        <v>2352</v>
      </c>
      <c r="C126" s="3" t="s">
        <v>6461</v>
      </c>
      <c r="D126" s="6">
        <v>18900</v>
      </c>
      <c r="E126" s="8">
        <v>108</v>
      </c>
      <c r="F126" t="s">
        <v>8219</v>
      </c>
      <c r="G126" t="s">
        <v>8227</v>
      </c>
      <c r="H126" t="s">
        <v>8249</v>
      </c>
      <c r="I126">
        <v>1430360739</v>
      </c>
      <c r="J126">
        <v>1427768739</v>
      </c>
      <c r="K126" t="b">
        <v>0</v>
      </c>
      <c r="L126">
        <v>7</v>
      </c>
      <c r="M126" t="b">
        <v>0</v>
      </c>
      <c r="N126" t="s">
        <v>8312</v>
      </c>
      <c r="O126" t="s">
        <v>8313</v>
      </c>
      <c r="P126" s="14">
        <f t="shared" si="3"/>
        <v>42094.101145833338</v>
      </c>
      <c r="Q126" s="14">
        <f t="shared" si="4"/>
        <v>42124.101145833338</v>
      </c>
      <c r="R126">
        <f t="shared" si="5"/>
        <v>30</v>
      </c>
    </row>
    <row r="127" spans="1:18" ht="58" x14ac:dyDescent="0.35">
      <c r="A127">
        <v>1269</v>
      </c>
      <c r="B127" s="3" t="s">
        <v>1270</v>
      </c>
      <c r="C127" s="3" t="s">
        <v>5379</v>
      </c>
      <c r="D127" s="6">
        <v>18800</v>
      </c>
      <c r="E127" s="8">
        <v>20426</v>
      </c>
      <c r="F127" t="s">
        <v>8218</v>
      </c>
      <c r="G127" t="s">
        <v>8223</v>
      </c>
      <c r="H127" t="s">
        <v>8245</v>
      </c>
      <c r="I127">
        <v>1460764800</v>
      </c>
      <c r="J127">
        <v>1458157512</v>
      </c>
      <c r="K127" t="b">
        <v>1</v>
      </c>
      <c r="L127">
        <v>206</v>
      </c>
      <c r="M127" t="b">
        <v>1</v>
      </c>
      <c r="N127" t="s">
        <v>8317</v>
      </c>
      <c r="O127" t="s">
        <v>8335</v>
      </c>
      <c r="P127" s="14">
        <f t="shared" si="3"/>
        <v>42445.823055555549</v>
      </c>
      <c r="Q127" s="14">
        <f t="shared" si="4"/>
        <v>42476</v>
      </c>
      <c r="R127">
        <f t="shared" si="5"/>
        <v>31</v>
      </c>
    </row>
    <row r="128" spans="1:18" ht="43.5" x14ac:dyDescent="0.35">
      <c r="A128">
        <v>21</v>
      </c>
      <c r="B128" s="3" t="s">
        <v>23</v>
      </c>
      <c r="C128" s="3" t="s">
        <v>4132</v>
      </c>
      <c r="D128" s="6">
        <v>18500</v>
      </c>
      <c r="E128" s="8">
        <v>20190</v>
      </c>
      <c r="F128" t="s">
        <v>8218</v>
      </c>
      <c r="G128" t="s">
        <v>8223</v>
      </c>
      <c r="H128" t="s">
        <v>8245</v>
      </c>
      <c r="I128">
        <v>1411743789</v>
      </c>
      <c r="J128">
        <v>1409151789</v>
      </c>
      <c r="K128" t="b">
        <v>0</v>
      </c>
      <c r="L128">
        <v>101</v>
      </c>
      <c r="M128" t="b">
        <v>1</v>
      </c>
      <c r="N128" t="s">
        <v>8306</v>
      </c>
      <c r="O128" t="s">
        <v>8307</v>
      </c>
      <c r="P128" s="14">
        <f t="shared" si="3"/>
        <v>41878.627187500002</v>
      </c>
      <c r="Q128" s="14">
        <f t="shared" si="4"/>
        <v>41908.627187500002</v>
      </c>
      <c r="R128">
        <f t="shared" si="5"/>
        <v>30</v>
      </c>
    </row>
    <row r="129" spans="1:18" ht="43.5" x14ac:dyDescent="0.35">
      <c r="A129">
        <v>392</v>
      </c>
      <c r="B129" s="3" t="s">
        <v>393</v>
      </c>
      <c r="C129" s="3" t="s">
        <v>4502</v>
      </c>
      <c r="D129" s="6">
        <v>18500</v>
      </c>
      <c r="E129" s="8">
        <v>18667</v>
      </c>
      <c r="F129" t="s">
        <v>8218</v>
      </c>
      <c r="G129" t="s">
        <v>8223</v>
      </c>
      <c r="H129" t="s">
        <v>8245</v>
      </c>
      <c r="I129">
        <v>1315450800</v>
      </c>
      <c r="J129">
        <v>1312823571</v>
      </c>
      <c r="K129" t="b">
        <v>0</v>
      </c>
      <c r="L129">
        <v>206</v>
      </c>
      <c r="M129" t="b">
        <v>1</v>
      </c>
      <c r="N129" t="s">
        <v>8306</v>
      </c>
      <c r="O129" t="s">
        <v>8310</v>
      </c>
      <c r="P129" s="14">
        <f t="shared" si="3"/>
        <v>40763.717256944445</v>
      </c>
      <c r="Q129" s="14">
        <f t="shared" si="4"/>
        <v>40794.125</v>
      </c>
      <c r="R129">
        <f t="shared" si="5"/>
        <v>31</v>
      </c>
    </row>
    <row r="130" spans="1:18" ht="43.5" x14ac:dyDescent="0.35">
      <c r="A130">
        <v>414</v>
      </c>
      <c r="B130" s="3" t="s">
        <v>415</v>
      </c>
      <c r="C130" s="3" t="s">
        <v>4524</v>
      </c>
      <c r="D130" s="6">
        <v>18500</v>
      </c>
      <c r="E130" s="8">
        <v>19028</v>
      </c>
      <c r="F130" t="s">
        <v>8218</v>
      </c>
      <c r="G130" t="s">
        <v>8223</v>
      </c>
      <c r="H130" t="s">
        <v>8245</v>
      </c>
      <c r="I130">
        <v>1381541465</v>
      </c>
      <c r="J130">
        <v>1378949465</v>
      </c>
      <c r="K130" t="b">
        <v>0</v>
      </c>
      <c r="L130">
        <v>208</v>
      </c>
      <c r="M130" t="b">
        <v>1</v>
      </c>
      <c r="N130" t="s">
        <v>8306</v>
      </c>
      <c r="O130" t="s">
        <v>8310</v>
      </c>
      <c r="P130" s="14">
        <f t="shared" si="3"/>
        <v>41529.063252314816</v>
      </c>
      <c r="Q130" s="14">
        <f t="shared" si="4"/>
        <v>41559.063252314816</v>
      </c>
      <c r="R130">
        <f t="shared" si="5"/>
        <v>30</v>
      </c>
    </row>
    <row r="131" spans="1:18" ht="43.5" x14ac:dyDescent="0.35">
      <c r="A131">
        <v>1508</v>
      </c>
      <c r="B131" s="3" t="s">
        <v>1509</v>
      </c>
      <c r="C131" s="3" t="s">
        <v>5618</v>
      </c>
      <c r="D131" s="6">
        <v>18500</v>
      </c>
      <c r="E131" s="8">
        <v>20491</v>
      </c>
      <c r="F131" t="s">
        <v>8218</v>
      </c>
      <c r="G131" t="s">
        <v>8223</v>
      </c>
      <c r="H131" t="s">
        <v>8245</v>
      </c>
      <c r="I131">
        <v>1403880281</v>
      </c>
      <c r="J131">
        <v>1401201881</v>
      </c>
      <c r="K131" t="b">
        <v>1</v>
      </c>
      <c r="L131">
        <v>211</v>
      </c>
      <c r="M131" t="b">
        <v>1</v>
      </c>
      <c r="N131" t="s">
        <v>8326</v>
      </c>
      <c r="O131" t="s">
        <v>8327</v>
      </c>
      <c r="P131" s="14">
        <f t="shared" ref="P131:P194" si="6">(((J131/60)/60)/24)+DATE(1970,1,1)</f>
        <v>41786.614363425928</v>
      </c>
      <c r="Q131" s="14">
        <f t="shared" ref="Q131:Q194" si="7">(((I131/60)/60)/24)+DATE(1970,1,1)</f>
        <v>41817.614363425928</v>
      </c>
      <c r="R131">
        <f t="shared" ref="R131:R194" si="8">_xlfn.DAYS(Q131,P131)</f>
        <v>31</v>
      </c>
    </row>
    <row r="132" spans="1:18" ht="43.5" x14ac:dyDescent="0.35">
      <c r="A132">
        <v>1523</v>
      </c>
      <c r="B132" s="3" t="s">
        <v>1524</v>
      </c>
      <c r="C132" s="3" t="s">
        <v>5633</v>
      </c>
      <c r="D132" s="6">
        <v>18500</v>
      </c>
      <c r="E132" s="8">
        <v>23096</v>
      </c>
      <c r="F132" t="s">
        <v>8218</v>
      </c>
      <c r="G132" t="s">
        <v>8223</v>
      </c>
      <c r="H132" t="s">
        <v>8245</v>
      </c>
      <c r="I132">
        <v>1419292800</v>
      </c>
      <c r="J132">
        <v>1416592916</v>
      </c>
      <c r="K132" t="b">
        <v>1</v>
      </c>
      <c r="L132">
        <v>241</v>
      </c>
      <c r="M132" t="b">
        <v>1</v>
      </c>
      <c r="N132" t="s">
        <v>8326</v>
      </c>
      <c r="O132" t="s">
        <v>8327</v>
      </c>
      <c r="P132" s="14">
        <f t="shared" si="6"/>
        <v>41964.751342592594</v>
      </c>
      <c r="Q132" s="14">
        <f t="shared" si="7"/>
        <v>41996</v>
      </c>
      <c r="R132">
        <f t="shared" si="8"/>
        <v>32</v>
      </c>
    </row>
    <row r="133" spans="1:18" ht="29" x14ac:dyDescent="0.35">
      <c r="A133">
        <v>2247</v>
      </c>
      <c r="B133" s="3" t="s">
        <v>2248</v>
      </c>
      <c r="C133" s="3" t="s">
        <v>6357</v>
      </c>
      <c r="D133" s="6">
        <v>18500</v>
      </c>
      <c r="E133" s="8">
        <v>19324</v>
      </c>
      <c r="F133" t="s">
        <v>8218</v>
      </c>
      <c r="G133" t="s">
        <v>8223</v>
      </c>
      <c r="H133" t="s">
        <v>8245</v>
      </c>
      <c r="I133">
        <v>1438185565</v>
      </c>
      <c r="J133">
        <v>1436975965</v>
      </c>
      <c r="K133" t="b">
        <v>0</v>
      </c>
      <c r="L133">
        <v>380</v>
      </c>
      <c r="M133" t="b">
        <v>1</v>
      </c>
      <c r="N133" t="s">
        <v>8321</v>
      </c>
      <c r="O133" t="s">
        <v>8338</v>
      </c>
      <c r="P133" s="14">
        <f t="shared" si="6"/>
        <v>42200.666261574079</v>
      </c>
      <c r="Q133" s="14">
        <f t="shared" si="7"/>
        <v>42214.666261574079</v>
      </c>
      <c r="R133">
        <f t="shared" si="8"/>
        <v>14</v>
      </c>
    </row>
    <row r="134" spans="1:18" ht="58" x14ac:dyDescent="0.35">
      <c r="A134">
        <v>2310</v>
      </c>
      <c r="B134" s="3" t="s">
        <v>2311</v>
      </c>
      <c r="C134" s="3" t="s">
        <v>6420</v>
      </c>
      <c r="D134" s="6">
        <v>18500</v>
      </c>
      <c r="E134" s="8">
        <v>79335.360000000001</v>
      </c>
      <c r="F134" t="s">
        <v>8218</v>
      </c>
      <c r="G134" t="s">
        <v>8223</v>
      </c>
      <c r="H134" t="s">
        <v>8245</v>
      </c>
      <c r="I134">
        <v>1363889015</v>
      </c>
      <c r="J134">
        <v>1361300615</v>
      </c>
      <c r="K134" t="b">
        <v>1</v>
      </c>
      <c r="L134">
        <v>1224</v>
      </c>
      <c r="M134" t="b">
        <v>1</v>
      </c>
      <c r="N134" t="s">
        <v>8317</v>
      </c>
      <c r="O134" t="s">
        <v>8319</v>
      </c>
      <c r="P134" s="14">
        <f t="shared" si="6"/>
        <v>41324.79415509259</v>
      </c>
      <c r="Q134" s="14">
        <f t="shared" si="7"/>
        <v>41354.752488425926</v>
      </c>
      <c r="R134">
        <f t="shared" si="8"/>
        <v>30</v>
      </c>
    </row>
    <row r="135" spans="1:18" ht="29" x14ac:dyDescent="0.35">
      <c r="A135">
        <v>283</v>
      </c>
      <c r="B135" s="3" t="s">
        <v>284</v>
      </c>
      <c r="C135" s="3" t="s">
        <v>4393</v>
      </c>
      <c r="D135" s="6">
        <v>18000</v>
      </c>
      <c r="E135" s="8">
        <v>20569.05</v>
      </c>
      <c r="F135" t="s">
        <v>8218</v>
      </c>
      <c r="G135" t="s">
        <v>8223</v>
      </c>
      <c r="H135" t="s">
        <v>8245</v>
      </c>
      <c r="I135">
        <v>1306904340</v>
      </c>
      <c r="J135">
        <v>1305219744</v>
      </c>
      <c r="K135" t="b">
        <v>1</v>
      </c>
      <c r="L135">
        <v>202</v>
      </c>
      <c r="M135" t="b">
        <v>1</v>
      </c>
      <c r="N135" t="s">
        <v>8306</v>
      </c>
      <c r="O135" t="s">
        <v>8310</v>
      </c>
      <c r="P135" s="14">
        <f t="shared" si="6"/>
        <v>40675.71</v>
      </c>
      <c r="Q135" s="14">
        <f t="shared" si="7"/>
        <v>40695.207638888889</v>
      </c>
      <c r="R135">
        <f t="shared" si="8"/>
        <v>20</v>
      </c>
    </row>
    <row r="136" spans="1:18" ht="43.5" x14ac:dyDescent="0.35">
      <c r="A136">
        <v>309</v>
      </c>
      <c r="B136" s="3" t="s">
        <v>310</v>
      </c>
      <c r="C136" s="3" t="s">
        <v>4419</v>
      </c>
      <c r="D136" s="6">
        <v>18000</v>
      </c>
      <c r="E136" s="8">
        <v>21410</v>
      </c>
      <c r="F136" t="s">
        <v>8218</v>
      </c>
      <c r="G136" t="s">
        <v>8223</v>
      </c>
      <c r="H136" t="s">
        <v>8245</v>
      </c>
      <c r="I136">
        <v>1346695334</v>
      </c>
      <c r="J136">
        <v>1344880934</v>
      </c>
      <c r="K136" t="b">
        <v>1</v>
      </c>
      <c r="L136">
        <v>238</v>
      </c>
      <c r="M136" t="b">
        <v>1</v>
      </c>
      <c r="N136" t="s">
        <v>8306</v>
      </c>
      <c r="O136" t="s">
        <v>8310</v>
      </c>
      <c r="P136" s="14">
        <f t="shared" si="6"/>
        <v>41134.751550925925</v>
      </c>
      <c r="Q136" s="14">
        <f t="shared" si="7"/>
        <v>41155.751550925925</v>
      </c>
      <c r="R136">
        <f t="shared" si="8"/>
        <v>21</v>
      </c>
    </row>
    <row r="137" spans="1:18" ht="58" x14ac:dyDescent="0.35">
      <c r="A137">
        <v>564</v>
      </c>
      <c r="B137" s="3" t="s">
        <v>565</v>
      </c>
      <c r="C137" s="3" t="s">
        <v>4674</v>
      </c>
      <c r="D137" s="6">
        <v>18000</v>
      </c>
      <c r="E137" s="8">
        <v>1</v>
      </c>
      <c r="F137" t="s">
        <v>8220</v>
      </c>
      <c r="G137" t="s">
        <v>8229</v>
      </c>
      <c r="H137" t="s">
        <v>8248</v>
      </c>
      <c r="I137">
        <v>1457822275</v>
      </c>
      <c r="J137">
        <v>1455230275</v>
      </c>
      <c r="K137" t="b">
        <v>0</v>
      </c>
      <c r="L137">
        <v>1</v>
      </c>
      <c r="M137" t="b">
        <v>0</v>
      </c>
      <c r="N137" t="s">
        <v>8312</v>
      </c>
      <c r="O137" t="s">
        <v>8313</v>
      </c>
      <c r="P137" s="14">
        <f t="shared" si="6"/>
        <v>42411.942997685182</v>
      </c>
      <c r="Q137" s="14">
        <f t="shared" si="7"/>
        <v>42441.942997685182</v>
      </c>
      <c r="R137">
        <f t="shared" si="8"/>
        <v>30</v>
      </c>
    </row>
    <row r="138" spans="1:18" x14ac:dyDescent="0.35">
      <c r="A138">
        <v>1086</v>
      </c>
      <c r="B138" s="3" t="s">
        <v>1087</v>
      </c>
      <c r="C138" s="3" t="s">
        <v>5196</v>
      </c>
      <c r="D138" s="6">
        <v>18000</v>
      </c>
      <c r="E138" s="8">
        <v>15</v>
      </c>
      <c r="F138" t="s">
        <v>8220</v>
      </c>
      <c r="G138" t="s">
        <v>8223</v>
      </c>
      <c r="H138" t="s">
        <v>8245</v>
      </c>
      <c r="I138">
        <v>1408913291</v>
      </c>
      <c r="J138">
        <v>1406321291</v>
      </c>
      <c r="K138" t="b">
        <v>0</v>
      </c>
      <c r="L138">
        <v>2</v>
      </c>
      <c r="M138" t="b">
        <v>0</v>
      </c>
      <c r="N138" t="s">
        <v>8321</v>
      </c>
      <c r="O138" t="s">
        <v>8322</v>
      </c>
      <c r="P138" s="14">
        <f t="shared" si="6"/>
        <v>41845.866793981484</v>
      </c>
      <c r="Q138" s="14">
        <f t="shared" si="7"/>
        <v>41875.866793981484</v>
      </c>
      <c r="R138">
        <f t="shared" si="8"/>
        <v>30</v>
      </c>
    </row>
    <row r="139" spans="1:18" ht="43.5" x14ac:dyDescent="0.35">
      <c r="A139">
        <v>1094</v>
      </c>
      <c r="B139" s="3" t="s">
        <v>1095</v>
      </c>
      <c r="C139" s="3" t="s">
        <v>5204</v>
      </c>
      <c r="D139" s="6">
        <v>18000</v>
      </c>
      <c r="E139" s="8">
        <v>3294.01</v>
      </c>
      <c r="F139" t="s">
        <v>8220</v>
      </c>
      <c r="G139" t="s">
        <v>8223</v>
      </c>
      <c r="H139" t="s">
        <v>8245</v>
      </c>
      <c r="I139">
        <v>1318180033</v>
      </c>
      <c r="J139">
        <v>1315588033</v>
      </c>
      <c r="K139" t="b">
        <v>0</v>
      </c>
      <c r="L139">
        <v>27</v>
      </c>
      <c r="M139" t="b">
        <v>0</v>
      </c>
      <c r="N139" t="s">
        <v>8321</v>
      </c>
      <c r="O139" t="s">
        <v>8322</v>
      </c>
      <c r="P139" s="14">
        <f t="shared" si="6"/>
        <v>40795.713344907403</v>
      </c>
      <c r="Q139" s="14">
        <f t="shared" si="7"/>
        <v>40825.713344907403</v>
      </c>
      <c r="R139">
        <f t="shared" si="8"/>
        <v>30</v>
      </c>
    </row>
    <row r="140" spans="1:18" ht="43.5" x14ac:dyDescent="0.35">
      <c r="A140">
        <v>1161</v>
      </c>
      <c r="B140" s="3" t="s">
        <v>1162</v>
      </c>
      <c r="C140" s="3" t="s">
        <v>5271</v>
      </c>
      <c r="D140" s="6">
        <v>18000</v>
      </c>
      <c r="E140" s="8">
        <v>0</v>
      </c>
      <c r="F140" t="s">
        <v>8220</v>
      </c>
      <c r="G140" t="s">
        <v>8223</v>
      </c>
      <c r="H140" t="s">
        <v>8245</v>
      </c>
      <c r="I140">
        <v>1432047989</v>
      </c>
      <c r="J140">
        <v>1430233589</v>
      </c>
      <c r="K140" t="b">
        <v>0</v>
      </c>
      <c r="L140">
        <v>0</v>
      </c>
      <c r="M140" t="b">
        <v>0</v>
      </c>
      <c r="N140" t="s">
        <v>8324</v>
      </c>
      <c r="O140" t="s">
        <v>8325</v>
      </c>
      <c r="P140" s="14">
        <f t="shared" si="6"/>
        <v>42122.629502314812</v>
      </c>
      <c r="Q140" s="14">
        <f t="shared" si="7"/>
        <v>42143.629502314812</v>
      </c>
      <c r="R140">
        <f t="shared" si="8"/>
        <v>21</v>
      </c>
    </row>
    <row r="141" spans="1:18" ht="43.5" x14ac:dyDescent="0.35">
      <c r="A141">
        <v>1168</v>
      </c>
      <c r="B141" s="3" t="s">
        <v>1169</v>
      </c>
      <c r="C141" s="3" t="s">
        <v>5278</v>
      </c>
      <c r="D141" s="6">
        <v>18000</v>
      </c>
      <c r="E141" s="8">
        <v>1020</v>
      </c>
      <c r="F141" t="s">
        <v>8220</v>
      </c>
      <c r="G141" t="s">
        <v>8223</v>
      </c>
      <c r="H141" t="s">
        <v>8245</v>
      </c>
      <c r="I141">
        <v>1474507065</v>
      </c>
      <c r="J141">
        <v>1471915065</v>
      </c>
      <c r="K141" t="b">
        <v>0</v>
      </c>
      <c r="L141">
        <v>3</v>
      </c>
      <c r="M141" t="b">
        <v>0</v>
      </c>
      <c r="N141" t="s">
        <v>8324</v>
      </c>
      <c r="O141" t="s">
        <v>8325</v>
      </c>
      <c r="P141" s="14">
        <f t="shared" si="6"/>
        <v>42605.053993055553</v>
      </c>
      <c r="Q141" s="14">
        <f t="shared" si="7"/>
        <v>42635.053993055553</v>
      </c>
      <c r="R141">
        <f t="shared" si="8"/>
        <v>30</v>
      </c>
    </row>
    <row r="142" spans="1:18" ht="29" x14ac:dyDescent="0.35">
      <c r="A142">
        <v>1520</v>
      </c>
      <c r="B142" s="3" t="s">
        <v>1521</v>
      </c>
      <c r="C142" s="3" t="s">
        <v>5630</v>
      </c>
      <c r="D142" s="6">
        <v>18000</v>
      </c>
      <c r="E142" s="8">
        <v>18625</v>
      </c>
      <c r="F142" t="s">
        <v>8218</v>
      </c>
      <c r="G142" t="s">
        <v>8223</v>
      </c>
      <c r="H142" t="s">
        <v>8245</v>
      </c>
      <c r="I142">
        <v>1418961600</v>
      </c>
      <c r="J142">
        <v>1415824513</v>
      </c>
      <c r="K142" t="b">
        <v>1</v>
      </c>
      <c r="L142">
        <v>167</v>
      </c>
      <c r="M142" t="b">
        <v>1</v>
      </c>
      <c r="N142" t="s">
        <v>8326</v>
      </c>
      <c r="O142" t="s">
        <v>8327</v>
      </c>
      <c r="P142" s="14">
        <f t="shared" si="6"/>
        <v>41955.857789351852</v>
      </c>
      <c r="Q142" s="14">
        <f t="shared" si="7"/>
        <v>41992.166666666672</v>
      </c>
      <c r="R142">
        <f t="shared" si="8"/>
        <v>37</v>
      </c>
    </row>
    <row r="143" spans="1:18" ht="43.5" x14ac:dyDescent="0.35">
      <c r="A143">
        <v>1541</v>
      </c>
      <c r="B143" s="3" t="s">
        <v>1542</v>
      </c>
      <c r="C143" s="3" t="s">
        <v>5651</v>
      </c>
      <c r="D143" s="6">
        <v>18000</v>
      </c>
      <c r="E143" s="8">
        <v>6</v>
      </c>
      <c r="F143" t="s">
        <v>8220</v>
      </c>
      <c r="G143" t="s">
        <v>8223</v>
      </c>
      <c r="H143" t="s">
        <v>8245</v>
      </c>
      <c r="I143">
        <v>1420045538</v>
      </c>
      <c r="J143">
        <v>1417453538</v>
      </c>
      <c r="K143" t="b">
        <v>0</v>
      </c>
      <c r="L143">
        <v>2</v>
      </c>
      <c r="M143" t="b">
        <v>0</v>
      </c>
      <c r="N143" t="s">
        <v>8326</v>
      </c>
      <c r="O143" t="s">
        <v>8332</v>
      </c>
      <c r="P143" s="14">
        <f t="shared" si="6"/>
        <v>41974.712245370371</v>
      </c>
      <c r="Q143" s="14">
        <f t="shared" si="7"/>
        <v>42004.712245370371</v>
      </c>
      <c r="R143">
        <f t="shared" si="8"/>
        <v>30</v>
      </c>
    </row>
    <row r="144" spans="1:18" ht="29" x14ac:dyDescent="0.35">
      <c r="A144">
        <v>1817</v>
      </c>
      <c r="B144" s="3" t="s">
        <v>1818</v>
      </c>
      <c r="C144" s="3" t="s">
        <v>5927</v>
      </c>
      <c r="D144" s="6">
        <v>18000</v>
      </c>
      <c r="E144" s="8">
        <v>9419</v>
      </c>
      <c r="F144" t="s">
        <v>8220</v>
      </c>
      <c r="G144" t="s">
        <v>8223</v>
      </c>
      <c r="H144" t="s">
        <v>8245</v>
      </c>
      <c r="I144">
        <v>1485759540</v>
      </c>
      <c r="J144">
        <v>1480607607</v>
      </c>
      <c r="K144" t="b">
        <v>0</v>
      </c>
      <c r="L144">
        <v>100</v>
      </c>
      <c r="M144" t="b">
        <v>0</v>
      </c>
      <c r="N144" t="s">
        <v>8326</v>
      </c>
      <c r="O144" t="s">
        <v>8327</v>
      </c>
      <c r="P144" s="14">
        <f t="shared" si="6"/>
        <v>42705.662118055552</v>
      </c>
      <c r="Q144" s="14">
        <f t="shared" si="7"/>
        <v>42765.290972222225</v>
      </c>
      <c r="R144">
        <f t="shared" si="8"/>
        <v>60</v>
      </c>
    </row>
    <row r="145" spans="1:18" ht="43.5" x14ac:dyDescent="0.35">
      <c r="A145">
        <v>1862</v>
      </c>
      <c r="B145" s="3" t="s">
        <v>1863</v>
      </c>
      <c r="C145" s="3" t="s">
        <v>5972</v>
      </c>
      <c r="D145" s="6">
        <v>18000</v>
      </c>
      <c r="E145" s="8">
        <v>1455</v>
      </c>
      <c r="F145" t="s">
        <v>8220</v>
      </c>
      <c r="G145" t="s">
        <v>8223</v>
      </c>
      <c r="H145" t="s">
        <v>8245</v>
      </c>
      <c r="I145">
        <v>1488958200</v>
      </c>
      <c r="J145">
        <v>1484912974</v>
      </c>
      <c r="K145" t="b">
        <v>0</v>
      </c>
      <c r="L145">
        <v>16</v>
      </c>
      <c r="M145" t="b">
        <v>0</v>
      </c>
      <c r="N145" t="s">
        <v>8321</v>
      </c>
      <c r="O145" t="s">
        <v>8323</v>
      </c>
      <c r="P145" s="14">
        <f t="shared" si="6"/>
        <v>42755.492754629624</v>
      </c>
      <c r="Q145" s="14">
        <f t="shared" si="7"/>
        <v>42802.3125</v>
      </c>
      <c r="R145">
        <f t="shared" si="8"/>
        <v>47</v>
      </c>
    </row>
    <row r="146" spans="1:18" ht="58" x14ac:dyDescent="0.35">
      <c r="A146">
        <v>2091</v>
      </c>
      <c r="B146" s="3" t="s">
        <v>2092</v>
      </c>
      <c r="C146" s="3" t="s">
        <v>6201</v>
      </c>
      <c r="D146" s="6">
        <v>18000</v>
      </c>
      <c r="E146" s="8">
        <v>21684.2</v>
      </c>
      <c r="F146" t="s">
        <v>8218</v>
      </c>
      <c r="G146" t="s">
        <v>8223</v>
      </c>
      <c r="H146" t="s">
        <v>8245</v>
      </c>
      <c r="I146">
        <v>1299009600</v>
      </c>
      <c r="J146">
        <v>1294818278</v>
      </c>
      <c r="K146" t="b">
        <v>0</v>
      </c>
      <c r="L146">
        <v>246</v>
      </c>
      <c r="M146" t="b">
        <v>1</v>
      </c>
      <c r="N146" t="s">
        <v>8317</v>
      </c>
      <c r="O146" t="s">
        <v>8319</v>
      </c>
      <c r="P146" s="14">
        <f t="shared" si="6"/>
        <v>40555.322662037033</v>
      </c>
      <c r="Q146" s="14">
        <f t="shared" si="7"/>
        <v>40603.833333333336</v>
      </c>
      <c r="R146">
        <f t="shared" si="8"/>
        <v>48</v>
      </c>
    </row>
    <row r="147" spans="1:18" ht="43.5" x14ac:dyDescent="0.35">
      <c r="A147">
        <v>2168</v>
      </c>
      <c r="B147" s="3" t="s">
        <v>2169</v>
      </c>
      <c r="C147" s="3" t="s">
        <v>6278</v>
      </c>
      <c r="D147" s="6">
        <v>18000</v>
      </c>
      <c r="E147" s="8">
        <v>21884.69</v>
      </c>
      <c r="F147" t="s">
        <v>8218</v>
      </c>
      <c r="G147" t="s">
        <v>8223</v>
      </c>
      <c r="H147" t="s">
        <v>8245</v>
      </c>
      <c r="I147">
        <v>1486702800</v>
      </c>
      <c r="J147">
        <v>1484058261</v>
      </c>
      <c r="K147" t="b">
        <v>0</v>
      </c>
      <c r="L147">
        <v>340</v>
      </c>
      <c r="M147" t="b">
        <v>1</v>
      </c>
      <c r="N147" t="s">
        <v>8317</v>
      </c>
      <c r="O147" t="s">
        <v>8335</v>
      </c>
      <c r="P147" s="14">
        <f t="shared" si="6"/>
        <v>42745.600243055553</v>
      </c>
      <c r="Q147" s="14">
        <f t="shared" si="7"/>
        <v>42776.208333333328</v>
      </c>
      <c r="R147">
        <f t="shared" si="8"/>
        <v>31</v>
      </c>
    </row>
    <row r="148" spans="1:18" ht="43.5" x14ac:dyDescent="0.35">
      <c r="A148">
        <v>2226</v>
      </c>
      <c r="B148" s="3" t="s">
        <v>2227</v>
      </c>
      <c r="C148" s="3" t="s">
        <v>6336</v>
      </c>
      <c r="D148" s="6">
        <v>18000</v>
      </c>
      <c r="E148" s="8">
        <v>19523.310000000001</v>
      </c>
      <c r="F148" t="s">
        <v>8218</v>
      </c>
      <c r="G148" t="s">
        <v>8223</v>
      </c>
      <c r="H148" t="s">
        <v>8245</v>
      </c>
      <c r="I148">
        <v>1455253140</v>
      </c>
      <c r="J148">
        <v>1452625822</v>
      </c>
      <c r="K148" t="b">
        <v>0</v>
      </c>
      <c r="L148">
        <v>321</v>
      </c>
      <c r="M148" t="b">
        <v>1</v>
      </c>
      <c r="N148" t="s">
        <v>8321</v>
      </c>
      <c r="O148" t="s">
        <v>8338</v>
      </c>
      <c r="P148" s="14">
        <f t="shared" si="6"/>
        <v>42381.79886574074</v>
      </c>
      <c r="Q148" s="14">
        <f t="shared" si="7"/>
        <v>42412.207638888889</v>
      </c>
      <c r="R148">
        <f t="shared" si="8"/>
        <v>31</v>
      </c>
    </row>
    <row r="149" spans="1:18" ht="43.5" x14ac:dyDescent="0.35">
      <c r="A149">
        <v>2237</v>
      </c>
      <c r="B149" s="3" t="s">
        <v>2238</v>
      </c>
      <c r="C149" s="3" t="s">
        <v>6347</v>
      </c>
      <c r="D149" s="6">
        <v>18000</v>
      </c>
      <c r="E149" s="8">
        <v>63527</v>
      </c>
      <c r="F149" t="s">
        <v>8218</v>
      </c>
      <c r="G149" t="s">
        <v>8223</v>
      </c>
      <c r="H149" t="s">
        <v>8245</v>
      </c>
      <c r="I149">
        <v>1415779140</v>
      </c>
      <c r="J149">
        <v>1412294683</v>
      </c>
      <c r="K149" t="b">
        <v>0</v>
      </c>
      <c r="L149">
        <v>983</v>
      </c>
      <c r="M149" t="b">
        <v>1</v>
      </c>
      <c r="N149" t="s">
        <v>8321</v>
      </c>
      <c r="O149" t="s">
        <v>8338</v>
      </c>
      <c r="P149" s="14">
        <f t="shared" si="6"/>
        <v>41915.003275462965</v>
      </c>
      <c r="Q149" s="14">
        <f t="shared" si="7"/>
        <v>41955.332638888889</v>
      </c>
      <c r="R149">
        <f t="shared" si="8"/>
        <v>40</v>
      </c>
    </row>
    <row r="150" spans="1:18" ht="43.5" x14ac:dyDescent="0.35">
      <c r="A150">
        <v>2305</v>
      </c>
      <c r="B150" s="3" t="s">
        <v>2306</v>
      </c>
      <c r="C150" s="3" t="s">
        <v>6415</v>
      </c>
      <c r="D150" s="6">
        <v>18000</v>
      </c>
      <c r="E150" s="8">
        <v>18221</v>
      </c>
      <c r="F150" t="s">
        <v>8218</v>
      </c>
      <c r="G150" t="s">
        <v>8223</v>
      </c>
      <c r="H150" t="s">
        <v>8245</v>
      </c>
      <c r="I150">
        <v>1407520800</v>
      </c>
      <c r="J150">
        <v>1405356072</v>
      </c>
      <c r="K150" t="b">
        <v>1</v>
      </c>
      <c r="L150">
        <v>167</v>
      </c>
      <c r="M150" t="b">
        <v>1</v>
      </c>
      <c r="N150" t="s">
        <v>8317</v>
      </c>
      <c r="O150" t="s">
        <v>8319</v>
      </c>
      <c r="P150" s="14">
        <f t="shared" si="6"/>
        <v>41834.695277777777</v>
      </c>
      <c r="Q150" s="14">
        <f t="shared" si="7"/>
        <v>41859.75</v>
      </c>
      <c r="R150">
        <f t="shared" si="8"/>
        <v>25</v>
      </c>
    </row>
    <row r="151" spans="1:18" ht="43.5" x14ac:dyDescent="0.35">
      <c r="A151">
        <v>2517</v>
      </c>
      <c r="B151" s="3" t="s">
        <v>2517</v>
      </c>
      <c r="C151" s="3" t="s">
        <v>6627</v>
      </c>
      <c r="D151" s="6">
        <v>18000</v>
      </c>
      <c r="E151" s="8">
        <v>1767</v>
      </c>
      <c r="F151" t="s">
        <v>8220</v>
      </c>
      <c r="G151" t="s">
        <v>8228</v>
      </c>
      <c r="H151" t="s">
        <v>8250</v>
      </c>
      <c r="I151">
        <v>1426788930</v>
      </c>
      <c r="J151">
        <v>1424200530</v>
      </c>
      <c r="K151" t="b">
        <v>0</v>
      </c>
      <c r="L151">
        <v>33</v>
      </c>
      <c r="M151" t="b">
        <v>0</v>
      </c>
      <c r="N151" t="s">
        <v>8324</v>
      </c>
      <c r="O151" t="s">
        <v>8340</v>
      </c>
      <c r="P151" s="14">
        <f t="shared" si="6"/>
        <v>42052.802430555559</v>
      </c>
      <c r="Q151" s="14">
        <f t="shared" si="7"/>
        <v>42082.760763888888</v>
      </c>
      <c r="R151">
        <f t="shared" si="8"/>
        <v>30</v>
      </c>
    </row>
    <row r="152" spans="1:18" ht="29" x14ac:dyDescent="0.35">
      <c r="A152">
        <v>2538</v>
      </c>
      <c r="B152" s="3" t="s">
        <v>2538</v>
      </c>
      <c r="C152" s="3" t="s">
        <v>6648</v>
      </c>
      <c r="D152" s="6">
        <v>18000</v>
      </c>
      <c r="E152" s="8">
        <v>20343.169999999998</v>
      </c>
      <c r="F152" t="s">
        <v>8218</v>
      </c>
      <c r="G152" t="s">
        <v>8223</v>
      </c>
      <c r="H152" t="s">
        <v>8245</v>
      </c>
      <c r="I152">
        <v>1361681940</v>
      </c>
      <c r="J152">
        <v>1359029661</v>
      </c>
      <c r="K152" t="b">
        <v>0</v>
      </c>
      <c r="L152">
        <v>185</v>
      </c>
      <c r="M152" t="b">
        <v>1</v>
      </c>
      <c r="N152" t="s">
        <v>8317</v>
      </c>
      <c r="O152" t="s">
        <v>8341</v>
      </c>
      <c r="P152" s="14">
        <f t="shared" si="6"/>
        <v>41298.509965277779</v>
      </c>
      <c r="Q152" s="14">
        <f t="shared" si="7"/>
        <v>41329.207638888889</v>
      </c>
      <c r="R152">
        <f t="shared" si="8"/>
        <v>31</v>
      </c>
    </row>
    <row r="153" spans="1:18" ht="43.5" x14ac:dyDescent="0.35">
      <c r="A153">
        <v>2718</v>
      </c>
      <c r="B153" s="3" t="s">
        <v>2718</v>
      </c>
      <c r="C153" s="3" t="s">
        <v>6828</v>
      </c>
      <c r="D153" s="6">
        <v>18000</v>
      </c>
      <c r="E153" s="8">
        <v>18645</v>
      </c>
      <c r="F153" t="s">
        <v>8218</v>
      </c>
      <c r="G153" t="s">
        <v>8223</v>
      </c>
      <c r="H153" t="s">
        <v>8245</v>
      </c>
      <c r="I153">
        <v>1462316400</v>
      </c>
      <c r="J153">
        <v>1459865945</v>
      </c>
      <c r="K153" t="b">
        <v>1</v>
      </c>
      <c r="L153">
        <v>148</v>
      </c>
      <c r="M153" t="b">
        <v>1</v>
      </c>
      <c r="N153" t="s">
        <v>8328</v>
      </c>
      <c r="O153" t="s">
        <v>8344</v>
      </c>
      <c r="P153" s="14">
        <f t="shared" si="6"/>
        <v>42465.596585648149</v>
      </c>
      <c r="Q153" s="14">
        <f t="shared" si="7"/>
        <v>42493.958333333328</v>
      </c>
      <c r="R153">
        <f t="shared" si="8"/>
        <v>28</v>
      </c>
    </row>
    <row r="154" spans="1:18" ht="58" x14ac:dyDescent="0.35">
      <c r="A154">
        <v>3058</v>
      </c>
      <c r="B154" s="3" t="s">
        <v>3058</v>
      </c>
      <c r="C154" s="3" t="s">
        <v>7168</v>
      </c>
      <c r="D154" s="6">
        <v>18000</v>
      </c>
      <c r="E154" s="8">
        <v>3</v>
      </c>
      <c r="F154" t="s">
        <v>8220</v>
      </c>
      <c r="G154" t="s">
        <v>8236</v>
      </c>
      <c r="H154" t="s">
        <v>8248</v>
      </c>
      <c r="I154">
        <v>1463734740</v>
      </c>
      <c r="J154">
        <v>1459414740</v>
      </c>
      <c r="K154" t="b">
        <v>0</v>
      </c>
      <c r="L154">
        <v>3</v>
      </c>
      <c r="M154" t="b">
        <v>0</v>
      </c>
      <c r="N154" t="s">
        <v>8328</v>
      </c>
      <c r="O154" t="s">
        <v>8344</v>
      </c>
      <c r="P154" s="14">
        <f t="shared" si="6"/>
        <v>42460.374305555553</v>
      </c>
      <c r="Q154" s="14">
        <f t="shared" si="7"/>
        <v>42510.374305555553</v>
      </c>
      <c r="R154">
        <f t="shared" si="8"/>
        <v>50</v>
      </c>
    </row>
    <row r="155" spans="1:18" ht="43.5" x14ac:dyDescent="0.35">
      <c r="A155">
        <v>3878</v>
      </c>
      <c r="B155" s="3" t="s">
        <v>3875</v>
      </c>
      <c r="C155" s="3" t="s">
        <v>7987</v>
      </c>
      <c r="D155" s="6">
        <v>18000</v>
      </c>
      <c r="E155" s="8">
        <v>10</v>
      </c>
      <c r="F155" t="s">
        <v>8219</v>
      </c>
      <c r="G155" t="s">
        <v>8223</v>
      </c>
      <c r="H155" t="s">
        <v>8245</v>
      </c>
      <c r="I155">
        <v>1435636740</v>
      </c>
      <c r="J155">
        <v>1433014746</v>
      </c>
      <c r="K155" t="b">
        <v>0</v>
      </c>
      <c r="L155">
        <v>1</v>
      </c>
      <c r="M155" t="b">
        <v>0</v>
      </c>
      <c r="N155" t="s">
        <v>8328</v>
      </c>
      <c r="O155" t="s">
        <v>8346</v>
      </c>
      <c r="P155" s="14">
        <f t="shared" si="6"/>
        <v>42154.818819444445</v>
      </c>
      <c r="Q155" s="14">
        <f t="shared" si="7"/>
        <v>42185.165972222225</v>
      </c>
      <c r="R155">
        <f t="shared" si="8"/>
        <v>31</v>
      </c>
    </row>
    <row r="156" spans="1:18" ht="29" x14ac:dyDescent="0.35">
      <c r="A156">
        <v>4022</v>
      </c>
      <c r="B156" s="3" t="s">
        <v>4018</v>
      </c>
      <c r="C156" s="3" t="s">
        <v>8127</v>
      </c>
      <c r="D156" s="6">
        <v>18000</v>
      </c>
      <c r="E156" s="8">
        <v>12521</v>
      </c>
      <c r="F156" t="s">
        <v>8220</v>
      </c>
      <c r="G156" t="s">
        <v>8223</v>
      </c>
      <c r="H156" t="s">
        <v>8245</v>
      </c>
      <c r="I156">
        <v>1422759240</v>
      </c>
      <c r="J156">
        <v>1418824867</v>
      </c>
      <c r="K156" t="b">
        <v>0</v>
      </c>
      <c r="L156">
        <v>197</v>
      </c>
      <c r="M156" t="b">
        <v>0</v>
      </c>
      <c r="N156" t="s">
        <v>8328</v>
      </c>
      <c r="O156" t="s">
        <v>8329</v>
      </c>
      <c r="P156" s="14">
        <f t="shared" si="6"/>
        <v>41990.584108796291</v>
      </c>
      <c r="Q156" s="14">
        <f t="shared" si="7"/>
        <v>42036.120833333334</v>
      </c>
      <c r="R156">
        <f t="shared" si="8"/>
        <v>46</v>
      </c>
    </row>
    <row r="157" spans="1:18" ht="43.5" x14ac:dyDescent="0.35">
      <c r="A157">
        <v>3953</v>
      </c>
      <c r="B157" s="3" t="s">
        <v>3950</v>
      </c>
      <c r="C157" s="3" t="s">
        <v>8060</v>
      </c>
      <c r="D157" s="6">
        <v>17600</v>
      </c>
      <c r="E157" s="8">
        <v>0</v>
      </c>
      <c r="F157" t="s">
        <v>8220</v>
      </c>
      <c r="G157" t="s">
        <v>8223</v>
      </c>
      <c r="H157" t="s">
        <v>8245</v>
      </c>
      <c r="I157">
        <v>1469834940</v>
      </c>
      <c r="J157">
        <v>1467162586</v>
      </c>
      <c r="K157" t="b">
        <v>0</v>
      </c>
      <c r="L157">
        <v>0</v>
      </c>
      <c r="M157" t="b">
        <v>0</v>
      </c>
      <c r="N157" t="s">
        <v>8328</v>
      </c>
      <c r="O157" t="s">
        <v>8329</v>
      </c>
      <c r="P157" s="14">
        <f t="shared" si="6"/>
        <v>42550.048449074078</v>
      </c>
      <c r="Q157" s="14">
        <f t="shared" si="7"/>
        <v>42580.978472222225</v>
      </c>
      <c r="R157">
        <f t="shared" si="8"/>
        <v>30</v>
      </c>
    </row>
    <row r="158" spans="1:18" ht="43.5" x14ac:dyDescent="0.35">
      <c r="A158">
        <v>770</v>
      </c>
      <c r="B158" s="3" t="s">
        <v>771</v>
      </c>
      <c r="C158" s="3" t="s">
        <v>4880</v>
      </c>
      <c r="D158" s="6">
        <v>17500</v>
      </c>
      <c r="E158" s="8">
        <v>0</v>
      </c>
      <c r="F158" t="s">
        <v>8220</v>
      </c>
      <c r="G158" t="s">
        <v>8223</v>
      </c>
      <c r="H158" t="s">
        <v>8245</v>
      </c>
      <c r="I158">
        <v>1361750369</v>
      </c>
      <c r="J158">
        <v>1358294369</v>
      </c>
      <c r="K158" t="b">
        <v>0</v>
      </c>
      <c r="L158">
        <v>0</v>
      </c>
      <c r="M158" t="b">
        <v>0</v>
      </c>
      <c r="N158" t="s">
        <v>8315</v>
      </c>
      <c r="O158" t="s">
        <v>8331</v>
      </c>
      <c r="P158" s="14">
        <f t="shared" si="6"/>
        <v>41289.999641203707</v>
      </c>
      <c r="Q158" s="14">
        <f t="shared" si="7"/>
        <v>41329.999641203707</v>
      </c>
      <c r="R158">
        <f t="shared" si="8"/>
        <v>40</v>
      </c>
    </row>
    <row r="159" spans="1:18" ht="29" x14ac:dyDescent="0.35">
      <c r="A159">
        <v>982</v>
      </c>
      <c r="B159" s="3" t="s">
        <v>983</v>
      </c>
      <c r="C159" s="3" t="s">
        <v>5092</v>
      </c>
      <c r="D159" s="6">
        <v>17500</v>
      </c>
      <c r="E159" s="8">
        <v>3</v>
      </c>
      <c r="F159" t="s">
        <v>8220</v>
      </c>
      <c r="G159" t="s">
        <v>8223</v>
      </c>
      <c r="H159" t="s">
        <v>8245</v>
      </c>
      <c r="I159">
        <v>1475431486</v>
      </c>
      <c r="J159">
        <v>1472839486</v>
      </c>
      <c r="K159" t="b">
        <v>0</v>
      </c>
      <c r="L159">
        <v>3</v>
      </c>
      <c r="M159" t="b">
        <v>0</v>
      </c>
      <c r="N159" t="s">
        <v>8312</v>
      </c>
      <c r="O159" t="s">
        <v>8314</v>
      </c>
      <c r="P159" s="14">
        <f t="shared" si="6"/>
        <v>42615.753310185188</v>
      </c>
      <c r="Q159" s="14">
        <f t="shared" si="7"/>
        <v>42645.753310185188</v>
      </c>
      <c r="R159">
        <f t="shared" si="8"/>
        <v>30</v>
      </c>
    </row>
    <row r="160" spans="1:18" ht="43.5" x14ac:dyDescent="0.35">
      <c r="A160">
        <v>1509</v>
      </c>
      <c r="B160" s="3" t="s">
        <v>1510</v>
      </c>
      <c r="C160" s="3" t="s">
        <v>5619</v>
      </c>
      <c r="D160" s="6">
        <v>17500</v>
      </c>
      <c r="E160" s="8">
        <v>21637.22</v>
      </c>
      <c r="F160" t="s">
        <v>8218</v>
      </c>
      <c r="G160" t="s">
        <v>8235</v>
      </c>
      <c r="H160" t="s">
        <v>8248</v>
      </c>
      <c r="I160">
        <v>1487113140</v>
      </c>
      <c r="J160">
        <v>1484570885</v>
      </c>
      <c r="K160" t="b">
        <v>1</v>
      </c>
      <c r="L160">
        <v>196</v>
      </c>
      <c r="M160" t="b">
        <v>1</v>
      </c>
      <c r="N160" t="s">
        <v>8326</v>
      </c>
      <c r="O160" t="s">
        <v>8327</v>
      </c>
      <c r="P160" s="14">
        <f t="shared" si="6"/>
        <v>42751.533391203702</v>
      </c>
      <c r="Q160" s="14">
        <f t="shared" si="7"/>
        <v>42780.957638888889</v>
      </c>
      <c r="R160">
        <f t="shared" si="8"/>
        <v>29</v>
      </c>
    </row>
    <row r="161" spans="1:18" ht="43.5" x14ac:dyDescent="0.35">
      <c r="A161">
        <v>1803</v>
      </c>
      <c r="B161" s="3" t="s">
        <v>1804</v>
      </c>
      <c r="C161" s="3" t="s">
        <v>5913</v>
      </c>
      <c r="D161" s="6">
        <v>17500</v>
      </c>
      <c r="E161" s="8">
        <v>5390</v>
      </c>
      <c r="F161" t="s">
        <v>8220</v>
      </c>
      <c r="G161" t="s">
        <v>8223</v>
      </c>
      <c r="H161" t="s">
        <v>8245</v>
      </c>
      <c r="I161">
        <v>1423878182</v>
      </c>
      <c r="J161">
        <v>1421199782</v>
      </c>
      <c r="K161" t="b">
        <v>1</v>
      </c>
      <c r="L161">
        <v>75</v>
      </c>
      <c r="M161" t="b">
        <v>0</v>
      </c>
      <c r="N161" t="s">
        <v>8326</v>
      </c>
      <c r="O161" t="s">
        <v>8327</v>
      </c>
      <c r="P161" s="14">
        <f t="shared" si="6"/>
        <v>42018.071550925932</v>
      </c>
      <c r="Q161" s="14">
        <f t="shared" si="7"/>
        <v>42049.071550925932</v>
      </c>
      <c r="R161">
        <f t="shared" si="8"/>
        <v>31</v>
      </c>
    </row>
    <row r="162" spans="1:18" ht="43.5" x14ac:dyDescent="0.35">
      <c r="A162">
        <v>2664</v>
      </c>
      <c r="B162" s="3" t="s">
        <v>2664</v>
      </c>
      <c r="C162" s="3" t="s">
        <v>6774</v>
      </c>
      <c r="D162" s="6">
        <v>17500</v>
      </c>
      <c r="E162" s="8">
        <v>18100</v>
      </c>
      <c r="F162" t="s">
        <v>8218</v>
      </c>
      <c r="G162" t="s">
        <v>8223</v>
      </c>
      <c r="H162" t="s">
        <v>8245</v>
      </c>
      <c r="I162">
        <v>1449644340</v>
      </c>
      <c r="J162">
        <v>1446683797</v>
      </c>
      <c r="K162" t="b">
        <v>0</v>
      </c>
      <c r="L162">
        <v>104</v>
      </c>
      <c r="M162" t="b">
        <v>1</v>
      </c>
      <c r="N162" t="s">
        <v>8312</v>
      </c>
      <c r="O162" t="s">
        <v>8343</v>
      </c>
      <c r="P162" s="14">
        <f t="shared" si="6"/>
        <v>42313.02542824074</v>
      </c>
      <c r="Q162" s="14">
        <f t="shared" si="7"/>
        <v>42347.290972222225</v>
      </c>
      <c r="R162">
        <f t="shared" si="8"/>
        <v>34</v>
      </c>
    </row>
    <row r="163" spans="1:18" ht="43.5" x14ac:dyDescent="0.35">
      <c r="A163">
        <v>821</v>
      </c>
      <c r="B163" s="3" t="s">
        <v>822</v>
      </c>
      <c r="C163" s="3" t="s">
        <v>4931</v>
      </c>
      <c r="D163" s="6">
        <v>17482</v>
      </c>
      <c r="E163" s="8">
        <v>17482</v>
      </c>
      <c r="F163" t="s">
        <v>8218</v>
      </c>
      <c r="G163" t="s">
        <v>8223</v>
      </c>
      <c r="H163" t="s">
        <v>8245</v>
      </c>
      <c r="I163">
        <v>1430712060</v>
      </c>
      <c r="J163">
        <v>1427753265</v>
      </c>
      <c r="K163" t="b">
        <v>0</v>
      </c>
      <c r="L163">
        <v>78</v>
      </c>
      <c r="M163" t="b">
        <v>1</v>
      </c>
      <c r="N163" t="s">
        <v>8317</v>
      </c>
      <c r="O163" t="s">
        <v>8335</v>
      </c>
      <c r="P163" s="14">
        <f t="shared" si="6"/>
        <v>42093.922048611115</v>
      </c>
      <c r="Q163" s="14">
        <f t="shared" si="7"/>
        <v>42128.167361111111</v>
      </c>
      <c r="R163">
        <f t="shared" si="8"/>
        <v>35</v>
      </c>
    </row>
    <row r="164" spans="1:18" ht="58" x14ac:dyDescent="0.35">
      <c r="A164">
        <v>3631</v>
      </c>
      <c r="B164" s="3" t="s">
        <v>3629</v>
      </c>
      <c r="C164" s="3" t="s">
        <v>7741</v>
      </c>
      <c r="D164" s="6">
        <v>17100</v>
      </c>
      <c r="E164" s="8">
        <v>8725</v>
      </c>
      <c r="F164" t="s">
        <v>8220</v>
      </c>
      <c r="G164" t="s">
        <v>8223</v>
      </c>
      <c r="H164" t="s">
        <v>8245</v>
      </c>
      <c r="I164">
        <v>1411444740</v>
      </c>
      <c r="J164">
        <v>1409335497</v>
      </c>
      <c r="K164" t="b">
        <v>0</v>
      </c>
      <c r="L164">
        <v>59</v>
      </c>
      <c r="M164" t="b">
        <v>0</v>
      </c>
      <c r="N164" t="s">
        <v>8328</v>
      </c>
      <c r="O164" t="s">
        <v>8346</v>
      </c>
      <c r="P164" s="14">
        <f t="shared" si="6"/>
        <v>41880.753437499996</v>
      </c>
      <c r="Q164" s="14">
        <f t="shared" si="7"/>
        <v>41905.165972222225</v>
      </c>
      <c r="R164">
        <f t="shared" si="8"/>
        <v>25</v>
      </c>
    </row>
    <row r="165" spans="1:18" ht="29" x14ac:dyDescent="0.35">
      <c r="A165">
        <v>165</v>
      </c>
      <c r="B165" s="3" t="s">
        <v>167</v>
      </c>
      <c r="C165" s="3" t="s">
        <v>4275</v>
      </c>
      <c r="D165" s="6">
        <v>17000</v>
      </c>
      <c r="E165" s="8">
        <v>0</v>
      </c>
      <c r="F165" t="s">
        <v>8220</v>
      </c>
      <c r="G165" t="s">
        <v>8224</v>
      </c>
      <c r="H165" t="s">
        <v>8246</v>
      </c>
      <c r="I165">
        <v>1452613724</v>
      </c>
      <c r="J165">
        <v>1450021724</v>
      </c>
      <c r="K165" t="b">
        <v>0</v>
      </c>
      <c r="L165">
        <v>0</v>
      </c>
      <c r="M165" t="b">
        <v>0</v>
      </c>
      <c r="N165" t="s">
        <v>8306</v>
      </c>
      <c r="O165" t="s">
        <v>8309</v>
      </c>
      <c r="P165" s="14">
        <f t="shared" si="6"/>
        <v>42351.658842592587</v>
      </c>
      <c r="Q165" s="14">
        <f t="shared" si="7"/>
        <v>42381.658842592587</v>
      </c>
      <c r="R165">
        <f t="shared" si="8"/>
        <v>30</v>
      </c>
    </row>
    <row r="166" spans="1:18" ht="43.5" x14ac:dyDescent="0.35">
      <c r="A166">
        <v>279</v>
      </c>
      <c r="B166" s="3" t="s">
        <v>280</v>
      </c>
      <c r="C166" s="3" t="s">
        <v>4389</v>
      </c>
      <c r="D166" s="6">
        <v>17000</v>
      </c>
      <c r="E166" s="8">
        <v>26744.11</v>
      </c>
      <c r="F166" t="s">
        <v>8218</v>
      </c>
      <c r="G166" t="s">
        <v>8223</v>
      </c>
      <c r="H166" t="s">
        <v>8245</v>
      </c>
      <c r="I166">
        <v>1488160860</v>
      </c>
      <c r="J166">
        <v>1485237096</v>
      </c>
      <c r="K166" t="b">
        <v>1</v>
      </c>
      <c r="L166">
        <v>305</v>
      </c>
      <c r="M166" t="b">
        <v>1</v>
      </c>
      <c r="N166" t="s">
        <v>8306</v>
      </c>
      <c r="O166" t="s">
        <v>8310</v>
      </c>
      <c r="P166" s="14">
        <f t="shared" si="6"/>
        <v>42759.244166666671</v>
      </c>
      <c r="Q166" s="14">
        <f t="shared" si="7"/>
        <v>42793.084027777775</v>
      </c>
      <c r="R166">
        <f t="shared" si="8"/>
        <v>34</v>
      </c>
    </row>
    <row r="167" spans="1:18" ht="58" x14ac:dyDescent="0.35">
      <c r="A167">
        <v>313</v>
      </c>
      <c r="B167" s="3" t="s">
        <v>314</v>
      </c>
      <c r="C167" s="3" t="s">
        <v>4423</v>
      </c>
      <c r="D167" s="6">
        <v>17000</v>
      </c>
      <c r="E167" s="8">
        <v>17805</v>
      </c>
      <c r="F167" t="s">
        <v>8218</v>
      </c>
      <c r="G167" t="s">
        <v>8223</v>
      </c>
      <c r="H167" t="s">
        <v>8245</v>
      </c>
      <c r="I167">
        <v>1281542340</v>
      </c>
      <c r="J167">
        <v>1277702894</v>
      </c>
      <c r="K167" t="b">
        <v>1</v>
      </c>
      <c r="L167">
        <v>222</v>
      </c>
      <c r="M167" t="b">
        <v>1</v>
      </c>
      <c r="N167" t="s">
        <v>8306</v>
      </c>
      <c r="O167" t="s">
        <v>8310</v>
      </c>
      <c r="P167" s="14">
        <f t="shared" si="6"/>
        <v>40357.227939814817</v>
      </c>
      <c r="Q167" s="14">
        <f t="shared" si="7"/>
        <v>40401.665972222225</v>
      </c>
      <c r="R167">
        <f t="shared" si="8"/>
        <v>44</v>
      </c>
    </row>
    <row r="168" spans="1:18" x14ac:dyDescent="0.35">
      <c r="A168">
        <v>442</v>
      </c>
      <c r="B168" s="3" t="s">
        <v>443</v>
      </c>
      <c r="C168" s="3" t="s">
        <v>4552</v>
      </c>
      <c r="D168" s="6">
        <v>17000</v>
      </c>
      <c r="E168" s="8">
        <v>6691</v>
      </c>
      <c r="F168" t="s">
        <v>8220</v>
      </c>
      <c r="G168" t="s">
        <v>8223</v>
      </c>
      <c r="H168" t="s">
        <v>8245</v>
      </c>
      <c r="I168">
        <v>1424380783</v>
      </c>
      <c r="J168">
        <v>1421788783</v>
      </c>
      <c r="K168" t="b">
        <v>0</v>
      </c>
      <c r="L168">
        <v>17</v>
      </c>
      <c r="M168" t="b">
        <v>0</v>
      </c>
      <c r="N168" t="s">
        <v>8306</v>
      </c>
      <c r="O168" t="s">
        <v>8311</v>
      </c>
      <c r="P168" s="14">
        <f t="shared" si="6"/>
        <v>42024.888692129629</v>
      </c>
      <c r="Q168" s="14">
        <f t="shared" si="7"/>
        <v>42054.888692129629</v>
      </c>
      <c r="R168">
        <f t="shared" si="8"/>
        <v>30</v>
      </c>
    </row>
    <row r="169" spans="1:18" ht="58" x14ac:dyDescent="0.35">
      <c r="A169">
        <v>1431</v>
      </c>
      <c r="B169" s="3" t="s">
        <v>1432</v>
      </c>
      <c r="C169" s="3" t="s">
        <v>5541</v>
      </c>
      <c r="D169" s="6">
        <v>17000</v>
      </c>
      <c r="E169" s="8">
        <v>5431</v>
      </c>
      <c r="F169" t="s">
        <v>8220</v>
      </c>
      <c r="G169" t="s">
        <v>8223</v>
      </c>
      <c r="H169" t="s">
        <v>8245</v>
      </c>
      <c r="I169">
        <v>1448517816</v>
      </c>
      <c r="J169">
        <v>1445922216</v>
      </c>
      <c r="K169" t="b">
        <v>0</v>
      </c>
      <c r="L169">
        <v>47</v>
      </c>
      <c r="M169" t="b">
        <v>0</v>
      </c>
      <c r="N169" t="s">
        <v>8315</v>
      </c>
      <c r="O169" t="s">
        <v>8330</v>
      </c>
      <c r="P169" s="14">
        <f t="shared" si="6"/>
        <v>42304.210833333331</v>
      </c>
      <c r="Q169" s="14">
        <f t="shared" si="7"/>
        <v>42334.252500000002</v>
      </c>
      <c r="R169">
        <f t="shared" si="8"/>
        <v>30</v>
      </c>
    </row>
    <row r="170" spans="1:18" ht="43.5" x14ac:dyDescent="0.35">
      <c r="A170">
        <v>1516</v>
      </c>
      <c r="B170" s="3" t="s">
        <v>1517</v>
      </c>
      <c r="C170" s="3" t="s">
        <v>5626</v>
      </c>
      <c r="D170" s="6">
        <v>17000</v>
      </c>
      <c r="E170" s="8">
        <v>18472</v>
      </c>
      <c r="F170" t="s">
        <v>8218</v>
      </c>
      <c r="G170" t="s">
        <v>8223</v>
      </c>
      <c r="H170" t="s">
        <v>8245</v>
      </c>
      <c r="I170">
        <v>1475762400</v>
      </c>
      <c r="J170">
        <v>1473160292</v>
      </c>
      <c r="K170" t="b">
        <v>1</v>
      </c>
      <c r="L170">
        <v>116</v>
      </c>
      <c r="M170" t="b">
        <v>1</v>
      </c>
      <c r="N170" t="s">
        <v>8326</v>
      </c>
      <c r="O170" t="s">
        <v>8327</v>
      </c>
      <c r="P170" s="14">
        <f t="shared" si="6"/>
        <v>42619.466342592597</v>
      </c>
      <c r="Q170" s="14">
        <f t="shared" si="7"/>
        <v>42649.583333333328</v>
      </c>
      <c r="R170">
        <f t="shared" si="8"/>
        <v>30</v>
      </c>
    </row>
    <row r="171" spans="1:18" ht="58" x14ac:dyDescent="0.35">
      <c r="A171">
        <v>1801</v>
      </c>
      <c r="B171" s="3" t="s">
        <v>1802</v>
      </c>
      <c r="C171" s="3" t="s">
        <v>5911</v>
      </c>
      <c r="D171" s="6">
        <v>17000</v>
      </c>
      <c r="E171" s="8">
        <v>2355</v>
      </c>
      <c r="F171" t="s">
        <v>8220</v>
      </c>
      <c r="G171" t="s">
        <v>8224</v>
      </c>
      <c r="H171" t="s">
        <v>8246</v>
      </c>
      <c r="I171">
        <v>1450181400</v>
      </c>
      <c r="J171">
        <v>1447429868</v>
      </c>
      <c r="K171" t="b">
        <v>1</v>
      </c>
      <c r="L171">
        <v>37</v>
      </c>
      <c r="M171" t="b">
        <v>0</v>
      </c>
      <c r="N171" t="s">
        <v>8326</v>
      </c>
      <c r="O171" t="s">
        <v>8327</v>
      </c>
      <c r="P171" s="14">
        <f t="shared" si="6"/>
        <v>42321.660509259258</v>
      </c>
      <c r="Q171" s="14">
        <f t="shared" si="7"/>
        <v>42353.506944444445</v>
      </c>
      <c r="R171">
        <f t="shared" si="8"/>
        <v>32</v>
      </c>
    </row>
    <row r="172" spans="1:18" ht="58" x14ac:dyDescent="0.35">
      <c r="A172">
        <v>4048</v>
      </c>
      <c r="B172" s="3" t="s">
        <v>4044</v>
      </c>
      <c r="C172" s="3" t="s">
        <v>8152</v>
      </c>
      <c r="D172" s="6">
        <v>17000</v>
      </c>
      <c r="E172" s="8">
        <v>3001</v>
      </c>
      <c r="F172" t="s">
        <v>8220</v>
      </c>
      <c r="G172" t="s">
        <v>8224</v>
      </c>
      <c r="H172" t="s">
        <v>8246</v>
      </c>
      <c r="I172">
        <v>1460373187</v>
      </c>
      <c r="J172">
        <v>1457352787</v>
      </c>
      <c r="K172" t="b">
        <v>0</v>
      </c>
      <c r="L172">
        <v>91</v>
      </c>
      <c r="M172" t="b">
        <v>0</v>
      </c>
      <c r="N172" t="s">
        <v>8328</v>
      </c>
      <c r="O172" t="s">
        <v>8329</v>
      </c>
      <c r="P172" s="14">
        <f t="shared" si="6"/>
        <v>42436.509108796294</v>
      </c>
      <c r="Q172" s="14">
        <f t="shared" si="7"/>
        <v>42471.467442129629</v>
      </c>
      <c r="R172">
        <f t="shared" si="8"/>
        <v>35</v>
      </c>
    </row>
    <row r="173" spans="1:18" ht="43.5" x14ac:dyDescent="0.35">
      <c r="A173">
        <v>2420</v>
      </c>
      <c r="B173" s="3" t="s">
        <v>2421</v>
      </c>
      <c r="C173" s="3" t="s">
        <v>6530</v>
      </c>
      <c r="D173" s="6">
        <v>16870</v>
      </c>
      <c r="E173" s="8">
        <v>2501</v>
      </c>
      <c r="F173" t="s">
        <v>8220</v>
      </c>
      <c r="G173" t="s">
        <v>8223</v>
      </c>
      <c r="H173" t="s">
        <v>8245</v>
      </c>
      <c r="I173">
        <v>1415583695</v>
      </c>
      <c r="J173">
        <v>1410396095</v>
      </c>
      <c r="K173" t="b">
        <v>0</v>
      </c>
      <c r="L173">
        <v>36</v>
      </c>
      <c r="M173" t="b">
        <v>0</v>
      </c>
      <c r="N173" t="s">
        <v>8324</v>
      </c>
      <c r="O173" t="s">
        <v>8325</v>
      </c>
      <c r="P173" s="14">
        <f t="shared" si="6"/>
        <v>41893.028877314813</v>
      </c>
      <c r="Q173" s="14">
        <f t="shared" si="7"/>
        <v>41953.070543981477</v>
      </c>
      <c r="R173">
        <f t="shared" si="8"/>
        <v>60</v>
      </c>
    </row>
    <row r="174" spans="1:18" ht="29" x14ac:dyDescent="0.35">
      <c r="A174">
        <v>1207</v>
      </c>
      <c r="B174" s="3" t="s">
        <v>1208</v>
      </c>
      <c r="C174" s="3" t="s">
        <v>5317</v>
      </c>
      <c r="D174" s="6">
        <v>16700</v>
      </c>
      <c r="E174" s="8">
        <v>17396</v>
      </c>
      <c r="F174" t="s">
        <v>8218</v>
      </c>
      <c r="G174" t="s">
        <v>8236</v>
      </c>
      <c r="H174" t="s">
        <v>8248</v>
      </c>
      <c r="I174">
        <v>1459418400</v>
      </c>
      <c r="J174">
        <v>1456827573</v>
      </c>
      <c r="K174" t="b">
        <v>0</v>
      </c>
      <c r="L174">
        <v>141</v>
      </c>
      <c r="M174" t="b">
        <v>1</v>
      </c>
      <c r="N174" t="s">
        <v>8326</v>
      </c>
      <c r="O174" t="s">
        <v>8327</v>
      </c>
      <c r="P174" s="14">
        <f t="shared" si="6"/>
        <v>42430.430243055554</v>
      </c>
      <c r="Q174" s="14">
        <f t="shared" si="7"/>
        <v>42460.416666666672</v>
      </c>
      <c r="R174">
        <f t="shared" si="8"/>
        <v>30</v>
      </c>
    </row>
    <row r="175" spans="1:18" ht="29" x14ac:dyDescent="0.35">
      <c r="A175">
        <v>1702</v>
      </c>
      <c r="B175" s="3" t="s">
        <v>1703</v>
      </c>
      <c r="C175" s="3" t="s">
        <v>5812</v>
      </c>
      <c r="D175" s="6">
        <v>16500</v>
      </c>
      <c r="E175" s="8">
        <v>1</v>
      </c>
      <c r="F175" t="s">
        <v>8220</v>
      </c>
      <c r="G175" t="s">
        <v>8223</v>
      </c>
      <c r="H175" t="s">
        <v>8245</v>
      </c>
      <c r="I175">
        <v>1427745150</v>
      </c>
      <c r="J175">
        <v>1425156750</v>
      </c>
      <c r="K175" t="b">
        <v>0</v>
      </c>
      <c r="L175">
        <v>1</v>
      </c>
      <c r="M175" t="b">
        <v>0</v>
      </c>
      <c r="N175" t="s">
        <v>8317</v>
      </c>
      <c r="O175" t="s">
        <v>8334</v>
      </c>
      <c r="P175" s="14">
        <f t="shared" si="6"/>
        <v>42063.869791666672</v>
      </c>
      <c r="Q175" s="14">
        <f t="shared" si="7"/>
        <v>42093.828125</v>
      </c>
      <c r="R175">
        <f t="shared" si="8"/>
        <v>30</v>
      </c>
    </row>
    <row r="176" spans="1:18" ht="29" x14ac:dyDescent="0.35">
      <c r="A176">
        <v>2705</v>
      </c>
      <c r="B176" s="3" t="s">
        <v>2705</v>
      </c>
      <c r="C176" s="3" t="s">
        <v>6815</v>
      </c>
      <c r="D176" s="6">
        <v>16500</v>
      </c>
      <c r="E176" s="8">
        <v>1739</v>
      </c>
      <c r="F176" t="s">
        <v>8221</v>
      </c>
      <c r="G176" t="s">
        <v>8223</v>
      </c>
      <c r="H176" t="s">
        <v>8245</v>
      </c>
      <c r="I176">
        <v>1490389158</v>
      </c>
      <c r="J176">
        <v>1486504758</v>
      </c>
      <c r="K176" t="b">
        <v>0</v>
      </c>
      <c r="L176">
        <v>8</v>
      </c>
      <c r="M176" t="b">
        <v>0</v>
      </c>
      <c r="N176" t="s">
        <v>8328</v>
      </c>
      <c r="O176" t="s">
        <v>8344</v>
      </c>
      <c r="P176" s="14">
        <f t="shared" si="6"/>
        <v>42773.916180555556</v>
      </c>
      <c r="Q176" s="14">
        <f t="shared" si="7"/>
        <v>42818.874513888892</v>
      </c>
      <c r="R176">
        <f t="shared" si="8"/>
        <v>45</v>
      </c>
    </row>
    <row r="177" spans="1:18" ht="29" x14ac:dyDescent="0.35">
      <c r="A177">
        <v>1219</v>
      </c>
      <c r="B177" s="3" t="s">
        <v>1220</v>
      </c>
      <c r="C177" s="3" t="s">
        <v>5329</v>
      </c>
      <c r="D177" s="6">
        <v>16350</v>
      </c>
      <c r="E177" s="8">
        <v>26024</v>
      </c>
      <c r="F177" t="s">
        <v>8218</v>
      </c>
      <c r="G177" t="s">
        <v>8223</v>
      </c>
      <c r="H177" t="s">
        <v>8245</v>
      </c>
      <c r="I177">
        <v>1476961513</v>
      </c>
      <c r="J177">
        <v>1474369513</v>
      </c>
      <c r="K177" t="b">
        <v>0</v>
      </c>
      <c r="L177">
        <v>253</v>
      </c>
      <c r="M177" t="b">
        <v>1</v>
      </c>
      <c r="N177" t="s">
        <v>8326</v>
      </c>
      <c r="O177" t="s">
        <v>8327</v>
      </c>
      <c r="P177" s="14">
        <f t="shared" si="6"/>
        <v>42633.461956018517</v>
      </c>
      <c r="Q177" s="14">
        <f t="shared" si="7"/>
        <v>42663.461956018517</v>
      </c>
      <c r="R177">
        <f t="shared" si="8"/>
        <v>30</v>
      </c>
    </row>
    <row r="178" spans="1:18" ht="43.5" x14ac:dyDescent="0.35">
      <c r="A178">
        <v>1203</v>
      </c>
      <c r="B178" s="3" t="s">
        <v>1204</v>
      </c>
      <c r="C178" s="3" t="s">
        <v>5313</v>
      </c>
      <c r="D178" s="6">
        <v>16300</v>
      </c>
      <c r="E178" s="8">
        <v>16700</v>
      </c>
      <c r="F178" t="s">
        <v>8218</v>
      </c>
      <c r="G178" t="s">
        <v>8223</v>
      </c>
      <c r="H178" t="s">
        <v>8245</v>
      </c>
      <c r="I178">
        <v>1433083527</v>
      </c>
      <c r="J178">
        <v>1430491527</v>
      </c>
      <c r="K178" t="b">
        <v>0</v>
      </c>
      <c r="L178">
        <v>101</v>
      </c>
      <c r="M178" t="b">
        <v>1</v>
      </c>
      <c r="N178" t="s">
        <v>8326</v>
      </c>
      <c r="O178" t="s">
        <v>8327</v>
      </c>
      <c r="P178" s="14">
        <f t="shared" si="6"/>
        <v>42125.614895833336</v>
      </c>
      <c r="Q178" s="14">
        <f t="shared" si="7"/>
        <v>42155.614895833336</v>
      </c>
      <c r="R178">
        <f t="shared" si="8"/>
        <v>30</v>
      </c>
    </row>
    <row r="179" spans="1:18" ht="58" x14ac:dyDescent="0.35">
      <c r="A179">
        <v>909</v>
      </c>
      <c r="B179" s="3" t="s">
        <v>910</v>
      </c>
      <c r="C179" s="3" t="s">
        <v>5019</v>
      </c>
      <c r="D179" s="6">
        <v>16000</v>
      </c>
      <c r="E179" s="8">
        <v>520</v>
      </c>
      <c r="F179" t="s">
        <v>8220</v>
      </c>
      <c r="G179" t="s">
        <v>8223</v>
      </c>
      <c r="H179" t="s">
        <v>8245</v>
      </c>
      <c r="I179">
        <v>1343016000</v>
      </c>
      <c r="J179">
        <v>1340296440</v>
      </c>
      <c r="K179" t="b">
        <v>0</v>
      </c>
      <c r="L179">
        <v>8</v>
      </c>
      <c r="M179" t="b">
        <v>0</v>
      </c>
      <c r="N179" t="s">
        <v>8317</v>
      </c>
      <c r="O179" t="s">
        <v>8318</v>
      </c>
      <c r="P179" s="14">
        <f t="shared" si="6"/>
        <v>41081.69027777778</v>
      </c>
      <c r="Q179" s="14">
        <f t="shared" si="7"/>
        <v>41113.166666666664</v>
      </c>
      <c r="R179">
        <f t="shared" si="8"/>
        <v>32</v>
      </c>
    </row>
    <row r="180" spans="1:18" x14ac:dyDescent="0.35">
      <c r="A180">
        <v>1152</v>
      </c>
      <c r="B180" s="3" t="s">
        <v>1153</v>
      </c>
      <c r="C180" s="3" t="s">
        <v>5262</v>
      </c>
      <c r="D180" s="6">
        <v>16000</v>
      </c>
      <c r="E180" s="8">
        <v>911</v>
      </c>
      <c r="F180" t="s">
        <v>8220</v>
      </c>
      <c r="G180" t="s">
        <v>8223</v>
      </c>
      <c r="H180" t="s">
        <v>8245</v>
      </c>
      <c r="I180">
        <v>1431709312</v>
      </c>
      <c r="J180">
        <v>1429117312</v>
      </c>
      <c r="K180" t="b">
        <v>0</v>
      </c>
      <c r="L180">
        <v>15</v>
      </c>
      <c r="M180" t="b">
        <v>0</v>
      </c>
      <c r="N180" t="s">
        <v>8324</v>
      </c>
      <c r="O180" t="s">
        <v>8325</v>
      </c>
      <c r="P180" s="14">
        <f t="shared" si="6"/>
        <v>42109.709629629629</v>
      </c>
      <c r="Q180" s="14">
        <f t="shared" si="7"/>
        <v>42139.709629629629</v>
      </c>
      <c r="R180">
        <f t="shared" si="8"/>
        <v>30</v>
      </c>
    </row>
    <row r="181" spans="1:18" ht="43.5" x14ac:dyDescent="0.35">
      <c r="A181">
        <v>1466</v>
      </c>
      <c r="B181" s="3" t="s">
        <v>1467</v>
      </c>
      <c r="C181" s="3" t="s">
        <v>5576</v>
      </c>
      <c r="D181" s="6">
        <v>16000</v>
      </c>
      <c r="E181" s="8">
        <v>17260.37</v>
      </c>
      <c r="F181" t="s">
        <v>8218</v>
      </c>
      <c r="G181" t="s">
        <v>8223</v>
      </c>
      <c r="H181" t="s">
        <v>8245</v>
      </c>
      <c r="I181">
        <v>1452574800</v>
      </c>
      <c r="J181">
        <v>1449029266</v>
      </c>
      <c r="K181" t="b">
        <v>1</v>
      </c>
      <c r="L181">
        <v>248</v>
      </c>
      <c r="M181" t="b">
        <v>1</v>
      </c>
      <c r="N181" t="s">
        <v>8315</v>
      </c>
      <c r="O181" t="s">
        <v>8347</v>
      </c>
      <c r="P181" s="14">
        <f t="shared" si="6"/>
        <v>42340.172060185185</v>
      </c>
      <c r="Q181" s="14">
        <f t="shared" si="7"/>
        <v>42381.208333333328</v>
      </c>
      <c r="R181">
        <f t="shared" si="8"/>
        <v>41</v>
      </c>
    </row>
    <row r="182" spans="1:18" ht="58" x14ac:dyDescent="0.35">
      <c r="A182">
        <v>1505</v>
      </c>
      <c r="B182" s="3" t="s">
        <v>1506</v>
      </c>
      <c r="C182" s="3" t="s">
        <v>5615</v>
      </c>
      <c r="D182" s="6">
        <v>16000</v>
      </c>
      <c r="E182" s="8">
        <v>16573</v>
      </c>
      <c r="F182" t="s">
        <v>8218</v>
      </c>
      <c r="G182" t="s">
        <v>8235</v>
      </c>
      <c r="H182" t="s">
        <v>8248</v>
      </c>
      <c r="I182">
        <v>1458676860</v>
      </c>
      <c r="J182">
        <v>1455446303</v>
      </c>
      <c r="K182" t="b">
        <v>1</v>
      </c>
      <c r="L182">
        <v>345</v>
      </c>
      <c r="M182" t="b">
        <v>1</v>
      </c>
      <c r="N182" t="s">
        <v>8326</v>
      </c>
      <c r="O182" t="s">
        <v>8327</v>
      </c>
      <c r="P182" s="14">
        <f t="shared" si="6"/>
        <v>42414.44332175926</v>
      </c>
      <c r="Q182" s="14">
        <f t="shared" si="7"/>
        <v>42451.834027777775</v>
      </c>
      <c r="R182">
        <f t="shared" si="8"/>
        <v>37</v>
      </c>
    </row>
    <row r="183" spans="1:18" ht="43.5" x14ac:dyDescent="0.35">
      <c r="A183">
        <v>1510</v>
      </c>
      <c r="B183" s="3" t="s">
        <v>1511</v>
      </c>
      <c r="C183" s="3" t="s">
        <v>5620</v>
      </c>
      <c r="D183" s="6">
        <v>16000</v>
      </c>
      <c r="E183" s="8">
        <v>16165.6</v>
      </c>
      <c r="F183" t="s">
        <v>8218</v>
      </c>
      <c r="G183" t="s">
        <v>8224</v>
      </c>
      <c r="H183" t="s">
        <v>8246</v>
      </c>
      <c r="I183">
        <v>1405761278</v>
      </c>
      <c r="J183">
        <v>1403169278</v>
      </c>
      <c r="K183" t="b">
        <v>1</v>
      </c>
      <c r="L183">
        <v>405</v>
      </c>
      <c r="M183" t="b">
        <v>1</v>
      </c>
      <c r="N183" t="s">
        <v>8326</v>
      </c>
      <c r="O183" t="s">
        <v>8327</v>
      </c>
      <c r="P183" s="14">
        <f t="shared" si="6"/>
        <v>41809.385162037033</v>
      </c>
      <c r="Q183" s="14">
        <f t="shared" si="7"/>
        <v>41839.385162037033</v>
      </c>
      <c r="R183">
        <f t="shared" si="8"/>
        <v>30</v>
      </c>
    </row>
    <row r="184" spans="1:18" ht="43.5" x14ac:dyDescent="0.35">
      <c r="A184">
        <v>1798</v>
      </c>
      <c r="B184" s="3" t="s">
        <v>1799</v>
      </c>
      <c r="C184" s="3" t="s">
        <v>5908</v>
      </c>
      <c r="D184" s="6">
        <v>16000</v>
      </c>
      <c r="E184" s="8">
        <v>2182</v>
      </c>
      <c r="F184" t="s">
        <v>8220</v>
      </c>
      <c r="G184" t="s">
        <v>8223</v>
      </c>
      <c r="H184" t="s">
        <v>8245</v>
      </c>
      <c r="I184">
        <v>1454572233</v>
      </c>
      <c r="J184">
        <v>1449388233</v>
      </c>
      <c r="K184" t="b">
        <v>1</v>
      </c>
      <c r="L184">
        <v>37</v>
      </c>
      <c r="M184" t="b">
        <v>0</v>
      </c>
      <c r="N184" t="s">
        <v>8326</v>
      </c>
      <c r="O184" t="s">
        <v>8327</v>
      </c>
      <c r="P184" s="14">
        <f t="shared" si="6"/>
        <v>42344.32677083333</v>
      </c>
      <c r="Q184" s="14">
        <f t="shared" si="7"/>
        <v>42404.32677083333</v>
      </c>
      <c r="R184">
        <f t="shared" si="8"/>
        <v>60</v>
      </c>
    </row>
    <row r="185" spans="1:18" ht="29" x14ac:dyDescent="0.35">
      <c r="A185">
        <v>1975</v>
      </c>
      <c r="B185" s="3" t="s">
        <v>1976</v>
      </c>
      <c r="C185" s="3" t="s">
        <v>6085</v>
      </c>
      <c r="D185" s="6">
        <v>16000</v>
      </c>
      <c r="E185" s="8">
        <v>33393.339999999997</v>
      </c>
      <c r="F185" t="s">
        <v>8218</v>
      </c>
      <c r="G185" t="s">
        <v>8223</v>
      </c>
      <c r="H185" t="s">
        <v>8245</v>
      </c>
      <c r="I185">
        <v>1362938851</v>
      </c>
      <c r="J185">
        <v>1360346851</v>
      </c>
      <c r="K185" t="b">
        <v>1</v>
      </c>
      <c r="L185">
        <v>253</v>
      </c>
      <c r="M185" t="b">
        <v>1</v>
      </c>
      <c r="N185" t="s">
        <v>8312</v>
      </c>
      <c r="O185" t="s">
        <v>8337</v>
      </c>
      <c r="P185" s="14">
        <f t="shared" si="6"/>
        <v>41313.755219907405</v>
      </c>
      <c r="Q185" s="14">
        <f t="shared" si="7"/>
        <v>41343.755219907405</v>
      </c>
      <c r="R185">
        <f t="shared" si="8"/>
        <v>30</v>
      </c>
    </row>
    <row r="186" spans="1:18" ht="58" x14ac:dyDescent="0.35">
      <c r="A186">
        <v>2108</v>
      </c>
      <c r="B186" s="3" t="s">
        <v>2109</v>
      </c>
      <c r="C186" s="3" t="s">
        <v>6218</v>
      </c>
      <c r="D186" s="6">
        <v>16000</v>
      </c>
      <c r="E186" s="8">
        <v>17170</v>
      </c>
      <c r="F186" t="s">
        <v>8218</v>
      </c>
      <c r="G186" t="s">
        <v>8223</v>
      </c>
      <c r="H186" t="s">
        <v>8245</v>
      </c>
      <c r="I186">
        <v>1347249300</v>
      </c>
      <c r="J186">
        <v>1344917580</v>
      </c>
      <c r="K186" t="b">
        <v>0</v>
      </c>
      <c r="L186">
        <v>191</v>
      </c>
      <c r="M186" t="b">
        <v>1</v>
      </c>
      <c r="N186" t="s">
        <v>8317</v>
      </c>
      <c r="O186" t="s">
        <v>8319</v>
      </c>
      <c r="P186" s="14">
        <f t="shared" si="6"/>
        <v>41135.175694444442</v>
      </c>
      <c r="Q186" s="14">
        <f t="shared" si="7"/>
        <v>41162.163194444445</v>
      </c>
      <c r="R186">
        <f t="shared" si="8"/>
        <v>27</v>
      </c>
    </row>
    <row r="187" spans="1:18" ht="58" x14ac:dyDescent="0.35">
      <c r="A187">
        <v>2389</v>
      </c>
      <c r="B187" s="3" t="s">
        <v>2390</v>
      </c>
      <c r="C187" s="3" t="s">
        <v>6499</v>
      </c>
      <c r="D187" s="6">
        <v>16000</v>
      </c>
      <c r="E187" s="8">
        <v>30</v>
      </c>
      <c r="F187" t="s">
        <v>8219</v>
      </c>
      <c r="G187" t="s">
        <v>8229</v>
      </c>
      <c r="H187" t="s">
        <v>8248</v>
      </c>
      <c r="I187">
        <v>1437861540</v>
      </c>
      <c r="J187">
        <v>1435160452</v>
      </c>
      <c r="K187" t="b">
        <v>0</v>
      </c>
      <c r="L187">
        <v>1</v>
      </c>
      <c r="M187" t="b">
        <v>0</v>
      </c>
      <c r="N187" t="s">
        <v>8312</v>
      </c>
      <c r="O187" t="s">
        <v>8313</v>
      </c>
      <c r="P187" s="14">
        <f t="shared" si="6"/>
        <v>42179.653379629628</v>
      </c>
      <c r="Q187" s="14">
        <f t="shared" si="7"/>
        <v>42210.915972222225</v>
      </c>
      <c r="R187">
        <f t="shared" si="8"/>
        <v>31</v>
      </c>
    </row>
    <row r="188" spans="1:18" ht="43.5" x14ac:dyDescent="0.35">
      <c r="A188">
        <v>2744</v>
      </c>
      <c r="B188" s="3" t="s">
        <v>2744</v>
      </c>
      <c r="C188" s="3" t="s">
        <v>6854</v>
      </c>
      <c r="D188" s="6">
        <v>16000</v>
      </c>
      <c r="E188" s="8">
        <v>835</v>
      </c>
      <c r="F188" t="s">
        <v>8220</v>
      </c>
      <c r="G188" t="s">
        <v>8223</v>
      </c>
      <c r="H188" t="s">
        <v>8245</v>
      </c>
      <c r="I188">
        <v>1330478998</v>
      </c>
      <c r="J188">
        <v>1327886998</v>
      </c>
      <c r="K188" t="b">
        <v>0</v>
      </c>
      <c r="L188">
        <v>22</v>
      </c>
      <c r="M188" t="b">
        <v>0</v>
      </c>
      <c r="N188" t="s">
        <v>8315</v>
      </c>
      <c r="O188" t="s">
        <v>8345</v>
      </c>
      <c r="P188" s="14">
        <f t="shared" si="6"/>
        <v>40938.062476851854</v>
      </c>
      <c r="Q188" s="14">
        <f t="shared" si="7"/>
        <v>40968.062476851854</v>
      </c>
      <c r="R188">
        <f t="shared" si="8"/>
        <v>30</v>
      </c>
    </row>
    <row r="189" spans="1:18" ht="58" x14ac:dyDescent="0.35">
      <c r="A189">
        <v>3102</v>
      </c>
      <c r="B189" s="3" t="s">
        <v>3102</v>
      </c>
      <c r="C189" s="3" t="s">
        <v>7212</v>
      </c>
      <c r="D189" s="6">
        <v>16000</v>
      </c>
      <c r="E189" s="8">
        <v>6258</v>
      </c>
      <c r="F189" t="s">
        <v>8220</v>
      </c>
      <c r="G189" t="s">
        <v>8224</v>
      </c>
      <c r="H189" t="s">
        <v>8246</v>
      </c>
      <c r="I189">
        <v>1471939818</v>
      </c>
      <c r="J189">
        <v>1467619818</v>
      </c>
      <c r="K189" t="b">
        <v>0</v>
      </c>
      <c r="L189">
        <v>90</v>
      </c>
      <c r="M189" t="b">
        <v>0</v>
      </c>
      <c r="N189" t="s">
        <v>8328</v>
      </c>
      <c r="O189" t="s">
        <v>8344</v>
      </c>
      <c r="P189" s="14">
        <f t="shared" si="6"/>
        <v>42555.340486111112</v>
      </c>
      <c r="Q189" s="14">
        <f t="shared" si="7"/>
        <v>42605.340486111112</v>
      </c>
      <c r="R189">
        <f t="shared" si="8"/>
        <v>50</v>
      </c>
    </row>
    <row r="190" spans="1:18" ht="43.5" x14ac:dyDescent="0.35">
      <c r="A190">
        <v>1804</v>
      </c>
      <c r="B190" s="3" t="s">
        <v>1805</v>
      </c>
      <c r="C190" s="3" t="s">
        <v>5914</v>
      </c>
      <c r="D190" s="6">
        <v>15500</v>
      </c>
      <c r="E190" s="8">
        <v>5452</v>
      </c>
      <c r="F190" t="s">
        <v>8220</v>
      </c>
      <c r="G190" t="s">
        <v>8223</v>
      </c>
      <c r="H190" t="s">
        <v>8245</v>
      </c>
      <c r="I190">
        <v>1447521404</v>
      </c>
      <c r="J190">
        <v>1444061804</v>
      </c>
      <c r="K190" t="b">
        <v>1</v>
      </c>
      <c r="L190">
        <v>52</v>
      </c>
      <c r="M190" t="b">
        <v>0</v>
      </c>
      <c r="N190" t="s">
        <v>8326</v>
      </c>
      <c r="O190" t="s">
        <v>8327</v>
      </c>
      <c r="P190" s="14">
        <f t="shared" si="6"/>
        <v>42282.678287037037</v>
      </c>
      <c r="Q190" s="14">
        <f t="shared" si="7"/>
        <v>42322.719953703709</v>
      </c>
      <c r="R190">
        <f t="shared" si="8"/>
        <v>40</v>
      </c>
    </row>
    <row r="191" spans="1:18" ht="43.5" x14ac:dyDescent="0.35">
      <c r="A191">
        <v>3274</v>
      </c>
      <c r="B191" s="3" t="s">
        <v>3274</v>
      </c>
      <c r="C191" s="3" t="s">
        <v>7384</v>
      </c>
      <c r="D191" s="6">
        <v>15500</v>
      </c>
      <c r="E191" s="8">
        <v>15705</v>
      </c>
      <c r="F191" t="s">
        <v>8218</v>
      </c>
      <c r="G191" t="s">
        <v>8223</v>
      </c>
      <c r="H191" t="s">
        <v>8245</v>
      </c>
      <c r="I191">
        <v>1458075600</v>
      </c>
      <c r="J191">
        <v>1454259272</v>
      </c>
      <c r="K191" t="b">
        <v>1</v>
      </c>
      <c r="L191">
        <v>286</v>
      </c>
      <c r="M191" t="b">
        <v>1</v>
      </c>
      <c r="N191" t="s">
        <v>8328</v>
      </c>
      <c r="O191" t="s">
        <v>8329</v>
      </c>
      <c r="P191" s="14">
        <f t="shared" si="6"/>
        <v>42400.704537037032</v>
      </c>
      <c r="Q191" s="14">
        <f t="shared" si="7"/>
        <v>42444.875</v>
      </c>
      <c r="R191">
        <f t="shared" si="8"/>
        <v>44</v>
      </c>
    </row>
    <row r="192" spans="1:18" ht="43.5" x14ac:dyDescent="0.35">
      <c r="A192">
        <v>57</v>
      </c>
      <c r="B192" s="3" t="s">
        <v>59</v>
      </c>
      <c r="C192" s="3" t="s">
        <v>4168</v>
      </c>
      <c r="D192" s="6">
        <v>15000</v>
      </c>
      <c r="E192" s="8">
        <v>15285</v>
      </c>
      <c r="F192" t="s">
        <v>8218</v>
      </c>
      <c r="G192" t="s">
        <v>8223</v>
      </c>
      <c r="H192" t="s">
        <v>8245</v>
      </c>
      <c r="I192">
        <v>1429991962</v>
      </c>
      <c r="J192">
        <v>1427399962</v>
      </c>
      <c r="K192" t="b">
        <v>0</v>
      </c>
      <c r="L192">
        <v>69</v>
      </c>
      <c r="M192" t="b">
        <v>1</v>
      </c>
      <c r="N192" t="s">
        <v>8306</v>
      </c>
      <c r="O192" t="s">
        <v>8307</v>
      </c>
      <c r="P192" s="14">
        <f t="shared" si="6"/>
        <v>42089.83289351852</v>
      </c>
      <c r="Q192" s="14">
        <f t="shared" si="7"/>
        <v>42119.83289351852</v>
      </c>
      <c r="R192">
        <f t="shared" si="8"/>
        <v>30</v>
      </c>
    </row>
    <row r="193" spans="1:18" ht="43.5" x14ac:dyDescent="0.35">
      <c r="A193">
        <v>230</v>
      </c>
      <c r="B193" s="3" t="s">
        <v>232</v>
      </c>
      <c r="C193" s="3" t="s">
        <v>4340</v>
      </c>
      <c r="D193" s="6">
        <v>15000</v>
      </c>
      <c r="E193" s="8">
        <v>60</v>
      </c>
      <c r="F193" t="s">
        <v>8220</v>
      </c>
      <c r="G193" t="s">
        <v>8223</v>
      </c>
      <c r="H193" t="s">
        <v>8245</v>
      </c>
      <c r="I193">
        <v>1433443151</v>
      </c>
      <c r="J193">
        <v>1430851151</v>
      </c>
      <c r="K193" t="b">
        <v>0</v>
      </c>
      <c r="L193">
        <v>2</v>
      </c>
      <c r="M193" t="b">
        <v>0</v>
      </c>
      <c r="N193" t="s">
        <v>8306</v>
      </c>
      <c r="O193" t="s">
        <v>8309</v>
      </c>
      <c r="P193" s="14">
        <f t="shared" si="6"/>
        <v>42129.777210648142</v>
      </c>
      <c r="Q193" s="14">
        <f t="shared" si="7"/>
        <v>42159.777210648142</v>
      </c>
      <c r="R193">
        <f t="shared" si="8"/>
        <v>30</v>
      </c>
    </row>
    <row r="194" spans="1:18" ht="29" x14ac:dyDescent="0.35">
      <c r="A194">
        <v>237</v>
      </c>
      <c r="B194" s="3" t="s">
        <v>239</v>
      </c>
      <c r="C194" s="3" t="s">
        <v>4347</v>
      </c>
      <c r="D194" s="6">
        <v>15000</v>
      </c>
      <c r="E194" s="8">
        <v>50</v>
      </c>
      <c r="F194" t="s">
        <v>8220</v>
      </c>
      <c r="G194" t="s">
        <v>8223</v>
      </c>
      <c r="H194" t="s">
        <v>8245</v>
      </c>
      <c r="I194">
        <v>1457445069</v>
      </c>
      <c r="J194">
        <v>1452261069</v>
      </c>
      <c r="K194" t="b">
        <v>0</v>
      </c>
      <c r="L194">
        <v>1</v>
      </c>
      <c r="M194" t="b">
        <v>0</v>
      </c>
      <c r="N194" t="s">
        <v>8306</v>
      </c>
      <c r="O194" t="s">
        <v>8309</v>
      </c>
      <c r="P194" s="14">
        <f t="shared" si="6"/>
        <v>42377.577187499999</v>
      </c>
      <c r="Q194" s="14">
        <f t="shared" si="7"/>
        <v>42437.577187499999</v>
      </c>
      <c r="R194">
        <f t="shared" si="8"/>
        <v>60</v>
      </c>
    </row>
    <row r="195" spans="1:18" ht="58" x14ac:dyDescent="0.35">
      <c r="A195">
        <v>240</v>
      </c>
      <c r="B195" s="3" t="s">
        <v>242</v>
      </c>
      <c r="C195" s="3" t="s">
        <v>4350</v>
      </c>
      <c r="D195" s="6">
        <v>15000</v>
      </c>
      <c r="E195" s="8">
        <v>16145.12</v>
      </c>
      <c r="F195" t="s">
        <v>8218</v>
      </c>
      <c r="G195" t="s">
        <v>8223</v>
      </c>
      <c r="H195" t="s">
        <v>8245</v>
      </c>
      <c r="I195">
        <v>1367773211</v>
      </c>
      <c r="J195">
        <v>1363885211</v>
      </c>
      <c r="K195" t="b">
        <v>1</v>
      </c>
      <c r="L195">
        <v>137</v>
      </c>
      <c r="M195" t="b">
        <v>1</v>
      </c>
      <c r="N195" t="s">
        <v>8306</v>
      </c>
      <c r="O195" t="s">
        <v>8310</v>
      </c>
      <c r="P195" s="14">
        <f t="shared" ref="P195:P258" si="9">(((J195/60)/60)/24)+DATE(1970,1,1)</f>
        <v>41354.708460648151</v>
      </c>
      <c r="Q195" s="14">
        <f t="shared" ref="Q195:Q258" si="10">(((I195/60)/60)/24)+DATE(1970,1,1)</f>
        <v>41399.708460648151</v>
      </c>
      <c r="R195">
        <f t="shared" ref="R195:R258" si="11">_xlfn.DAYS(Q195,P195)</f>
        <v>45</v>
      </c>
    </row>
    <row r="196" spans="1:18" ht="43.5" x14ac:dyDescent="0.35">
      <c r="A196">
        <v>286</v>
      </c>
      <c r="B196" s="3" t="s">
        <v>287</v>
      </c>
      <c r="C196" s="3" t="s">
        <v>4396</v>
      </c>
      <c r="D196" s="6">
        <v>15000</v>
      </c>
      <c r="E196" s="8">
        <v>16373</v>
      </c>
      <c r="F196" t="s">
        <v>8218</v>
      </c>
      <c r="G196" t="s">
        <v>8223</v>
      </c>
      <c r="H196" t="s">
        <v>8245</v>
      </c>
      <c r="I196">
        <v>1364236524</v>
      </c>
      <c r="J196">
        <v>1360352124</v>
      </c>
      <c r="K196" t="b">
        <v>1</v>
      </c>
      <c r="L196">
        <v>135</v>
      </c>
      <c r="M196" t="b">
        <v>1</v>
      </c>
      <c r="N196" t="s">
        <v>8306</v>
      </c>
      <c r="O196" t="s">
        <v>8310</v>
      </c>
      <c r="P196" s="14">
        <f t="shared" si="9"/>
        <v>41313.816249999996</v>
      </c>
      <c r="Q196" s="14">
        <f t="shared" si="10"/>
        <v>41358.774583333332</v>
      </c>
      <c r="R196">
        <f t="shared" si="11"/>
        <v>45</v>
      </c>
    </row>
    <row r="197" spans="1:18" ht="29" x14ac:dyDescent="0.35">
      <c r="A197">
        <v>287</v>
      </c>
      <c r="B197" s="3" t="s">
        <v>288</v>
      </c>
      <c r="C197" s="3" t="s">
        <v>4397</v>
      </c>
      <c r="D197" s="6">
        <v>15000</v>
      </c>
      <c r="E197" s="8">
        <v>26445</v>
      </c>
      <c r="F197" t="s">
        <v>8218</v>
      </c>
      <c r="G197" t="s">
        <v>8223</v>
      </c>
      <c r="H197" t="s">
        <v>8245</v>
      </c>
      <c r="I197">
        <v>1351828800</v>
      </c>
      <c r="J197">
        <v>1349160018</v>
      </c>
      <c r="K197" t="b">
        <v>1</v>
      </c>
      <c r="L197">
        <v>290</v>
      </c>
      <c r="M197" t="b">
        <v>1</v>
      </c>
      <c r="N197" t="s">
        <v>8306</v>
      </c>
      <c r="O197" t="s">
        <v>8310</v>
      </c>
      <c r="P197" s="14">
        <f t="shared" si="9"/>
        <v>41184.277986111112</v>
      </c>
      <c r="Q197" s="14">
        <f t="shared" si="10"/>
        <v>41215.166666666664</v>
      </c>
      <c r="R197">
        <f t="shared" si="11"/>
        <v>31</v>
      </c>
    </row>
    <row r="198" spans="1:18" ht="43.5" x14ac:dyDescent="0.35">
      <c r="A198">
        <v>289</v>
      </c>
      <c r="B198" s="3" t="s">
        <v>290</v>
      </c>
      <c r="C198" s="3" t="s">
        <v>4399</v>
      </c>
      <c r="D198" s="6">
        <v>15000</v>
      </c>
      <c r="E198" s="8">
        <v>15723</v>
      </c>
      <c r="F198" t="s">
        <v>8218</v>
      </c>
      <c r="G198" t="s">
        <v>8224</v>
      </c>
      <c r="H198" t="s">
        <v>8246</v>
      </c>
      <c r="I198">
        <v>1383389834</v>
      </c>
      <c r="J198">
        <v>1380797834</v>
      </c>
      <c r="K198" t="b">
        <v>1</v>
      </c>
      <c r="L198">
        <v>232</v>
      </c>
      <c r="M198" t="b">
        <v>1</v>
      </c>
      <c r="N198" t="s">
        <v>8306</v>
      </c>
      <c r="O198" t="s">
        <v>8310</v>
      </c>
      <c r="P198" s="14">
        <f t="shared" si="9"/>
        <v>41550.456412037034</v>
      </c>
      <c r="Q198" s="14">
        <f t="shared" si="10"/>
        <v>41580.456412037034</v>
      </c>
      <c r="R198">
        <f t="shared" si="11"/>
        <v>30</v>
      </c>
    </row>
    <row r="199" spans="1:18" ht="29" x14ac:dyDescent="0.35">
      <c r="A199">
        <v>316</v>
      </c>
      <c r="B199" s="3" t="s">
        <v>317</v>
      </c>
      <c r="C199" s="3" t="s">
        <v>4426</v>
      </c>
      <c r="D199" s="6">
        <v>15000</v>
      </c>
      <c r="E199" s="8">
        <v>17066</v>
      </c>
      <c r="F199" t="s">
        <v>8218</v>
      </c>
      <c r="G199" t="s">
        <v>8228</v>
      </c>
      <c r="H199" t="s">
        <v>8250</v>
      </c>
      <c r="I199">
        <v>1418273940</v>
      </c>
      <c r="J199">
        <v>1415398197</v>
      </c>
      <c r="K199" t="b">
        <v>1</v>
      </c>
      <c r="L199">
        <v>158</v>
      </c>
      <c r="M199" t="b">
        <v>1</v>
      </c>
      <c r="N199" t="s">
        <v>8306</v>
      </c>
      <c r="O199" t="s">
        <v>8310</v>
      </c>
      <c r="P199" s="14">
        <f t="shared" si="9"/>
        <v>41950.923576388886</v>
      </c>
      <c r="Q199" s="14">
        <f t="shared" si="10"/>
        <v>41984.207638888889</v>
      </c>
      <c r="R199">
        <f t="shared" si="11"/>
        <v>34</v>
      </c>
    </row>
    <row r="200" spans="1:18" ht="43.5" x14ac:dyDescent="0.35">
      <c r="A200">
        <v>338</v>
      </c>
      <c r="B200" s="3" t="s">
        <v>339</v>
      </c>
      <c r="C200" s="3" t="s">
        <v>4448</v>
      </c>
      <c r="D200" s="6">
        <v>15000</v>
      </c>
      <c r="E200" s="8">
        <v>16520.04</v>
      </c>
      <c r="F200" t="s">
        <v>8218</v>
      </c>
      <c r="G200" t="s">
        <v>8223</v>
      </c>
      <c r="H200" t="s">
        <v>8245</v>
      </c>
      <c r="I200">
        <v>1472864400</v>
      </c>
      <c r="J200">
        <v>1468001290</v>
      </c>
      <c r="K200" t="b">
        <v>1</v>
      </c>
      <c r="L200">
        <v>236</v>
      </c>
      <c r="M200" t="b">
        <v>1</v>
      </c>
      <c r="N200" t="s">
        <v>8306</v>
      </c>
      <c r="O200" t="s">
        <v>8310</v>
      </c>
      <c r="P200" s="14">
        <f t="shared" si="9"/>
        <v>42559.755671296298</v>
      </c>
      <c r="Q200" s="14">
        <f t="shared" si="10"/>
        <v>42616.041666666672</v>
      </c>
      <c r="R200">
        <f t="shared" si="11"/>
        <v>57</v>
      </c>
    </row>
    <row r="201" spans="1:18" ht="58" x14ac:dyDescent="0.35">
      <c r="A201">
        <v>357</v>
      </c>
      <c r="B201" s="3" t="s">
        <v>358</v>
      </c>
      <c r="C201" s="3" t="s">
        <v>4467</v>
      </c>
      <c r="D201" s="6">
        <v>15000</v>
      </c>
      <c r="E201" s="8">
        <v>26100</v>
      </c>
      <c r="F201" t="s">
        <v>8218</v>
      </c>
      <c r="G201" t="s">
        <v>8223</v>
      </c>
      <c r="H201" t="s">
        <v>8245</v>
      </c>
      <c r="I201">
        <v>1429852797</v>
      </c>
      <c r="J201">
        <v>1426396797</v>
      </c>
      <c r="K201" t="b">
        <v>1</v>
      </c>
      <c r="L201">
        <v>303</v>
      </c>
      <c r="M201" t="b">
        <v>1</v>
      </c>
      <c r="N201" t="s">
        <v>8306</v>
      </c>
      <c r="O201" t="s">
        <v>8310</v>
      </c>
      <c r="P201" s="14">
        <f t="shared" si="9"/>
        <v>42078.222187499996</v>
      </c>
      <c r="Q201" s="14">
        <f t="shared" si="10"/>
        <v>42118.222187499996</v>
      </c>
      <c r="R201">
        <f t="shared" si="11"/>
        <v>40</v>
      </c>
    </row>
    <row r="202" spans="1:18" ht="43.5" x14ac:dyDescent="0.35">
      <c r="A202">
        <v>365</v>
      </c>
      <c r="B202" s="3" t="s">
        <v>366</v>
      </c>
      <c r="C202" s="3" t="s">
        <v>4475</v>
      </c>
      <c r="D202" s="6">
        <v>15000</v>
      </c>
      <c r="E202" s="8">
        <v>15596</v>
      </c>
      <c r="F202" t="s">
        <v>8218</v>
      </c>
      <c r="G202" t="s">
        <v>8224</v>
      </c>
      <c r="H202" t="s">
        <v>8246</v>
      </c>
      <c r="I202">
        <v>1393597999</v>
      </c>
      <c r="J202">
        <v>1391005999</v>
      </c>
      <c r="K202" t="b">
        <v>0</v>
      </c>
      <c r="L202">
        <v>65</v>
      </c>
      <c r="M202" t="b">
        <v>1</v>
      </c>
      <c r="N202" t="s">
        <v>8306</v>
      </c>
      <c r="O202" t="s">
        <v>8310</v>
      </c>
      <c r="P202" s="14">
        <f t="shared" si="9"/>
        <v>41668.606469907405</v>
      </c>
      <c r="Q202" s="14">
        <f t="shared" si="10"/>
        <v>41698.606469907405</v>
      </c>
      <c r="R202">
        <f t="shared" si="11"/>
        <v>30</v>
      </c>
    </row>
    <row r="203" spans="1:18" ht="43.5" x14ac:dyDescent="0.35">
      <c r="A203">
        <v>379</v>
      </c>
      <c r="B203" s="3" t="s">
        <v>380</v>
      </c>
      <c r="C203" s="3" t="s">
        <v>4489</v>
      </c>
      <c r="D203" s="6">
        <v>15000</v>
      </c>
      <c r="E203" s="8">
        <v>17412</v>
      </c>
      <c r="F203" t="s">
        <v>8218</v>
      </c>
      <c r="G203" t="s">
        <v>8223</v>
      </c>
      <c r="H203" t="s">
        <v>8245</v>
      </c>
      <c r="I203">
        <v>1336062672</v>
      </c>
      <c r="J203">
        <v>1332174672</v>
      </c>
      <c r="K203" t="b">
        <v>0</v>
      </c>
      <c r="L203">
        <v>149</v>
      </c>
      <c r="M203" t="b">
        <v>1</v>
      </c>
      <c r="N203" t="s">
        <v>8306</v>
      </c>
      <c r="O203" t="s">
        <v>8310</v>
      </c>
      <c r="P203" s="14">
        <f t="shared" si="9"/>
        <v>40987.688333333332</v>
      </c>
      <c r="Q203" s="14">
        <f t="shared" si="10"/>
        <v>41032.688333333332</v>
      </c>
      <c r="R203">
        <f t="shared" si="11"/>
        <v>45</v>
      </c>
    </row>
    <row r="204" spans="1:18" ht="43.5" x14ac:dyDescent="0.35">
      <c r="A204">
        <v>396</v>
      </c>
      <c r="B204" s="3" t="s">
        <v>397</v>
      </c>
      <c r="C204" s="3" t="s">
        <v>4506</v>
      </c>
      <c r="D204" s="6">
        <v>15000</v>
      </c>
      <c r="E204" s="8">
        <v>16000</v>
      </c>
      <c r="F204" t="s">
        <v>8218</v>
      </c>
      <c r="G204" t="s">
        <v>8223</v>
      </c>
      <c r="H204" t="s">
        <v>8245</v>
      </c>
      <c r="I204">
        <v>1341668006</v>
      </c>
      <c r="J204">
        <v>1340372006</v>
      </c>
      <c r="K204" t="b">
        <v>0</v>
      </c>
      <c r="L204">
        <v>196</v>
      </c>
      <c r="M204" t="b">
        <v>1</v>
      </c>
      <c r="N204" t="s">
        <v>8306</v>
      </c>
      <c r="O204" t="s">
        <v>8310</v>
      </c>
      <c r="P204" s="14">
        <f t="shared" si="9"/>
        <v>41082.564884259256</v>
      </c>
      <c r="Q204" s="14">
        <f t="shared" si="10"/>
        <v>41097.564884259256</v>
      </c>
      <c r="R204">
        <f t="shared" si="11"/>
        <v>15</v>
      </c>
    </row>
    <row r="205" spans="1:18" ht="58" x14ac:dyDescent="0.35">
      <c r="A205">
        <v>421</v>
      </c>
      <c r="B205" s="3" t="s">
        <v>422</v>
      </c>
      <c r="C205" s="3" t="s">
        <v>4531</v>
      </c>
      <c r="D205" s="6">
        <v>15000</v>
      </c>
      <c r="E205" s="8">
        <v>301</v>
      </c>
      <c r="F205" t="s">
        <v>8220</v>
      </c>
      <c r="G205" t="s">
        <v>8223</v>
      </c>
      <c r="H205" t="s">
        <v>8245</v>
      </c>
      <c r="I205">
        <v>1440157656</v>
      </c>
      <c r="J205">
        <v>1434973656</v>
      </c>
      <c r="K205" t="b">
        <v>0</v>
      </c>
      <c r="L205">
        <v>6</v>
      </c>
      <c r="M205" t="b">
        <v>0</v>
      </c>
      <c r="N205" t="s">
        <v>8306</v>
      </c>
      <c r="O205" t="s">
        <v>8311</v>
      </c>
      <c r="P205" s="14">
        <f t="shared" si="9"/>
        <v>42177.491388888884</v>
      </c>
      <c r="Q205" s="14">
        <f t="shared" si="10"/>
        <v>42237.491388888884</v>
      </c>
      <c r="R205">
        <f t="shared" si="11"/>
        <v>60</v>
      </c>
    </row>
    <row r="206" spans="1:18" ht="43.5" x14ac:dyDescent="0.35">
      <c r="A206">
        <v>479</v>
      </c>
      <c r="B206" s="3" t="s">
        <v>480</v>
      </c>
      <c r="C206" s="3" t="s">
        <v>4589</v>
      </c>
      <c r="D206" s="6">
        <v>15000</v>
      </c>
      <c r="E206" s="8">
        <v>4884</v>
      </c>
      <c r="F206" t="s">
        <v>8220</v>
      </c>
      <c r="G206" t="s">
        <v>8223</v>
      </c>
      <c r="H206" t="s">
        <v>8245</v>
      </c>
      <c r="I206">
        <v>1416566835</v>
      </c>
      <c r="J206">
        <v>1411379235</v>
      </c>
      <c r="K206" t="b">
        <v>0</v>
      </c>
      <c r="L206">
        <v>55</v>
      </c>
      <c r="M206" t="b">
        <v>0</v>
      </c>
      <c r="N206" t="s">
        <v>8306</v>
      </c>
      <c r="O206" t="s">
        <v>8311</v>
      </c>
      <c r="P206" s="14">
        <f t="shared" si="9"/>
        <v>41904.407812500001</v>
      </c>
      <c r="Q206" s="14">
        <f t="shared" si="10"/>
        <v>41964.449479166666</v>
      </c>
      <c r="R206">
        <f t="shared" si="11"/>
        <v>60</v>
      </c>
    </row>
    <row r="207" spans="1:18" ht="58" x14ac:dyDescent="0.35">
      <c r="A207">
        <v>483</v>
      </c>
      <c r="B207" s="3" t="s">
        <v>484</v>
      </c>
      <c r="C207" s="3" t="s">
        <v>4593</v>
      </c>
      <c r="D207" s="6">
        <v>15000</v>
      </c>
      <c r="E207" s="8">
        <v>7530</v>
      </c>
      <c r="F207" t="s">
        <v>8220</v>
      </c>
      <c r="G207" t="s">
        <v>8224</v>
      </c>
      <c r="H207" t="s">
        <v>8246</v>
      </c>
      <c r="I207">
        <v>1359434672</v>
      </c>
      <c r="J207">
        <v>1354250672</v>
      </c>
      <c r="K207" t="b">
        <v>0</v>
      </c>
      <c r="L207">
        <v>147</v>
      </c>
      <c r="M207" t="b">
        <v>0</v>
      </c>
      <c r="N207" t="s">
        <v>8306</v>
      </c>
      <c r="O207" t="s">
        <v>8311</v>
      </c>
      <c r="P207" s="14">
        <f t="shared" si="9"/>
        <v>41243.197592592594</v>
      </c>
      <c r="Q207" s="14">
        <f t="shared" si="10"/>
        <v>41303.197592592594</v>
      </c>
      <c r="R207">
        <f t="shared" si="11"/>
        <v>60</v>
      </c>
    </row>
    <row r="208" spans="1:18" ht="43.5" x14ac:dyDescent="0.35">
      <c r="A208">
        <v>517</v>
      </c>
      <c r="B208" s="3" t="s">
        <v>518</v>
      </c>
      <c r="C208" s="3" t="s">
        <v>4627</v>
      </c>
      <c r="D208" s="6">
        <v>15000</v>
      </c>
      <c r="E208" s="8">
        <v>205</v>
      </c>
      <c r="F208" t="s">
        <v>8220</v>
      </c>
      <c r="G208" t="s">
        <v>8223</v>
      </c>
      <c r="H208" t="s">
        <v>8245</v>
      </c>
      <c r="I208">
        <v>1486046761</v>
      </c>
      <c r="J208">
        <v>1483454761</v>
      </c>
      <c r="K208" t="b">
        <v>0</v>
      </c>
      <c r="L208">
        <v>3</v>
      </c>
      <c r="M208" t="b">
        <v>0</v>
      </c>
      <c r="N208" t="s">
        <v>8306</v>
      </c>
      <c r="O208" t="s">
        <v>8311</v>
      </c>
      <c r="P208" s="14">
        <f t="shared" si="9"/>
        <v>42738.615289351852</v>
      </c>
      <c r="Q208" s="14">
        <f t="shared" si="10"/>
        <v>42768.615289351852</v>
      </c>
      <c r="R208">
        <f t="shared" si="11"/>
        <v>30</v>
      </c>
    </row>
    <row r="209" spans="1:18" ht="43.5" x14ac:dyDescent="0.35">
      <c r="A209">
        <v>534</v>
      </c>
      <c r="B209" s="3" t="s">
        <v>535</v>
      </c>
      <c r="C209" s="3" t="s">
        <v>4644</v>
      </c>
      <c r="D209" s="6">
        <v>15000</v>
      </c>
      <c r="E209" s="8">
        <v>15700</v>
      </c>
      <c r="F209" t="s">
        <v>8218</v>
      </c>
      <c r="G209" t="s">
        <v>8233</v>
      </c>
      <c r="H209" t="s">
        <v>8253</v>
      </c>
      <c r="I209">
        <v>1446418800</v>
      </c>
      <c r="J209">
        <v>1443036470</v>
      </c>
      <c r="K209" t="b">
        <v>0</v>
      </c>
      <c r="L209">
        <v>48</v>
      </c>
      <c r="M209" t="b">
        <v>1</v>
      </c>
      <c r="N209" t="s">
        <v>8328</v>
      </c>
      <c r="O209" t="s">
        <v>8329</v>
      </c>
      <c r="P209" s="14">
        <f t="shared" si="9"/>
        <v>42270.810995370368</v>
      </c>
      <c r="Q209" s="14">
        <f t="shared" si="10"/>
        <v>42309.958333333328</v>
      </c>
      <c r="R209">
        <f t="shared" si="11"/>
        <v>39</v>
      </c>
    </row>
    <row r="210" spans="1:18" ht="58" x14ac:dyDescent="0.35">
      <c r="A210">
        <v>540</v>
      </c>
      <c r="B210" s="3" t="s">
        <v>541</v>
      </c>
      <c r="C210" s="3" t="s">
        <v>4650</v>
      </c>
      <c r="D210" s="6">
        <v>15000</v>
      </c>
      <c r="E210" s="8">
        <v>1</v>
      </c>
      <c r="F210" t="s">
        <v>8220</v>
      </c>
      <c r="G210" t="s">
        <v>8223</v>
      </c>
      <c r="H210" t="s">
        <v>8245</v>
      </c>
      <c r="I210">
        <v>1423078606</v>
      </c>
      <c r="J210">
        <v>1420486606</v>
      </c>
      <c r="K210" t="b">
        <v>0</v>
      </c>
      <c r="L210">
        <v>1</v>
      </c>
      <c r="M210" t="b">
        <v>0</v>
      </c>
      <c r="N210" t="s">
        <v>8312</v>
      </c>
      <c r="O210" t="s">
        <v>8313</v>
      </c>
      <c r="P210" s="14">
        <f t="shared" si="9"/>
        <v>42009.817199074074</v>
      </c>
      <c r="Q210" s="14">
        <f t="shared" si="10"/>
        <v>42039.817199074074</v>
      </c>
      <c r="R210">
        <f t="shared" si="11"/>
        <v>30</v>
      </c>
    </row>
    <row r="211" spans="1:18" ht="43.5" x14ac:dyDescent="0.35">
      <c r="A211">
        <v>561</v>
      </c>
      <c r="B211" s="3" t="s">
        <v>562</v>
      </c>
      <c r="C211" s="3" t="s">
        <v>4671</v>
      </c>
      <c r="D211" s="6">
        <v>15000</v>
      </c>
      <c r="E211" s="8">
        <v>55</v>
      </c>
      <c r="F211" t="s">
        <v>8220</v>
      </c>
      <c r="G211" t="s">
        <v>8223</v>
      </c>
      <c r="H211" t="s">
        <v>8245</v>
      </c>
      <c r="I211">
        <v>1445874513</v>
      </c>
      <c r="J211">
        <v>1442850513</v>
      </c>
      <c r="K211" t="b">
        <v>0</v>
      </c>
      <c r="L211">
        <v>2</v>
      </c>
      <c r="M211" t="b">
        <v>0</v>
      </c>
      <c r="N211" t="s">
        <v>8312</v>
      </c>
      <c r="O211" t="s">
        <v>8313</v>
      </c>
      <c r="P211" s="14">
        <f t="shared" si="9"/>
        <v>42268.658715277779</v>
      </c>
      <c r="Q211" s="14">
        <f t="shared" si="10"/>
        <v>42303.658715277779</v>
      </c>
      <c r="R211">
        <f t="shared" si="11"/>
        <v>35</v>
      </c>
    </row>
    <row r="212" spans="1:18" ht="43.5" x14ac:dyDescent="0.35">
      <c r="A212">
        <v>603</v>
      </c>
      <c r="B212" s="3" t="s">
        <v>604</v>
      </c>
      <c r="C212" s="3" t="s">
        <v>4713</v>
      </c>
      <c r="D212" s="6">
        <v>15000</v>
      </c>
      <c r="E212" s="8">
        <v>590.02</v>
      </c>
      <c r="F212" t="s">
        <v>8219</v>
      </c>
      <c r="G212" t="s">
        <v>8223</v>
      </c>
      <c r="H212" t="s">
        <v>8245</v>
      </c>
      <c r="I212">
        <v>1408029623</v>
      </c>
      <c r="J212">
        <v>1405437623</v>
      </c>
      <c r="K212" t="b">
        <v>0</v>
      </c>
      <c r="L212">
        <v>13</v>
      </c>
      <c r="M212" t="b">
        <v>0</v>
      </c>
      <c r="N212" t="s">
        <v>8312</v>
      </c>
      <c r="O212" t="s">
        <v>8313</v>
      </c>
      <c r="P212" s="14">
        <f t="shared" si="9"/>
        <v>41835.639155092591</v>
      </c>
      <c r="Q212" s="14">
        <f t="shared" si="10"/>
        <v>41865.639155092591</v>
      </c>
      <c r="R212">
        <f t="shared" si="11"/>
        <v>30</v>
      </c>
    </row>
    <row r="213" spans="1:18" ht="43.5" x14ac:dyDescent="0.35">
      <c r="A213">
        <v>657</v>
      </c>
      <c r="B213" s="3" t="s">
        <v>658</v>
      </c>
      <c r="C213" s="3" t="s">
        <v>4767</v>
      </c>
      <c r="D213" s="6">
        <v>15000</v>
      </c>
      <c r="E213" s="8">
        <v>18855</v>
      </c>
      <c r="F213" t="s">
        <v>8218</v>
      </c>
      <c r="G213" t="s">
        <v>8223</v>
      </c>
      <c r="H213" t="s">
        <v>8245</v>
      </c>
      <c r="I213">
        <v>1450901872</v>
      </c>
      <c r="J213">
        <v>1448309872</v>
      </c>
      <c r="K213" t="b">
        <v>0</v>
      </c>
      <c r="L213">
        <v>99</v>
      </c>
      <c r="M213" t="b">
        <v>1</v>
      </c>
      <c r="N213" t="s">
        <v>8312</v>
      </c>
      <c r="O213" t="s">
        <v>8314</v>
      </c>
      <c r="P213" s="14">
        <f t="shared" si="9"/>
        <v>42331.84574074074</v>
      </c>
      <c r="Q213" s="14">
        <f t="shared" si="10"/>
        <v>42361.84574074074</v>
      </c>
      <c r="R213">
        <f t="shared" si="11"/>
        <v>30</v>
      </c>
    </row>
    <row r="214" spans="1:18" ht="43.5" x14ac:dyDescent="0.35">
      <c r="A214">
        <v>668</v>
      </c>
      <c r="B214" s="3" t="s">
        <v>669</v>
      </c>
      <c r="C214" s="3" t="s">
        <v>4778</v>
      </c>
      <c r="D214" s="6">
        <v>15000</v>
      </c>
      <c r="E214" s="8">
        <v>684</v>
      </c>
      <c r="F214" t="s">
        <v>8220</v>
      </c>
      <c r="G214" t="s">
        <v>8223</v>
      </c>
      <c r="H214" t="s">
        <v>8245</v>
      </c>
      <c r="I214">
        <v>1431374222</v>
      </c>
      <c r="J214">
        <v>1427486222</v>
      </c>
      <c r="K214" t="b">
        <v>0</v>
      </c>
      <c r="L214">
        <v>25</v>
      </c>
      <c r="M214" t="b">
        <v>0</v>
      </c>
      <c r="N214" t="s">
        <v>8312</v>
      </c>
      <c r="O214" t="s">
        <v>8314</v>
      </c>
      <c r="P214" s="14">
        <f t="shared" si="9"/>
        <v>42090.831273148149</v>
      </c>
      <c r="Q214" s="14">
        <f t="shared" si="10"/>
        <v>42135.831273148149</v>
      </c>
      <c r="R214">
        <f t="shared" si="11"/>
        <v>45</v>
      </c>
    </row>
    <row r="215" spans="1:18" ht="58" x14ac:dyDescent="0.35">
      <c r="A215">
        <v>700</v>
      </c>
      <c r="B215" s="3" t="s">
        <v>701</v>
      </c>
      <c r="C215" s="3" t="s">
        <v>4810</v>
      </c>
      <c r="D215" s="6">
        <v>15000</v>
      </c>
      <c r="E215" s="8">
        <v>403</v>
      </c>
      <c r="F215" t="s">
        <v>8220</v>
      </c>
      <c r="G215" t="s">
        <v>8226</v>
      </c>
      <c r="H215" t="s">
        <v>8248</v>
      </c>
      <c r="I215">
        <v>1484065881</v>
      </c>
      <c r="J215">
        <v>1481473881</v>
      </c>
      <c r="K215" t="b">
        <v>0</v>
      </c>
      <c r="L215">
        <v>31</v>
      </c>
      <c r="M215" t="b">
        <v>0</v>
      </c>
      <c r="N215" t="s">
        <v>8312</v>
      </c>
      <c r="O215" t="s">
        <v>8314</v>
      </c>
      <c r="P215" s="14">
        <f t="shared" si="9"/>
        <v>42715.688437500001</v>
      </c>
      <c r="Q215" s="14">
        <f t="shared" si="10"/>
        <v>42745.688437500001</v>
      </c>
      <c r="R215">
        <f t="shared" si="11"/>
        <v>30</v>
      </c>
    </row>
    <row r="216" spans="1:18" ht="43.5" x14ac:dyDescent="0.35">
      <c r="A216">
        <v>702</v>
      </c>
      <c r="B216" s="3" t="s">
        <v>703</v>
      </c>
      <c r="C216" s="3" t="s">
        <v>4812</v>
      </c>
      <c r="D216" s="6">
        <v>15000</v>
      </c>
      <c r="E216" s="8">
        <v>4622.01</v>
      </c>
      <c r="F216" t="s">
        <v>8220</v>
      </c>
      <c r="G216" t="s">
        <v>8223</v>
      </c>
      <c r="H216" t="s">
        <v>8245</v>
      </c>
      <c r="I216">
        <v>1480011987</v>
      </c>
      <c r="J216">
        <v>1477416387</v>
      </c>
      <c r="K216" t="b">
        <v>0</v>
      </c>
      <c r="L216">
        <v>37</v>
      </c>
      <c r="M216" t="b">
        <v>0</v>
      </c>
      <c r="N216" t="s">
        <v>8312</v>
      </c>
      <c r="O216" t="s">
        <v>8314</v>
      </c>
      <c r="P216" s="14">
        <f t="shared" si="9"/>
        <v>42668.726701388892</v>
      </c>
      <c r="Q216" s="14">
        <f t="shared" si="10"/>
        <v>42698.768368055549</v>
      </c>
      <c r="R216">
        <f t="shared" si="11"/>
        <v>30</v>
      </c>
    </row>
    <row r="217" spans="1:18" ht="43.5" x14ac:dyDescent="0.35">
      <c r="A217">
        <v>703</v>
      </c>
      <c r="B217" s="3" t="s">
        <v>704</v>
      </c>
      <c r="C217" s="3" t="s">
        <v>4813</v>
      </c>
      <c r="D217" s="6">
        <v>15000</v>
      </c>
      <c r="E217" s="8">
        <v>837</v>
      </c>
      <c r="F217" t="s">
        <v>8220</v>
      </c>
      <c r="G217" t="s">
        <v>8223</v>
      </c>
      <c r="H217" t="s">
        <v>8245</v>
      </c>
      <c r="I217">
        <v>1485905520</v>
      </c>
      <c r="J217">
        <v>1481150949</v>
      </c>
      <c r="K217" t="b">
        <v>0</v>
      </c>
      <c r="L217">
        <v>7</v>
      </c>
      <c r="M217" t="b">
        <v>0</v>
      </c>
      <c r="N217" t="s">
        <v>8312</v>
      </c>
      <c r="O217" t="s">
        <v>8314</v>
      </c>
      <c r="P217" s="14">
        <f t="shared" si="9"/>
        <v>42711.950798611113</v>
      </c>
      <c r="Q217" s="14">
        <f t="shared" si="10"/>
        <v>42766.98055555555</v>
      </c>
      <c r="R217">
        <f t="shared" si="11"/>
        <v>55</v>
      </c>
    </row>
    <row r="218" spans="1:18" ht="29" x14ac:dyDescent="0.35">
      <c r="A218">
        <v>709</v>
      </c>
      <c r="B218" s="3" t="s">
        <v>710</v>
      </c>
      <c r="C218" s="3" t="s">
        <v>4819</v>
      </c>
      <c r="D218" s="6">
        <v>15000</v>
      </c>
      <c r="E218" s="8">
        <v>61</v>
      </c>
      <c r="F218" t="s">
        <v>8220</v>
      </c>
      <c r="G218" t="s">
        <v>8223</v>
      </c>
      <c r="H218" t="s">
        <v>8245</v>
      </c>
      <c r="I218">
        <v>1417741159</v>
      </c>
      <c r="J218">
        <v>1415149159</v>
      </c>
      <c r="K218" t="b">
        <v>0</v>
      </c>
      <c r="L218">
        <v>2</v>
      </c>
      <c r="M218" t="b">
        <v>0</v>
      </c>
      <c r="N218" t="s">
        <v>8312</v>
      </c>
      <c r="O218" t="s">
        <v>8314</v>
      </c>
      <c r="P218" s="14">
        <f t="shared" si="9"/>
        <v>41948.041192129633</v>
      </c>
      <c r="Q218" s="14">
        <f t="shared" si="10"/>
        <v>41978.041192129633</v>
      </c>
      <c r="R218">
        <f t="shared" si="11"/>
        <v>30</v>
      </c>
    </row>
    <row r="219" spans="1:18" ht="43.5" x14ac:dyDescent="0.35">
      <c r="A219">
        <v>714</v>
      </c>
      <c r="B219" s="3" t="s">
        <v>715</v>
      </c>
      <c r="C219" s="3" t="s">
        <v>4824</v>
      </c>
      <c r="D219" s="6">
        <v>15000</v>
      </c>
      <c r="E219" s="8">
        <v>2249</v>
      </c>
      <c r="F219" t="s">
        <v>8220</v>
      </c>
      <c r="G219" t="s">
        <v>8223</v>
      </c>
      <c r="H219" t="s">
        <v>8245</v>
      </c>
      <c r="I219">
        <v>1488308082</v>
      </c>
      <c r="J219">
        <v>1483124082</v>
      </c>
      <c r="K219" t="b">
        <v>0</v>
      </c>
      <c r="L219">
        <v>28</v>
      </c>
      <c r="M219" t="b">
        <v>0</v>
      </c>
      <c r="N219" t="s">
        <v>8312</v>
      </c>
      <c r="O219" t="s">
        <v>8314</v>
      </c>
      <c r="P219" s="14">
        <f t="shared" si="9"/>
        <v>42734.787986111114</v>
      </c>
      <c r="Q219" s="14">
        <f t="shared" si="10"/>
        <v>42794.787986111114</v>
      </c>
      <c r="R219">
        <f t="shared" si="11"/>
        <v>60</v>
      </c>
    </row>
    <row r="220" spans="1:18" ht="43.5" x14ac:dyDescent="0.35">
      <c r="A220">
        <v>719</v>
      </c>
      <c r="B220" s="3" t="s">
        <v>720</v>
      </c>
      <c r="C220" s="3" t="s">
        <v>4829</v>
      </c>
      <c r="D220" s="6">
        <v>15000</v>
      </c>
      <c r="E220" s="8">
        <v>194</v>
      </c>
      <c r="F220" t="s">
        <v>8220</v>
      </c>
      <c r="G220" t="s">
        <v>8223</v>
      </c>
      <c r="H220" t="s">
        <v>8245</v>
      </c>
      <c r="I220">
        <v>1456189076</v>
      </c>
      <c r="J220">
        <v>1454979476</v>
      </c>
      <c r="K220" t="b">
        <v>0</v>
      </c>
      <c r="L220">
        <v>10</v>
      </c>
      <c r="M220" t="b">
        <v>0</v>
      </c>
      <c r="N220" t="s">
        <v>8312</v>
      </c>
      <c r="O220" t="s">
        <v>8314</v>
      </c>
      <c r="P220" s="14">
        <f t="shared" si="9"/>
        <v>42409.040231481486</v>
      </c>
      <c r="Q220" s="14">
        <f t="shared" si="10"/>
        <v>42423.040231481486</v>
      </c>
      <c r="R220">
        <f t="shared" si="11"/>
        <v>14</v>
      </c>
    </row>
    <row r="221" spans="1:18" ht="58" x14ac:dyDescent="0.35">
      <c r="A221">
        <v>779</v>
      </c>
      <c r="B221" s="3" t="s">
        <v>780</v>
      </c>
      <c r="C221" s="3" t="s">
        <v>4889</v>
      </c>
      <c r="D221" s="6">
        <v>15000</v>
      </c>
      <c r="E221" s="8">
        <v>400</v>
      </c>
      <c r="F221" t="s">
        <v>8220</v>
      </c>
      <c r="G221" t="s">
        <v>8223</v>
      </c>
      <c r="H221" t="s">
        <v>8245</v>
      </c>
      <c r="I221">
        <v>1287115200</v>
      </c>
      <c r="J221">
        <v>1284567905</v>
      </c>
      <c r="K221" t="b">
        <v>0</v>
      </c>
      <c r="L221">
        <v>6</v>
      </c>
      <c r="M221" t="b">
        <v>0</v>
      </c>
      <c r="N221" t="s">
        <v>8315</v>
      </c>
      <c r="O221" t="s">
        <v>8331</v>
      </c>
      <c r="P221" s="14">
        <f t="shared" si="9"/>
        <v>40436.68408564815</v>
      </c>
      <c r="Q221" s="14">
        <f t="shared" si="10"/>
        <v>40466.166666666664</v>
      </c>
      <c r="R221">
        <f t="shared" si="11"/>
        <v>30</v>
      </c>
    </row>
    <row r="222" spans="1:18" ht="43.5" x14ac:dyDescent="0.35">
      <c r="A222">
        <v>832</v>
      </c>
      <c r="B222" s="3" t="s">
        <v>833</v>
      </c>
      <c r="C222" s="3" t="s">
        <v>4942</v>
      </c>
      <c r="D222" s="6">
        <v>15000</v>
      </c>
      <c r="E222" s="8">
        <v>15091.06</v>
      </c>
      <c r="F222" t="s">
        <v>8218</v>
      </c>
      <c r="G222" t="s">
        <v>8223</v>
      </c>
      <c r="H222" t="s">
        <v>8245</v>
      </c>
      <c r="I222">
        <v>1327133580</v>
      </c>
      <c r="J222">
        <v>1321978335</v>
      </c>
      <c r="K222" t="b">
        <v>0</v>
      </c>
      <c r="L222">
        <v>154</v>
      </c>
      <c r="M222" t="b">
        <v>1</v>
      </c>
      <c r="N222" t="s">
        <v>8317</v>
      </c>
      <c r="O222" t="s">
        <v>8335</v>
      </c>
      <c r="P222" s="14">
        <f t="shared" si="9"/>
        <v>40869.675173611111</v>
      </c>
      <c r="Q222" s="14">
        <f t="shared" si="10"/>
        <v>40929.342361111114</v>
      </c>
      <c r="R222">
        <f t="shared" si="11"/>
        <v>60</v>
      </c>
    </row>
    <row r="223" spans="1:18" ht="29" x14ac:dyDescent="0.35">
      <c r="A223">
        <v>906</v>
      </c>
      <c r="B223" s="3" t="s">
        <v>907</v>
      </c>
      <c r="C223" s="3" t="s">
        <v>5016</v>
      </c>
      <c r="D223" s="6">
        <v>15000</v>
      </c>
      <c r="E223" s="8">
        <v>0</v>
      </c>
      <c r="F223" t="s">
        <v>8220</v>
      </c>
      <c r="G223" t="s">
        <v>8223</v>
      </c>
      <c r="H223" t="s">
        <v>8245</v>
      </c>
      <c r="I223">
        <v>1394681590</v>
      </c>
      <c r="J223">
        <v>1392093190</v>
      </c>
      <c r="K223" t="b">
        <v>0</v>
      </c>
      <c r="L223">
        <v>0</v>
      </c>
      <c r="M223" t="b">
        <v>0</v>
      </c>
      <c r="N223" t="s">
        <v>8317</v>
      </c>
      <c r="O223" t="s">
        <v>8318</v>
      </c>
      <c r="P223" s="14">
        <f t="shared" si="9"/>
        <v>41681.189699074072</v>
      </c>
      <c r="Q223" s="14">
        <f t="shared" si="10"/>
        <v>41711.148032407407</v>
      </c>
      <c r="R223">
        <f t="shared" si="11"/>
        <v>30</v>
      </c>
    </row>
    <row r="224" spans="1:18" ht="58" x14ac:dyDescent="0.35">
      <c r="A224">
        <v>921</v>
      </c>
      <c r="B224" s="3" t="s">
        <v>922</v>
      </c>
      <c r="C224" s="3" t="s">
        <v>5031</v>
      </c>
      <c r="D224" s="6">
        <v>15000</v>
      </c>
      <c r="E224" s="8">
        <v>4635</v>
      </c>
      <c r="F224" t="s">
        <v>8220</v>
      </c>
      <c r="G224" t="s">
        <v>8223</v>
      </c>
      <c r="H224" t="s">
        <v>8245</v>
      </c>
      <c r="I224">
        <v>1323666376</v>
      </c>
      <c r="J224">
        <v>1320033976</v>
      </c>
      <c r="K224" t="b">
        <v>0</v>
      </c>
      <c r="L224">
        <v>20</v>
      </c>
      <c r="M224" t="b">
        <v>0</v>
      </c>
      <c r="N224" t="s">
        <v>8317</v>
      </c>
      <c r="O224" t="s">
        <v>8318</v>
      </c>
      <c r="P224" s="14">
        <f t="shared" si="9"/>
        <v>40847.171018518515</v>
      </c>
      <c r="Q224" s="14">
        <f t="shared" si="10"/>
        <v>40889.212685185186</v>
      </c>
      <c r="R224">
        <f t="shared" si="11"/>
        <v>42</v>
      </c>
    </row>
    <row r="225" spans="1:18" ht="43.5" x14ac:dyDescent="0.35">
      <c r="A225">
        <v>923</v>
      </c>
      <c r="B225" s="3" t="s">
        <v>924</v>
      </c>
      <c r="C225" s="3" t="s">
        <v>5033</v>
      </c>
      <c r="D225" s="6">
        <v>15000</v>
      </c>
      <c r="E225" s="8">
        <v>330</v>
      </c>
      <c r="F225" t="s">
        <v>8220</v>
      </c>
      <c r="G225" t="s">
        <v>8223</v>
      </c>
      <c r="H225" t="s">
        <v>8245</v>
      </c>
      <c r="I225">
        <v>1416614523</v>
      </c>
      <c r="J225">
        <v>1414018923</v>
      </c>
      <c r="K225" t="b">
        <v>0</v>
      </c>
      <c r="L225">
        <v>6</v>
      </c>
      <c r="M225" t="b">
        <v>0</v>
      </c>
      <c r="N225" t="s">
        <v>8317</v>
      </c>
      <c r="O225" t="s">
        <v>8318</v>
      </c>
      <c r="P225" s="14">
        <f t="shared" si="9"/>
        <v>41934.959756944445</v>
      </c>
      <c r="Q225" s="14">
        <f t="shared" si="10"/>
        <v>41965.001423611116</v>
      </c>
      <c r="R225">
        <f t="shared" si="11"/>
        <v>31</v>
      </c>
    </row>
    <row r="226" spans="1:18" ht="43.5" x14ac:dyDescent="0.35">
      <c r="A226">
        <v>946</v>
      </c>
      <c r="B226" s="3" t="s">
        <v>947</v>
      </c>
      <c r="C226" s="3" t="s">
        <v>5056</v>
      </c>
      <c r="D226" s="6">
        <v>15000</v>
      </c>
      <c r="E226" s="8">
        <v>286</v>
      </c>
      <c r="F226" t="s">
        <v>8220</v>
      </c>
      <c r="G226" t="s">
        <v>8223</v>
      </c>
      <c r="H226" t="s">
        <v>8245</v>
      </c>
      <c r="I226">
        <v>1473444048</v>
      </c>
      <c r="J226">
        <v>1470852048</v>
      </c>
      <c r="K226" t="b">
        <v>0</v>
      </c>
      <c r="L226">
        <v>5</v>
      </c>
      <c r="M226" t="b">
        <v>0</v>
      </c>
      <c r="N226" t="s">
        <v>8312</v>
      </c>
      <c r="O226" t="s">
        <v>8314</v>
      </c>
      <c r="P226" s="14">
        <f t="shared" si="9"/>
        <v>42592.750555555554</v>
      </c>
      <c r="Q226" s="14">
        <f t="shared" si="10"/>
        <v>42622.750555555554</v>
      </c>
      <c r="R226">
        <f t="shared" si="11"/>
        <v>30</v>
      </c>
    </row>
    <row r="227" spans="1:18" ht="43.5" x14ac:dyDescent="0.35">
      <c r="A227">
        <v>953</v>
      </c>
      <c r="B227" s="3" t="s">
        <v>954</v>
      </c>
      <c r="C227" s="3" t="s">
        <v>5063</v>
      </c>
      <c r="D227" s="6">
        <v>15000</v>
      </c>
      <c r="E227" s="8">
        <v>126</v>
      </c>
      <c r="F227" t="s">
        <v>8220</v>
      </c>
      <c r="G227" t="s">
        <v>8223</v>
      </c>
      <c r="H227" t="s">
        <v>8245</v>
      </c>
      <c r="I227">
        <v>1422158199</v>
      </c>
      <c r="J227">
        <v>1419566199</v>
      </c>
      <c r="K227" t="b">
        <v>0</v>
      </c>
      <c r="L227">
        <v>5</v>
      </c>
      <c r="M227" t="b">
        <v>0</v>
      </c>
      <c r="N227" t="s">
        <v>8312</v>
      </c>
      <c r="O227" t="s">
        <v>8314</v>
      </c>
      <c r="P227" s="14">
        <f t="shared" si="9"/>
        <v>41999.164340277777</v>
      </c>
      <c r="Q227" s="14">
        <f t="shared" si="10"/>
        <v>42029.164340277777</v>
      </c>
      <c r="R227">
        <f t="shared" si="11"/>
        <v>30</v>
      </c>
    </row>
    <row r="228" spans="1:18" ht="43.5" x14ac:dyDescent="0.35">
      <c r="A228">
        <v>954</v>
      </c>
      <c r="B228" s="3" t="s">
        <v>955</v>
      </c>
      <c r="C228" s="3" t="s">
        <v>5064</v>
      </c>
      <c r="D228" s="6">
        <v>15000</v>
      </c>
      <c r="E228" s="8">
        <v>6511</v>
      </c>
      <c r="F228" t="s">
        <v>8220</v>
      </c>
      <c r="G228" t="s">
        <v>8223</v>
      </c>
      <c r="H228" t="s">
        <v>8245</v>
      </c>
      <c r="I228">
        <v>1440100839</v>
      </c>
      <c r="J228">
        <v>1436472039</v>
      </c>
      <c r="K228" t="b">
        <v>0</v>
      </c>
      <c r="L228">
        <v>73</v>
      </c>
      <c r="M228" t="b">
        <v>0</v>
      </c>
      <c r="N228" t="s">
        <v>8312</v>
      </c>
      <c r="O228" t="s">
        <v>8314</v>
      </c>
      <c r="P228" s="14">
        <f t="shared" si="9"/>
        <v>42194.833784722221</v>
      </c>
      <c r="Q228" s="14">
        <f t="shared" si="10"/>
        <v>42236.833784722221</v>
      </c>
      <c r="R228">
        <f t="shared" si="11"/>
        <v>42</v>
      </c>
    </row>
    <row r="229" spans="1:18" ht="43.5" x14ac:dyDescent="0.35">
      <c r="A229">
        <v>1048</v>
      </c>
      <c r="B229" s="3" t="s">
        <v>1049</v>
      </c>
      <c r="C229" s="3" t="s">
        <v>5158</v>
      </c>
      <c r="D229" s="6">
        <v>15000</v>
      </c>
      <c r="E229" s="8">
        <v>212</v>
      </c>
      <c r="F229" t="s">
        <v>8219</v>
      </c>
      <c r="G229" t="s">
        <v>8223</v>
      </c>
      <c r="H229" t="s">
        <v>8245</v>
      </c>
      <c r="I229">
        <v>1474766189</v>
      </c>
      <c r="J229">
        <v>1471310189</v>
      </c>
      <c r="K229" t="b">
        <v>0</v>
      </c>
      <c r="L229">
        <v>4</v>
      </c>
      <c r="M229" t="b">
        <v>0</v>
      </c>
      <c r="N229" t="s">
        <v>8348</v>
      </c>
      <c r="O229" t="s">
        <v>8349</v>
      </c>
      <c r="P229" s="14">
        <f t="shared" si="9"/>
        <v>42598.053113425922</v>
      </c>
      <c r="Q229" s="14">
        <f t="shared" si="10"/>
        <v>42638.053113425922</v>
      </c>
      <c r="R229">
        <f t="shared" si="11"/>
        <v>40</v>
      </c>
    </row>
    <row r="230" spans="1:18" ht="29" x14ac:dyDescent="0.35">
      <c r="A230">
        <v>1089</v>
      </c>
      <c r="B230" s="3" t="s">
        <v>1090</v>
      </c>
      <c r="C230" s="3" t="s">
        <v>5199</v>
      </c>
      <c r="D230" s="6">
        <v>15000</v>
      </c>
      <c r="E230" s="8">
        <v>1174</v>
      </c>
      <c r="F230" t="s">
        <v>8220</v>
      </c>
      <c r="G230" t="s">
        <v>8229</v>
      </c>
      <c r="H230" t="s">
        <v>8248</v>
      </c>
      <c r="I230">
        <v>1435293175</v>
      </c>
      <c r="J230">
        <v>1432701175</v>
      </c>
      <c r="K230" t="b">
        <v>0</v>
      </c>
      <c r="L230">
        <v>49</v>
      </c>
      <c r="M230" t="b">
        <v>0</v>
      </c>
      <c r="N230" t="s">
        <v>8321</v>
      </c>
      <c r="O230" t="s">
        <v>8322</v>
      </c>
      <c r="P230" s="14">
        <f t="shared" si="9"/>
        <v>42151.189525462964</v>
      </c>
      <c r="Q230" s="14">
        <f t="shared" si="10"/>
        <v>42181.189525462964</v>
      </c>
      <c r="R230">
        <f t="shared" si="11"/>
        <v>30</v>
      </c>
    </row>
    <row r="231" spans="1:18" ht="43.5" x14ac:dyDescent="0.35">
      <c r="A231">
        <v>1103</v>
      </c>
      <c r="B231" s="3" t="s">
        <v>1104</v>
      </c>
      <c r="C231" s="3" t="s">
        <v>5213</v>
      </c>
      <c r="D231" s="6">
        <v>15000</v>
      </c>
      <c r="E231" s="8">
        <v>243</v>
      </c>
      <c r="F231" t="s">
        <v>8220</v>
      </c>
      <c r="G231" t="s">
        <v>8223</v>
      </c>
      <c r="H231" t="s">
        <v>8245</v>
      </c>
      <c r="I231">
        <v>1466227190</v>
      </c>
      <c r="J231">
        <v>1461043190</v>
      </c>
      <c r="K231" t="b">
        <v>0</v>
      </c>
      <c r="L231">
        <v>15</v>
      </c>
      <c r="M231" t="b">
        <v>0</v>
      </c>
      <c r="N231" t="s">
        <v>8321</v>
      </c>
      <c r="O231" t="s">
        <v>8322</v>
      </c>
      <c r="P231" s="14">
        <f t="shared" si="9"/>
        <v>42479.22210648148</v>
      </c>
      <c r="Q231" s="14">
        <f t="shared" si="10"/>
        <v>42539.22210648148</v>
      </c>
      <c r="R231">
        <f t="shared" si="11"/>
        <v>60</v>
      </c>
    </row>
    <row r="232" spans="1:18" ht="29" x14ac:dyDescent="0.35">
      <c r="A232">
        <v>1148</v>
      </c>
      <c r="B232" s="3" t="s">
        <v>1149</v>
      </c>
      <c r="C232" s="3" t="s">
        <v>5258</v>
      </c>
      <c r="D232" s="6">
        <v>15000</v>
      </c>
      <c r="E232" s="8">
        <v>73</v>
      </c>
      <c r="F232" t="s">
        <v>8220</v>
      </c>
      <c r="G232" t="s">
        <v>8223</v>
      </c>
      <c r="H232" t="s">
        <v>8245</v>
      </c>
      <c r="I232">
        <v>1480568781</v>
      </c>
      <c r="J232">
        <v>1477973181</v>
      </c>
      <c r="K232" t="b">
        <v>0</v>
      </c>
      <c r="L232">
        <v>3</v>
      </c>
      <c r="M232" t="b">
        <v>0</v>
      </c>
      <c r="N232" t="s">
        <v>8324</v>
      </c>
      <c r="O232" t="s">
        <v>8325</v>
      </c>
      <c r="P232" s="14">
        <f t="shared" si="9"/>
        <v>42675.171076388884</v>
      </c>
      <c r="Q232" s="14">
        <f t="shared" si="10"/>
        <v>42705.212743055556</v>
      </c>
      <c r="R232">
        <f t="shared" si="11"/>
        <v>30</v>
      </c>
    </row>
    <row r="233" spans="1:18" ht="43.5" x14ac:dyDescent="0.35">
      <c r="A233">
        <v>1166</v>
      </c>
      <c r="B233" s="3" t="s">
        <v>1167</v>
      </c>
      <c r="C233" s="3" t="s">
        <v>5276</v>
      </c>
      <c r="D233" s="6">
        <v>15000</v>
      </c>
      <c r="E233" s="8">
        <v>2871</v>
      </c>
      <c r="F233" t="s">
        <v>8220</v>
      </c>
      <c r="G233" t="s">
        <v>8223</v>
      </c>
      <c r="H233" t="s">
        <v>8245</v>
      </c>
      <c r="I233">
        <v>1435291200</v>
      </c>
      <c r="J233">
        <v>1432640342</v>
      </c>
      <c r="K233" t="b">
        <v>0</v>
      </c>
      <c r="L233">
        <v>8</v>
      </c>
      <c r="M233" t="b">
        <v>0</v>
      </c>
      <c r="N233" t="s">
        <v>8324</v>
      </c>
      <c r="O233" t="s">
        <v>8325</v>
      </c>
      <c r="P233" s="14">
        <f t="shared" si="9"/>
        <v>42150.485439814816</v>
      </c>
      <c r="Q233" s="14">
        <f t="shared" si="10"/>
        <v>42181.166666666672</v>
      </c>
      <c r="R233">
        <f t="shared" si="11"/>
        <v>31</v>
      </c>
    </row>
    <row r="234" spans="1:18" ht="43.5" x14ac:dyDescent="0.35">
      <c r="A234">
        <v>1174</v>
      </c>
      <c r="B234" s="3" t="s">
        <v>1175</v>
      </c>
      <c r="C234" s="3" t="s">
        <v>5284</v>
      </c>
      <c r="D234" s="6">
        <v>15000</v>
      </c>
      <c r="E234" s="8">
        <v>886</v>
      </c>
      <c r="F234" t="s">
        <v>8220</v>
      </c>
      <c r="G234" t="s">
        <v>8223</v>
      </c>
      <c r="H234" t="s">
        <v>8245</v>
      </c>
      <c r="I234">
        <v>1462738327</v>
      </c>
      <c r="J234">
        <v>1460146327</v>
      </c>
      <c r="K234" t="b">
        <v>0</v>
      </c>
      <c r="L234">
        <v>19</v>
      </c>
      <c r="M234" t="b">
        <v>0</v>
      </c>
      <c r="N234" t="s">
        <v>8324</v>
      </c>
      <c r="O234" t="s">
        <v>8325</v>
      </c>
      <c r="P234" s="14">
        <f t="shared" si="9"/>
        <v>42468.84174768519</v>
      </c>
      <c r="Q234" s="14">
        <f t="shared" si="10"/>
        <v>42498.84174768519</v>
      </c>
      <c r="R234">
        <f t="shared" si="11"/>
        <v>30</v>
      </c>
    </row>
    <row r="235" spans="1:18" ht="58" x14ac:dyDescent="0.35">
      <c r="A235">
        <v>1197</v>
      </c>
      <c r="B235" s="3" t="s">
        <v>1198</v>
      </c>
      <c r="C235" s="3" t="s">
        <v>5307</v>
      </c>
      <c r="D235" s="6">
        <v>15000</v>
      </c>
      <c r="E235" s="8">
        <v>37994</v>
      </c>
      <c r="F235" t="s">
        <v>8218</v>
      </c>
      <c r="G235" t="s">
        <v>8223</v>
      </c>
      <c r="H235" t="s">
        <v>8245</v>
      </c>
      <c r="I235">
        <v>1465797540</v>
      </c>
      <c r="J235">
        <v>1463155034</v>
      </c>
      <c r="K235" t="b">
        <v>0</v>
      </c>
      <c r="L235">
        <v>314</v>
      </c>
      <c r="M235" t="b">
        <v>1</v>
      </c>
      <c r="N235" t="s">
        <v>8326</v>
      </c>
      <c r="O235" t="s">
        <v>8327</v>
      </c>
      <c r="P235" s="14">
        <f t="shared" si="9"/>
        <v>42503.66474537037</v>
      </c>
      <c r="Q235" s="14">
        <f t="shared" si="10"/>
        <v>42534.249305555553</v>
      </c>
      <c r="R235">
        <f t="shared" si="11"/>
        <v>31</v>
      </c>
    </row>
    <row r="236" spans="1:18" ht="43.5" x14ac:dyDescent="0.35">
      <c r="A236">
        <v>1220</v>
      </c>
      <c r="B236" s="3" t="s">
        <v>1221</v>
      </c>
      <c r="C236" s="3" t="s">
        <v>5330</v>
      </c>
      <c r="D236" s="6">
        <v>15000</v>
      </c>
      <c r="E236" s="8">
        <v>15565</v>
      </c>
      <c r="F236" t="s">
        <v>8218</v>
      </c>
      <c r="G236" t="s">
        <v>8235</v>
      </c>
      <c r="H236" t="s">
        <v>8248</v>
      </c>
      <c r="I236">
        <v>1440515112</v>
      </c>
      <c r="J236">
        <v>1437923112</v>
      </c>
      <c r="K236" t="b">
        <v>0</v>
      </c>
      <c r="L236">
        <v>140</v>
      </c>
      <c r="M236" t="b">
        <v>1</v>
      </c>
      <c r="N236" t="s">
        <v>8326</v>
      </c>
      <c r="O236" t="s">
        <v>8327</v>
      </c>
      <c r="P236" s="14">
        <f t="shared" si="9"/>
        <v>42211.628611111111</v>
      </c>
      <c r="Q236" s="14">
        <f t="shared" si="10"/>
        <v>42241.628611111111</v>
      </c>
      <c r="R236">
        <f t="shared" si="11"/>
        <v>30</v>
      </c>
    </row>
    <row r="237" spans="1:18" ht="29" x14ac:dyDescent="0.35">
      <c r="A237">
        <v>1224</v>
      </c>
      <c r="B237" s="3" t="s">
        <v>1225</v>
      </c>
      <c r="C237" s="3" t="s">
        <v>5334</v>
      </c>
      <c r="D237" s="6">
        <v>15000</v>
      </c>
      <c r="E237" s="8">
        <v>1060</v>
      </c>
      <c r="F237" t="s">
        <v>8219</v>
      </c>
      <c r="G237" t="s">
        <v>8223</v>
      </c>
      <c r="H237" t="s">
        <v>8245</v>
      </c>
      <c r="I237">
        <v>1402060302</v>
      </c>
      <c r="J237">
        <v>1396876302</v>
      </c>
      <c r="K237" t="b">
        <v>0</v>
      </c>
      <c r="L237">
        <v>18</v>
      </c>
      <c r="M237" t="b">
        <v>0</v>
      </c>
      <c r="N237" t="s">
        <v>8317</v>
      </c>
      <c r="O237" t="s">
        <v>8350</v>
      </c>
      <c r="P237" s="14">
        <f t="shared" si="9"/>
        <v>41736.549791666665</v>
      </c>
      <c r="Q237" s="14">
        <f t="shared" si="10"/>
        <v>41796.549791666665</v>
      </c>
      <c r="R237">
        <f t="shared" si="11"/>
        <v>60</v>
      </c>
    </row>
    <row r="238" spans="1:18" ht="43.5" x14ac:dyDescent="0.35">
      <c r="A238">
        <v>1275</v>
      </c>
      <c r="B238" s="3" t="s">
        <v>1276</v>
      </c>
      <c r="C238" s="3" t="s">
        <v>5385</v>
      </c>
      <c r="D238" s="6">
        <v>15000</v>
      </c>
      <c r="E238" s="8">
        <v>24321.1</v>
      </c>
      <c r="F238" t="s">
        <v>8218</v>
      </c>
      <c r="G238" t="s">
        <v>8223</v>
      </c>
      <c r="H238" t="s">
        <v>8245</v>
      </c>
      <c r="I238">
        <v>1375908587</v>
      </c>
      <c r="J238">
        <v>1372884587</v>
      </c>
      <c r="K238" t="b">
        <v>1</v>
      </c>
      <c r="L238">
        <v>389</v>
      </c>
      <c r="M238" t="b">
        <v>1</v>
      </c>
      <c r="N238" t="s">
        <v>8317</v>
      </c>
      <c r="O238" t="s">
        <v>8335</v>
      </c>
      <c r="P238" s="14">
        <f t="shared" si="9"/>
        <v>41458.867905092593</v>
      </c>
      <c r="Q238" s="14">
        <f t="shared" si="10"/>
        <v>41493.867905092593</v>
      </c>
      <c r="R238">
        <f t="shared" si="11"/>
        <v>35</v>
      </c>
    </row>
    <row r="239" spans="1:18" ht="43.5" x14ac:dyDescent="0.35">
      <c r="A239">
        <v>1277</v>
      </c>
      <c r="B239" s="3" t="s">
        <v>1278</v>
      </c>
      <c r="C239" s="3" t="s">
        <v>5387</v>
      </c>
      <c r="D239" s="6">
        <v>15000</v>
      </c>
      <c r="E239" s="8">
        <v>15918.65</v>
      </c>
      <c r="F239" t="s">
        <v>8218</v>
      </c>
      <c r="G239" t="s">
        <v>8223</v>
      </c>
      <c r="H239" t="s">
        <v>8245</v>
      </c>
      <c r="I239">
        <v>1346765347</v>
      </c>
      <c r="J239">
        <v>1343741347</v>
      </c>
      <c r="K239" t="b">
        <v>1</v>
      </c>
      <c r="L239">
        <v>413</v>
      </c>
      <c r="M239" t="b">
        <v>1</v>
      </c>
      <c r="N239" t="s">
        <v>8317</v>
      </c>
      <c r="O239" t="s">
        <v>8335</v>
      </c>
      <c r="P239" s="14">
        <f t="shared" si="9"/>
        <v>41121.561886574076</v>
      </c>
      <c r="Q239" s="14">
        <f t="shared" si="10"/>
        <v>41156.561886574076</v>
      </c>
      <c r="R239">
        <f t="shared" si="11"/>
        <v>35</v>
      </c>
    </row>
    <row r="240" spans="1:18" ht="43.5" x14ac:dyDescent="0.35">
      <c r="A240">
        <v>1280</v>
      </c>
      <c r="B240" s="3" t="s">
        <v>1281</v>
      </c>
      <c r="C240" s="3" t="s">
        <v>5390</v>
      </c>
      <c r="D240" s="6">
        <v>15000</v>
      </c>
      <c r="E240" s="8">
        <v>16636.78</v>
      </c>
      <c r="F240" t="s">
        <v>8218</v>
      </c>
      <c r="G240" t="s">
        <v>8223</v>
      </c>
      <c r="H240" t="s">
        <v>8245</v>
      </c>
      <c r="I240">
        <v>1299003054</v>
      </c>
      <c r="J240">
        <v>1291227054</v>
      </c>
      <c r="K240" t="b">
        <v>1</v>
      </c>
      <c r="L240">
        <v>130</v>
      </c>
      <c r="M240" t="b">
        <v>1</v>
      </c>
      <c r="N240" t="s">
        <v>8317</v>
      </c>
      <c r="O240" t="s">
        <v>8335</v>
      </c>
      <c r="P240" s="14">
        <f t="shared" si="9"/>
        <v>40513.757569444446</v>
      </c>
      <c r="Q240" s="14">
        <f t="shared" si="10"/>
        <v>40603.757569444446</v>
      </c>
      <c r="R240">
        <f t="shared" si="11"/>
        <v>90</v>
      </c>
    </row>
    <row r="241" spans="1:18" ht="58" x14ac:dyDescent="0.35">
      <c r="A241">
        <v>1282</v>
      </c>
      <c r="B241" s="3" t="s">
        <v>1283</v>
      </c>
      <c r="C241" s="3" t="s">
        <v>5392</v>
      </c>
      <c r="D241" s="6">
        <v>15000</v>
      </c>
      <c r="E241" s="8">
        <v>18542</v>
      </c>
      <c r="F241" t="s">
        <v>8218</v>
      </c>
      <c r="G241" t="s">
        <v>8223</v>
      </c>
      <c r="H241" t="s">
        <v>8245</v>
      </c>
      <c r="I241">
        <v>1386565140</v>
      </c>
      <c r="J241">
        <v>1383909855</v>
      </c>
      <c r="K241" t="b">
        <v>1</v>
      </c>
      <c r="L241">
        <v>274</v>
      </c>
      <c r="M241" t="b">
        <v>1</v>
      </c>
      <c r="N241" t="s">
        <v>8317</v>
      </c>
      <c r="O241" t="s">
        <v>8335</v>
      </c>
      <c r="P241" s="14">
        <f t="shared" si="9"/>
        <v>41586.475173611114</v>
      </c>
      <c r="Q241" s="14">
        <f t="shared" si="10"/>
        <v>41617.207638888889</v>
      </c>
      <c r="R241">
        <f t="shared" si="11"/>
        <v>31</v>
      </c>
    </row>
    <row r="242" spans="1:18" ht="58" x14ac:dyDescent="0.35">
      <c r="A242">
        <v>1293</v>
      </c>
      <c r="B242" s="3" t="s">
        <v>1294</v>
      </c>
      <c r="C242" s="3" t="s">
        <v>5403</v>
      </c>
      <c r="D242" s="6">
        <v>15000</v>
      </c>
      <c r="E242" s="8">
        <v>15335</v>
      </c>
      <c r="F242" t="s">
        <v>8218</v>
      </c>
      <c r="G242" t="s">
        <v>8223</v>
      </c>
      <c r="H242" t="s">
        <v>8245</v>
      </c>
      <c r="I242">
        <v>1447523371</v>
      </c>
      <c r="J242">
        <v>1444927771</v>
      </c>
      <c r="K242" t="b">
        <v>0</v>
      </c>
      <c r="L242">
        <v>120</v>
      </c>
      <c r="M242" t="b">
        <v>1</v>
      </c>
      <c r="N242" t="s">
        <v>8328</v>
      </c>
      <c r="O242" t="s">
        <v>8329</v>
      </c>
      <c r="P242" s="14">
        <f t="shared" si="9"/>
        <v>42292.701053240744</v>
      </c>
      <c r="Q242" s="14">
        <f t="shared" si="10"/>
        <v>42322.742719907401</v>
      </c>
      <c r="R242">
        <f t="shared" si="11"/>
        <v>30</v>
      </c>
    </row>
    <row r="243" spans="1:18" ht="43.5" x14ac:dyDescent="0.35">
      <c r="A243">
        <v>1323</v>
      </c>
      <c r="B243" s="3" t="s">
        <v>1324</v>
      </c>
      <c r="C243" s="3" t="s">
        <v>5433</v>
      </c>
      <c r="D243" s="6">
        <v>15000</v>
      </c>
      <c r="E243" s="8">
        <v>1332</v>
      </c>
      <c r="F243" t="s">
        <v>8219</v>
      </c>
      <c r="G243" t="s">
        <v>8223</v>
      </c>
      <c r="H243" t="s">
        <v>8245</v>
      </c>
      <c r="I243">
        <v>1461653700</v>
      </c>
      <c r="J243">
        <v>1458665146</v>
      </c>
      <c r="K243" t="b">
        <v>0</v>
      </c>
      <c r="L243">
        <v>44</v>
      </c>
      <c r="M243" t="b">
        <v>0</v>
      </c>
      <c r="N243" t="s">
        <v>8312</v>
      </c>
      <c r="O243" t="s">
        <v>8314</v>
      </c>
      <c r="P243" s="14">
        <f t="shared" si="9"/>
        <v>42451.698449074072</v>
      </c>
      <c r="Q243" s="14">
        <f t="shared" si="10"/>
        <v>42486.288194444445</v>
      </c>
      <c r="R243">
        <f t="shared" si="11"/>
        <v>35</v>
      </c>
    </row>
    <row r="244" spans="1:18" ht="43.5" x14ac:dyDescent="0.35">
      <c r="A244">
        <v>1435</v>
      </c>
      <c r="B244" s="3" t="s">
        <v>1436</v>
      </c>
      <c r="C244" s="3" t="s">
        <v>5545</v>
      </c>
      <c r="D244" s="6">
        <v>15000</v>
      </c>
      <c r="E244" s="8">
        <v>15</v>
      </c>
      <c r="F244" t="s">
        <v>8220</v>
      </c>
      <c r="G244" t="s">
        <v>8236</v>
      </c>
      <c r="H244" t="s">
        <v>8248</v>
      </c>
      <c r="I244">
        <v>1444589020</v>
      </c>
      <c r="J244">
        <v>1441997020</v>
      </c>
      <c r="K244" t="b">
        <v>0</v>
      </c>
      <c r="L244">
        <v>2</v>
      </c>
      <c r="M244" t="b">
        <v>0</v>
      </c>
      <c r="N244" t="s">
        <v>8315</v>
      </c>
      <c r="O244" t="s">
        <v>8330</v>
      </c>
      <c r="P244" s="14">
        <f t="shared" si="9"/>
        <v>42258.780324074076</v>
      </c>
      <c r="Q244" s="14">
        <f t="shared" si="10"/>
        <v>42288.780324074076</v>
      </c>
      <c r="R244">
        <f t="shared" si="11"/>
        <v>30</v>
      </c>
    </row>
    <row r="245" spans="1:18" ht="58" x14ac:dyDescent="0.35">
      <c r="A245">
        <v>1455</v>
      </c>
      <c r="B245" s="3" t="s">
        <v>1456</v>
      </c>
      <c r="C245" s="3" t="s">
        <v>5565</v>
      </c>
      <c r="D245" s="6">
        <v>15000</v>
      </c>
      <c r="E245" s="8">
        <v>1575</v>
      </c>
      <c r="F245" t="s">
        <v>8219</v>
      </c>
      <c r="G245" t="s">
        <v>8223</v>
      </c>
      <c r="H245" t="s">
        <v>8245</v>
      </c>
      <c r="I245">
        <v>1409924340</v>
      </c>
      <c r="J245">
        <v>1405181320</v>
      </c>
      <c r="K245" t="b">
        <v>0</v>
      </c>
      <c r="L245">
        <v>7</v>
      </c>
      <c r="M245" t="b">
        <v>0</v>
      </c>
      <c r="N245" t="s">
        <v>8315</v>
      </c>
      <c r="O245" t="s">
        <v>8330</v>
      </c>
      <c r="P245" s="14">
        <f t="shared" si="9"/>
        <v>41832.672685185185</v>
      </c>
      <c r="Q245" s="14">
        <f t="shared" si="10"/>
        <v>41887.568749999999</v>
      </c>
      <c r="R245">
        <f t="shared" si="11"/>
        <v>55</v>
      </c>
    </row>
    <row r="246" spans="1:18" ht="29" x14ac:dyDescent="0.35">
      <c r="A246">
        <v>1461</v>
      </c>
      <c r="B246" s="3" t="s">
        <v>1462</v>
      </c>
      <c r="C246" s="3" t="s">
        <v>5571</v>
      </c>
      <c r="D246" s="6">
        <v>15000</v>
      </c>
      <c r="E246" s="8">
        <v>15186.69</v>
      </c>
      <c r="F246" t="s">
        <v>8218</v>
      </c>
      <c r="G246" t="s">
        <v>8223</v>
      </c>
      <c r="H246" t="s">
        <v>8245</v>
      </c>
      <c r="I246">
        <v>1413849600</v>
      </c>
      <c r="J246">
        <v>1410967754</v>
      </c>
      <c r="K246" t="b">
        <v>1</v>
      </c>
      <c r="L246">
        <v>340</v>
      </c>
      <c r="M246" t="b">
        <v>1</v>
      </c>
      <c r="N246" t="s">
        <v>8315</v>
      </c>
      <c r="O246" t="s">
        <v>8347</v>
      </c>
      <c r="P246" s="14">
        <f t="shared" si="9"/>
        <v>41899.645300925928</v>
      </c>
      <c r="Q246" s="14">
        <f t="shared" si="10"/>
        <v>41933</v>
      </c>
      <c r="R246">
        <f t="shared" si="11"/>
        <v>34</v>
      </c>
    </row>
    <row r="247" spans="1:18" ht="43.5" x14ac:dyDescent="0.35">
      <c r="A247">
        <v>1475</v>
      </c>
      <c r="B247" s="3" t="s">
        <v>1476</v>
      </c>
      <c r="C247" s="3" t="s">
        <v>5585</v>
      </c>
      <c r="D247" s="6">
        <v>15000</v>
      </c>
      <c r="E247" s="8">
        <v>28300.45</v>
      </c>
      <c r="F247" t="s">
        <v>8218</v>
      </c>
      <c r="G247" t="s">
        <v>8223</v>
      </c>
      <c r="H247" t="s">
        <v>8245</v>
      </c>
      <c r="I247">
        <v>1419051540</v>
      </c>
      <c r="J247">
        <v>1416244863</v>
      </c>
      <c r="K247" t="b">
        <v>1</v>
      </c>
      <c r="L247">
        <v>441</v>
      </c>
      <c r="M247" t="b">
        <v>1</v>
      </c>
      <c r="N247" t="s">
        <v>8315</v>
      </c>
      <c r="O247" t="s">
        <v>8347</v>
      </c>
      <c r="P247" s="14">
        <f t="shared" si="9"/>
        <v>41960.722951388889</v>
      </c>
      <c r="Q247" s="14">
        <f t="shared" si="10"/>
        <v>41993.207638888889</v>
      </c>
      <c r="R247">
        <f t="shared" si="11"/>
        <v>33</v>
      </c>
    </row>
    <row r="248" spans="1:18" ht="43.5" x14ac:dyDescent="0.35">
      <c r="A248">
        <v>1488</v>
      </c>
      <c r="B248" s="3" t="s">
        <v>1489</v>
      </c>
      <c r="C248" s="3" t="s">
        <v>5598</v>
      </c>
      <c r="D248" s="6">
        <v>15000</v>
      </c>
      <c r="E248" s="8">
        <v>360</v>
      </c>
      <c r="F248" t="s">
        <v>8220</v>
      </c>
      <c r="G248" t="s">
        <v>8225</v>
      </c>
      <c r="H248" t="s">
        <v>8247</v>
      </c>
      <c r="I248">
        <v>1388928660</v>
      </c>
      <c r="J248">
        <v>1386336660</v>
      </c>
      <c r="K248" t="b">
        <v>0</v>
      </c>
      <c r="L248">
        <v>6</v>
      </c>
      <c r="M248" t="b">
        <v>0</v>
      </c>
      <c r="N248" t="s">
        <v>8315</v>
      </c>
      <c r="O248" t="s">
        <v>8331</v>
      </c>
      <c r="P248" s="14">
        <f t="shared" si="9"/>
        <v>41614.563194444447</v>
      </c>
      <c r="Q248" s="14">
        <f t="shared" si="10"/>
        <v>41644.563194444447</v>
      </c>
      <c r="R248">
        <f t="shared" si="11"/>
        <v>30</v>
      </c>
    </row>
    <row r="249" spans="1:18" ht="58" x14ac:dyDescent="0.35">
      <c r="A249">
        <v>1497</v>
      </c>
      <c r="B249" s="3" t="s">
        <v>1498</v>
      </c>
      <c r="C249" s="3" t="s">
        <v>5607</v>
      </c>
      <c r="D249" s="6">
        <v>15000</v>
      </c>
      <c r="E249" s="8">
        <v>1</v>
      </c>
      <c r="F249" t="s">
        <v>8220</v>
      </c>
      <c r="G249" t="s">
        <v>8223</v>
      </c>
      <c r="H249" t="s">
        <v>8245</v>
      </c>
      <c r="I249">
        <v>1375299780</v>
      </c>
      <c r="J249">
        <v>1371655522</v>
      </c>
      <c r="K249" t="b">
        <v>0</v>
      </c>
      <c r="L249">
        <v>1</v>
      </c>
      <c r="M249" t="b">
        <v>0</v>
      </c>
      <c r="N249" t="s">
        <v>8315</v>
      </c>
      <c r="O249" t="s">
        <v>8331</v>
      </c>
      <c r="P249" s="14">
        <f t="shared" si="9"/>
        <v>41444.64261574074</v>
      </c>
      <c r="Q249" s="14">
        <f t="shared" si="10"/>
        <v>41486.821527777778</v>
      </c>
      <c r="R249">
        <f t="shared" si="11"/>
        <v>42</v>
      </c>
    </row>
    <row r="250" spans="1:18" ht="43.5" x14ac:dyDescent="0.35">
      <c r="A250">
        <v>1517</v>
      </c>
      <c r="B250" s="3" t="s">
        <v>1518</v>
      </c>
      <c r="C250" s="3" t="s">
        <v>5627</v>
      </c>
      <c r="D250" s="6">
        <v>15000</v>
      </c>
      <c r="E250" s="8">
        <v>24297</v>
      </c>
      <c r="F250" t="s">
        <v>8218</v>
      </c>
      <c r="G250" t="s">
        <v>8223</v>
      </c>
      <c r="H250" t="s">
        <v>8245</v>
      </c>
      <c r="I250">
        <v>1417845600</v>
      </c>
      <c r="J250">
        <v>1415194553</v>
      </c>
      <c r="K250" t="b">
        <v>1</v>
      </c>
      <c r="L250">
        <v>615</v>
      </c>
      <c r="M250" t="b">
        <v>1</v>
      </c>
      <c r="N250" t="s">
        <v>8326</v>
      </c>
      <c r="O250" t="s">
        <v>8327</v>
      </c>
      <c r="P250" s="14">
        <f t="shared" si="9"/>
        <v>41948.56658564815</v>
      </c>
      <c r="Q250" s="14">
        <f t="shared" si="10"/>
        <v>41979.25</v>
      </c>
      <c r="R250">
        <f t="shared" si="11"/>
        <v>31</v>
      </c>
    </row>
    <row r="251" spans="1:18" ht="29" x14ac:dyDescent="0.35">
      <c r="A251">
        <v>1518</v>
      </c>
      <c r="B251" s="3" t="s">
        <v>1519</v>
      </c>
      <c r="C251" s="3" t="s">
        <v>5628</v>
      </c>
      <c r="D251" s="6">
        <v>15000</v>
      </c>
      <c r="E251" s="8">
        <v>30805</v>
      </c>
      <c r="F251" t="s">
        <v>8218</v>
      </c>
      <c r="G251" t="s">
        <v>8223</v>
      </c>
      <c r="H251" t="s">
        <v>8245</v>
      </c>
      <c r="I251">
        <v>1401565252</v>
      </c>
      <c r="J251">
        <v>1398973252</v>
      </c>
      <c r="K251" t="b">
        <v>1</v>
      </c>
      <c r="L251">
        <v>236</v>
      </c>
      <c r="M251" t="b">
        <v>1</v>
      </c>
      <c r="N251" t="s">
        <v>8326</v>
      </c>
      <c r="O251" t="s">
        <v>8327</v>
      </c>
      <c r="P251" s="14">
        <f t="shared" si="9"/>
        <v>41760.8200462963</v>
      </c>
      <c r="Q251" s="14">
        <f t="shared" si="10"/>
        <v>41790.8200462963</v>
      </c>
      <c r="R251">
        <f t="shared" si="11"/>
        <v>30</v>
      </c>
    </row>
    <row r="252" spans="1:18" ht="43.5" x14ac:dyDescent="0.35">
      <c r="A252">
        <v>1540</v>
      </c>
      <c r="B252" s="3" t="s">
        <v>1541</v>
      </c>
      <c r="C252" s="3" t="s">
        <v>5650</v>
      </c>
      <c r="D252" s="6">
        <v>15000</v>
      </c>
      <c r="E252" s="8">
        <v>17680</v>
      </c>
      <c r="F252" t="s">
        <v>8218</v>
      </c>
      <c r="G252" t="s">
        <v>8223</v>
      </c>
      <c r="H252" t="s">
        <v>8245</v>
      </c>
      <c r="I252">
        <v>1416964500</v>
      </c>
      <c r="J252">
        <v>1414368616</v>
      </c>
      <c r="K252" t="b">
        <v>1</v>
      </c>
      <c r="L252">
        <v>98</v>
      </c>
      <c r="M252" t="b">
        <v>1</v>
      </c>
      <c r="N252" t="s">
        <v>8326</v>
      </c>
      <c r="O252" t="s">
        <v>8327</v>
      </c>
      <c r="P252" s="14">
        <f t="shared" si="9"/>
        <v>41939.00712962963</v>
      </c>
      <c r="Q252" s="14">
        <f t="shared" si="10"/>
        <v>41969.052083333328</v>
      </c>
      <c r="R252">
        <f t="shared" si="11"/>
        <v>30</v>
      </c>
    </row>
    <row r="253" spans="1:18" ht="29" x14ac:dyDescent="0.35">
      <c r="A253">
        <v>1559</v>
      </c>
      <c r="B253" s="3" t="s">
        <v>1560</v>
      </c>
      <c r="C253" s="3" t="s">
        <v>5669</v>
      </c>
      <c r="D253" s="6">
        <v>15000</v>
      </c>
      <c r="E253" s="8">
        <v>50</v>
      </c>
      <c r="F253" t="s">
        <v>8220</v>
      </c>
      <c r="G253" t="s">
        <v>8223</v>
      </c>
      <c r="H253" t="s">
        <v>8245</v>
      </c>
      <c r="I253">
        <v>1430270199</v>
      </c>
      <c r="J253">
        <v>1428974199</v>
      </c>
      <c r="K253" t="b">
        <v>0</v>
      </c>
      <c r="L253">
        <v>1</v>
      </c>
      <c r="M253" t="b">
        <v>0</v>
      </c>
      <c r="N253" t="s">
        <v>8326</v>
      </c>
      <c r="O253" t="s">
        <v>8332</v>
      </c>
      <c r="P253" s="14">
        <f t="shared" si="9"/>
        <v>42108.05322916666</v>
      </c>
      <c r="Q253" s="14">
        <f t="shared" si="10"/>
        <v>42123.05322916666</v>
      </c>
      <c r="R253">
        <f t="shared" si="11"/>
        <v>15</v>
      </c>
    </row>
    <row r="254" spans="1:18" ht="43.5" x14ac:dyDescent="0.35">
      <c r="A254">
        <v>1597</v>
      </c>
      <c r="B254" s="3" t="s">
        <v>1598</v>
      </c>
      <c r="C254" s="3" t="s">
        <v>5707</v>
      </c>
      <c r="D254" s="6">
        <v>15000</v>
      </c>
      <c r="E254" s="8">
        <v>0</v>
      </c>
      <c r="F254" t="s">
        <v>8220</v>
      </c>
      <c r="G254" t="s">
        <v>8223</v>
      </c>
      <c r="H254" t="s">
        <v>8245</v>
      </c>
      <c r="I254">
        <v>1474360197</v>
      </c>
      <c r="J254">
        <v>1471768197</v>
      </c>
      <c r="K254" t="b">
        <v>0</v>
      </c>
      <c r="L254">
        <v>0</v>
      </c>
      <c r="M254" t="b">
        <v>0</v>
      </c>
      <c r="N254" t="s">
        <v>8326</v>
      </c>
      <c r="O254" t="s">
        <v>8333</v>
      </c>
      <c r="P254" s="14">
        <f t="shared" si="9"/>
        <v>42603.354131944448</v>
      </c>
      <c r="Q254" s="14">
        <f t="shared" si="10"/>
        <v>42633.354131944448</v>
      </c>
      <c r="R254">
        <f t="shared" si="11"/>
        <v>30</v>
      </c>
    </row>
    <row r="255" spans="1:18" ht="58" x14ac:dyDescent="0.35">
      <c r="A255">
        <v>1746</v>
      </c>
      <c r="B255" s="3" t="s">
        <v>1747</v>
      </c>
      <c r="C255" s="3" t="s">
        <v>5856</v>
      </c>
      <c r="D255" s="6">
        <v>15000</v>
      </c>
      <c r="E255" s="8">
        <v>22215</v>
      </c>
      <c r="F255" t="s">
        <v>8218</v>
      </c>
      <c r="G255" t="s">
        <v>8223</v>
      </c>
      <c r="H255" t="s">
        <v>8245</v>
      </c>
      <c r="I255">
        <v>1479952800</v>
      </c>
      <c r="J255">
        <v>1477368867</v>
      </c>
      <c r="K255" t="b">
        <v>0</v>
      </c>
      <c r="L255">
        <v>107</v>
      </c>
      <c r="M255" t="b">
        <v>1</v>
      </c>
      <c r="N255" t="s">
        <v>8326</v>
      </c>
      <c r="O255" t="s">
        <v>8327</v>
      </c>
      <c r="P255" s="14">
        <f t="shared" si="9"/>
        <v>42668.176701388889</v>
      </c>
      <c r="Q255" s="14">
        <f t="shared" si="10"/>
        <v>42698.083333333328</v>
      </c>
      <c r="R255">
        <f t="shared" si="11"/>
        <v>30</v>
      </c>
    </row>
    <row r="256" spans="1:18" ht="43.5" x14ac:dyDescent="0.35">
      <c r="A256">
        <v>1753</v>
      </c>
      <c r="B256" s="3" t="s">
        <v>1754</v>
      </c>
      <c r="C256" s="3" t="s">
        <v>5863</v>
      </c>
      <c r="D256" s="6">
        <v>15000</v>
      </c>
      <c r="E256" s="8">
        <v>16200</v>
      </c>
      <c r="F256" t="s">
        <v>8218</v>
      </c>
      <c r="G256" t="s">
        <v>8231</v>
      </c>
      <c r="H256" t="s">
        <v>8252</v>
      </c>
      <c r="I256">
        <v>1458579568</v>
      </c>
      <c r="J256">
        <v>1455991168</v>
      </c>
      <c r="K256" t="b">
        <v>0</v>
      </c>
      <c r="L256">
        <v>35</v>
      </c>
      <c r="M256" t="b">
        <v>1</v>
      </c>
      <c r="N256" t="s">
        <v>8326</v>
      </c>
      <c r="O256" t="s">
        <v>8327</v>
      </c>
      <c r="P256" s="14">
        <f t="shared" si="9"/>
        <v>42420.74962962963</v>
      </c>
      <c r="Q256" s="14">
        <f t="shared" si="10"/>
        <v>42450.707962962959</v>
      </c>
      <c r="R256">
        <f t="shared" si="11"/>
        <v>30</v>
      </c>
    </row>
    <row r="257" spans="1:18" ht="29" x14ac:dyDescent="0.35">
      <c r="A257">
        <v>1818</v>
      </c>
      <c r="B257" s="3" t="s">
        <v>1819</v>
      </c>
      <c r="C257" s="3" t="s">
        <v>5928</v>
      </c>
      <c r="D257" s="6">
        <v>15000</v>
      </c>
      <c r="E257" s="8">
        <v>0</v>
      </c>
      <c r="F257" t="s">
        <v>8220</v>
      </c>
      <c r="G257" t="s">
        <v>8223</v>
      </c>
      <c r="H257" t="s">
        <v>8245</v>
      </c>
      <c r="I257">
        <v>1428035850</v>
      </c>
      <c r="J257">
        <v>1425447450</v>
      </c>
      <c r="K257" t="b">
        <v>0</v>
      </c>
      <c r="L257">
        <v>0</v>
      </c>
      <c r="M257" t="b">
        <v>0</v>
      </c>
      <c r="N257" t="s">
        <v>8326</v>
      </c>
      <c r="O257" t="s">
        <v>8327</v>
      </c>
      <c r="P257" s="14">
        <f t="shared" si="9"/>
        <v>42067.234375</v>
      </c>
      <c r="Q257" s="14">
        <f t="shared" si="10"/>
        <v>42097.192708333328</v>
      </c>
      <c r="R257">
        <f t="shared" si="11"/>
        <v>30</v>
      </c>
    </row>
    <row r="258" spans="1:18" ht="43.5" x14ac:dyDescent="0.35">
      <c r="A258">
        <v>1830</v>
      </c>
      <c r="B258" s="3" t="s">
        <v>1831</v>
      </c>
      <c r="C258" s="3" t="s">
        <v>5940</v>
      </c>
      <c r="D258" s="6">
        <v>15000</v>
      </c>
      <c r="E258" s="8">
        <v>15230</v>
      </c>
      <c r="F258" t="s">
        <v>8218</v>
      </c>
      <c r="G258" t="s">
        <v>8223</v>
      </c>
      <c r="H258" t="s">
        <v>8245</v>
      </c>
      <c r="I258">
        <v>1393259107</v>
      </c>
      <c r="J258">
        <v>1390667107</v>
      </c>
      <c r="K258" t="b">
        <v>0</v>
      </c>
      <c r="L258">
        <v>226</v>
      </c>
      <c r="M258" t="b">
        <v>1</v>
      </c>
      <c r="N258" t="s">
        <v>8317</v>
      </c>
      <c r="O258" t="s">
        <v>8335</v>
      </c>
      <c r="P258" s="14">
        <f t="shared" si="9"/>
        <v>41664.684108796297</v>
      </c>
      <c r="Q258" s="14">
        <f t="shared" si="10"/>
        <v>41694.684108796297</v>
      </c>
      <c r="R258">
        <f t="shared" si="11"/>
        <v>30</v>
      </c>
    </row>
    <row r="259" spans="1:18" ht="43.5" x14ac:dyDescent="0.35">
      <c r="A259">
        <v>1846</v>
      </c>
      <c r="B259" s="3" t="s">
        <v>1847</v>
      </c>
      <c r="C259" s="3" t="s">
        <v>5956</v>
      </c>
      <c r="D259" s="6">
        <v>15000</v>
      </c>
      <c r="E259" s="8">
        <v>20689</v>
      </c>
      <c r="F259" t="s">
        <v>8218</v>
      </c>
      <c r="G259" t="s">
        <v>8223</v>
      </c>
      <c r="H259" t="s">
        <v>8245</v>
      </c>
      <c r="I259">
        <v>1355585777</v>
      </c>
      <c r="J259">
        <v>1352993777</v>
      </c>
      <c r="K259" t="b">
        <v>0</v>
      </c>
      <c r="L259">
        <v>209</v>
      </c>
      <c r="M259" t="b">
        <v>1</v>
      </c>
      <c r="N259" t="s">
        <v>8317</v>
      </c>
      <c r="O259" t="s">
        <v>8335</v>
      </c>
      <c r="P259" s="14">
        <f t="shared" ref="P259:P322" si="12">(((J259/60)/60)/24)+DATE(1970,1,1)</f>
        <v>41228.650196759263</v>
      </c>
      <c r="Q259" s="14">
        <f t="shared" ref="Q259:Q322" si="13">(((I259/60)/60)/24)+DATE(1970,1,1)</f>
        <v>41258.650196759263</v>
      </c>
      <c r="R259">
        <f t="shared" ref="R259:R322" si="14">_xlfn.DAYS(Q259,P259)</f>
        <v>30</v>
      </c>
    </row>
    <row r="260" spans="1:18" ht="58" x14ac:dyDescent="0.35">
      <c r="A260">
        <v>1852</v>
      </c>
      <c r="B260" s="3" t="s">
        <v>1853</v>
      </c>
      <c r="C260" s="3" t="s">
        <v>5962</v>
      </c>
      <c r="D260" s="6">
        <v>15000</v>
      </c>
      <c r="E260" s="8">
        <v>17545</v>
      </c>
      <c r="F260" t="s">
        <v>8218</v>
      </c>
      <c r="G260" t="s">
        <v>8223</v>
      </c>
      <c r="H260" t="s">
        <v>8245</v>
      </c>
      <c r="I260">
        <v>1429920000</v>
      </c>
      <c r="J260">
        <v>1426703452</v>
      </c>
      <c r="K260" t="b">
        <v>0</v>
      </c>
      <c r="L260">
        <v>131</v>
      </c>
      <c r="M260" t="b">
        <v>1</v>
      </c>
      <c r="N260" t="s">
        <v>8317</v>
      </c>
      <c r="O260" t="s">
        <v>8335</v>
      </c>
      <c r="P260" s="14">
        <f t="shared" si="12"/>
        <v>42081.77143518519</v>
      </c>
      <c r="Q260" s="14">
        <f t="shared" si="13"/>
        <v>42119</v>
      </c>
      <c r="R260">
        <f t="shared" si="14"/>
        <v>38</v>
      </c>
    </row>
    <row r="261" spans="1:18" ht="43.5" x14ac:dyDescent="0.35">
      <c r="A261">
        <v>1854</v>
      </c>
      <c r="B261" s="3" t="s">
        <v>1855</v>
      </c>
      <c r="C261" s="3" t="s">
        <v>5964</v>
      </c>
      <c r="D261" s="6">
        <v>15000</v>
      </c>
      <c r="E261" s="8">
        <v>15318.55</v>
      </c>
      <c r="F261" t="s">
        <v>8218</v>
      </c>
      <c r="G261" t="s">
        <v>8223</v>
      </c>
      <c r="H261" t="s">
        <v>8245</v>
      </c>
      <c r="I261">
        <v>1369355437</v>
      </c>
      <c r="J261">
        <v>1366763437</v>
      </c>
      <c r="K261" t="b">
        <v>0</v>
      </c>
      <c r="L261">
        <v>174</v>
      </c>
      <c r="M261" t="b">
        <v>1</v>
      </c>
      <c r="N261" t="s">
        <v>8317</v>
      </c>
      <c r="O261" t="s">
        <v>8335</v>
      </c>
      <c r="P261" s="14">
        <f t="shared" si="12"/>
        <v>41388.021261574075</v>
      </c>
      <c r="Q261" s="14">
        <f t="shared" si="13"/>
        <v>41418.021261574075</v>
      </c>
      <c r="R261">
        <f t="shared" si="14"/>
        <v>30</v>
      </c>
    </row>
    <row r="262" spans="1:18" ht="43.5" x14ac:dyDescent="0.35">
      <c r="A262">
        <v>1938</v>
      </c>
      <c r="B262" s="3" t="s">
        <v>1939</v>
      </c>
      <c r="C262" s="3" t="s">
        <v>6048</v>
      </c>
      <c r="D262" s="6">
        <v>15000</v>
      </c>
      <c r="E262" s="8">
        <v>17390</v>
      </c>
      <c r="F262" t="s">
        <v>8218</v>
      </c>
      <c r="G262" t="s">
        <v>8223</v>
      </c>
      <c r="H262" t="s">
        <v>8245</v>
      </c>
      <c r="I262">
        <v>1372741200</v>
      </c>
      <c r="J262">
        <v>1370067231</v>
      </c>
      <c r="K262" t="b">
        <v>0</v>
      </c>
      <c r="L262">
        <v>114</v>
      </c>
      <c r="M262" t="b">
        <v>1</v>
      </c>
      <c r="N262" t="s">
        <v>8317</v>
      </c>
      <c r="O262" t="s">
        <v>8319</v>
      </c>
      <c r="P262" s="14">
        <f t="shared" si="12"/>
        <v>41426.259618055556</v>
      </c>
      <c r="Q262" s="14">
        <f t="shared" si="13"/>
        <v>41457.208333333336</v>
      </c>
      <c r="R262">
        <f t="shared" si="14"/>
        <v>31</v>
      </c>
    </row>
    <row r="263" spans="1:18" ht="43.5" x14ac:dyDescent="0.35">
      <c r="A263">
        <v>1953</v>
      </c>
      <c r="B263" s="3" t="s">
        <v>1954</v>
      </c>
      <c r="C263" s="3" t="s">
        <v>6063</v>
      </c>
      <c r="D263" s="6">
        <v>15000</v>
      </c>
      <c r="E263" s="8">
        <v>33892</v>
      </c>
      <c r="F263" t="s">
        <v>8218</v>
      </c>
      <c r="G263" t="s">
        <v>8223</v>
      </c>
      <c r="H263" t="s">
        <v>8245</v>
      </c>
      <c r="I263">
        <v>1330657200</v>
      </c>
      <c r="J263">
        <v>1328158065</v>
      </c>
      <c r="K263" t="b">
        <v>1</v>
      </c>
      <c r="L263">
        <v>147</v>
      </c>
      <c r="M263" t="b">
        <v>1</v>
      </c>
      <c r="N263" t="s">
        <v>8312</v>
      </c>
      <c r="O263" t="s">
        <v>8337</v>
      </c>
      <c r="P263" s="14">
        <f t="shared" si="12"/>
        <v>40941.199826388889</v>
      </c>
      <c r="Q263" s="14">
        <f t="shared" si="13"/>
        <v>40970.125</v>
      </c>
      <c r="R263">
        <f t="shared" si="14"/>
        <v>29</v>
      </c>
    </row>
    <row r="264" spans="1:18" ht="58" x14ac:dyDescent="0.35">
      <c r="A264">
        <v>1984</v>
      </c>
      <c r="B264" s="3" t="s">
        <v>1985</v>
      </c>
      <c r="C264" s="3" t="s">
        <v>6094</v>
      </c>
      <c r="D264" s="6">
        <v>15000</v>
      </c>
      <c r="E264" s="8">
        <v>3172</v>
      </c>
      <c r="F264" t="s">
        <v>8220</v>
      </c>
      <c r="G264" t="s">
        <v>8223</v>
      </c>
      <c r="H264" t="s">
        <v>8245</v>
      </c>
      <c r="I264">
        <v>1417377481</v>
      </c>
      <c r="J264">
        <v>1412189881</v>
      </c>
      <c r="K264" t="b">
        <v>0</v>
      </c>
      <c r="L264">
        <v>7</v>
      </c>
      <c r="M264" t="b">
        <v>0</v>
      </c>
      <c r="N264" t="s">
        <v>8326</v>
      </c>
      <c r="O264" t="s">
        <v>8351</v>
      </c>
      <c r="P264" s="14">
        <f t="shared" si="12"/>
        <v>41913.790289351848</v>
      </c>
      <c r="Q264" s="14">
        <f t="shared" si="13"/>
        <v>41973.831956018519</v>
      </c>
      <c r="R264">
        <f t="shared" si="14"/>
        <v>60</v>
      </c>
    </row>
    <row r="265" spans="1:18" ht="43.5" x14ac:dyDescent="0.35">
      <c r="A265">
        <v>2044</v>
      </c>
      <c r="B265" s="3" t="s">
        <v>2045</v>
      </c>
      <c r="C265" s="3" t="s">
        <v>6154</v>
      </c>
      <c r="D265" s="6">
        <v>15000</v>
      </c>
      <c r="E265" s="8">
        <v>16232</v>
      </c>
      <c r="F265" t="s">
        <v>8218</v>
      </c>
      <c r="G265" t="s">
        <v>8223</v>
      </c>
      <c r="H265" t="s">
        <v>8245</v>
      </c>
      <c r="I265">
        <v>1434212714</v>
      </c>
      <c r="J265">
        <v>1431620714</v>
      </c>
      <c r="K265" t="b">
        <v>0</v>
      </c>
      <c r="L265">
        <v>180</v>
      </c>
      <c r="M265" t="b">
        <v>1</v>
      </c>
      <c r="N265" t="s">
        <v>8312</v>
      </c>
      <c r="O265" t="s">
        <v>8337</v>
      </c>
      <c r="P265" s="14">
        <f t="shared" si="12"/>
        <v>42138.684189814812</v>
      </c>
      <c r="Q265" s="14">
        <f t="shared" si="13"/>
        <v>42168.684189814812</v>
      </c>
      <c r="R265">
        <f t="shared" si="14"/>
        <v>30</v>
      </c>
    </row>
    <row r="266" spans="1:18" ht="58" x14ac:dyDescent="0.35">
      <c r="A266">
        <v>2057</v>
      </c>
      <c r="B266" s="3" t="s">
        <v>2058</v>
      </c>
      <c r="C266" s="3" t="s">
        <v>6167</v>
      </c>
      <c r="D266" s="6">
        <v>15000</v>
      </c>
      <c r="E266" s="8">
        <v>30334.83</v>
      </c>
      <c r="F266" t="s">
        <v>8218</v>
      </c>
      <c r="G266" t="s">
        <v>8224</v>
      </c>
      <c r="H266" t="s">
        <v>8246</v>
      </c>
      <c r="I266">
        <v>1456487532</v>
      </c>
      <c r="J266">
        <v>1453895532</v>
      </c>
      <c r="K266" t="b">
        <v>0</v>
      </c>
      <c r="L266">
        <v>666</v>
      </c>
      <c r="M266" t="b">
        <v>1</v>
      </c>
      <c r="N266" t="s">
        <v>8312</v>
      </c>
      <c r="O266" t="s">
        <v>8337</v>
      </c>
      <c r="P266" s="14">
        <f t="shared" si="12"/>
        <v>42396.494583333333</v>
      </c>
      <c r="Q266" s="14">
        <f t="shared" si="13"/>
        <v>42426.494583333333</v>
      </c>
      <c r="R266">
        <f t="shared" si="14"/>
        <v>30</v>
      </c>
    </row>
    <row r="267" spans="1:18" ht="43.5" x14ac:dyDescent="0.35">
      <c r="A267">
        <v>2128</v>
      </c>
      <c r="B267" s="3" t="s">
        <v>2129</v>
      </c>
      <c r="C267" s="3" t="s">
        <v>6238</v>
      </c>
      <c r="D267" s="6">
        <v>15000</v>
      </c>
      <c r="E267" s="8">
        <v>25</v>
      </c>
      <c r="F267" t="s">
        <v>8220</v>
      </c>
      <c r="G267" t="s">
        <v>8228</v>
      </c>
      <c r="H267" t="s">
        <v>8250</v>
      </c>
      <c r="I267">
        <v>1411324369</v>
      </c>
      <c r="J267">
        <v>1406140369</v>
      </c>
      <c r="K267" t="b">
        <v>0</v>
      </c>
      <c r="L267">
        <v>1</v>
      </c>
      <c r="M267" t="b">
        <v>0</v>
      </c>
      <c r="N267" t="s">
        <v>8321</v>
      </c>
      <c r="O267" t="s">
        <v>8322</v>
      </c>
      <c r="P267" s="14">
        <f t="shared" si="12"/>
        <v>41843.772789351853</v>
      </c>
      <c r="Q267" s="14">
        <f t="shared" si="13"/>
        <v>41903.772789351853</v>
      </c>
      <c r="R267">
        <f t="shared" si="14"/>
        <v>60</v>
      </c>
    </row>
    <row r="268" spans="1:18" ht="58" x14ac:dyDescent="0.35">
      <c r="A268">
        <v>2141</v>
      </c>
      <c r="B268" s="3" t="s">
        <v>2142</v>
      </c>
      <c r="C268" s="3" t="s">
        <v>6251</v>
      </c>
      <c r="D268" s="6">
        <v>15000</v>
      </c>
      <c r="E268" s="8">
        <v>0</v>
      </c>
      <c r="F268" t="s">
        <v>8220</v>
      </c>
      <c r="G268" t="s">
        <v>8223</v>
      </c>
      <c r="H268" t="s">
        <v>8245</v>
      </c>
      <c r="I268">
        <v>1415947159</v>
      </c>
      <c r="J268">
        <v>1413351559</v>
      </c>
      <c r="K268" t="b">
        <v>0</v>
      </c>
      <c r="L268">
        <v>0</v>
      </c>
      <c r="M268" t="b">
        <v>0</v>
      </c>
      <c r="N268" t="s">
        <v>8321</v>
      </c>
      <c r="O268" t="s">
        <v>8322</v>
      </c>
      <c r="P268" s="14">
        <f t="shared" si="12"/>
        <v>41927.235636574071</v>
      </c>
      <c r="Q268" s="14">
        <f t="shared" si="13"/>
        <v>41957.277303240742</v>
      </c>
      <c r="R268">
        <f t="shared" si="14"/>
        <v>30</v>
      </c>
    </row>
    <row r="269" spans="1:18" ht="43.5" x14ac:dyDescent="0.35">
      <c r="A269">
        <v>2145</v>
      </c>
      <c r="B269" s="3" t="s">
        <v>2146</v>
      </c>
      <c r="C269" s="3" t="s">
        <v>6255</v>
      </c>
      <c r="D269" s="6">
        <v>15000</v>
      </c>
      <c r="E269" s="8">
        <v>4565</v>
      </c>
      <c r="F269" t="s">
        <v>8220</v>
      </c>
      <c r="G269" t="s">
        <v>8223</v>
      </c>
      <c r="H269" t="s">
        <v>8245</v>
      </c>
      <c r="I269">
        <v>1385534514</v>
      </c>
      <c r="J269">
        <v>1382938914</v>
      </c>
      <c r="K269" t="b">
        <v>0</v>
      </c>
      <c r="L269">
        <v>89</v>
      </c>
      <c r="M269" t="b">
        <v>0</v>
      </c>
      <c r="N269" t="s">
        <v>8321</v>
      </c>
      <c r="O269" t="s">
        <v>8322</v>
      </c>
      <c r="P269" s="14">
        <f t="shared" si="12"/>
        <v>41575.237430555557</v>
      </c>
      <c r="Q269" s="14">
        <f t="shared" si="13"/>
        <v>41605.279097222221</v>
      </c>
      <c r="R269">
        <f t="shared" si="14"/>
        <v>30</v>
      </c>
    </row>
    <row r="270" spans="1:18" ht="58" x14ac:dyDescent="0.35">
      <c r="A270">
        <v>2193</v>
      </c>
      <c r="B270" s="3" t="s">
        <v>2194</v>
      </c>
      <c r="C270" s="3" t="s">
        <v>6303</v>
      </c>
      <c r="D270" s="6">
        <v>15000</v>
      </c>
      <c r="E270" s="8">
        <v>67856</v>
      </c>
      <c r="F270" t="s">
        <v>8218</v>
      </c>
      <c r="G270" t="s">
        <v>8223</v>
      </c>
      <c r="H270" t="s">
        <v>8245</v>
      </c>
      <c r="I270">
        <v>1479704340</v>
      </c>
      <c r="J270">
        <v>1477043072</v>
      </c>
      <c r="K270" t="b">
        <v>0</v>
      </c>
      <c r="L270">
        <v>897</v>
      </c>
      <c r="M270" t="b">
        <v>1</v>
      </c>
      <c r="N270" t="s">
        <v>8321</v>
      </c>
      <c r="O270" t="s">
        <v>8338</v>
      </c>
      <c r="P270" s="14">
        <f t="shared" si="12"/>
        <v>42664.405925925923</v>
      </c>
      <c r="Q270" s="14">
        <f t="shared" si="13"/>
        <v>42695.207638888889</v>
      </c>
      <c r="R270">
        <f t="shared" si="14"/>
        <v>31</v>
      </c>
    </row>
    <row r="271" spans="1:18" ht="58" x14ac:dyDescent="0.35">
      <c r="A271">
        <v>2316</v>
      </c>
      <c r="B271" s="3" t="s">
        <v>2317</v>
      </c>
      <c r="C271" s="3" t="s">
        <v>6426</v>
      </c>
      <c r="D271" s="6">
        <v>15000</v>
      </c>
      <c r="E271" s="8">
        <v>15606.4</v>
      </c>
      <c r="F271" t="s">
        <v>8218</v>
      </c>
      <c r="G271" t="s">
        <v>8223</v>
      </c>
      <c r="H271" t="s">
        <v>8245</v>
      </c>
      <c r="I271">
        <v>1260383040</v>
      </c>
      <c r="J271">
        <v>1253726650</v>
      </c>
      <c r="K271" t="b">
        <v>1</v>
      </c>
      <c r="L271">
        <v>200</v>
      </c>
      <c r="M271" t="b">
        <v>1</v>
      </c>
      <c r="N271" t="s">
        <v>8317</v>
      </c>
      <c r="O271" t="s">
        <v>8319</v>
      </c>
      <c r="P271" s="14">
        <f t="shared" si="12"/>
        <v>40079.725115740745</v>
      </c>
      <c r="Q271" s="14">
        <f t="shared" si="13"/>
        <v>40156.76666666667</v>
      </c>
      <c r="R271">
        <f t="shared" si="14"/>
        <v>77</v>
      </c>
    </row>
    <row r="272" spans="1:18" ht="43.5" x14ac:dyDescent="0.35">
      <c r="A272">
        <v>2326</v>
      </c>
      <c r="B272" s="3" t="s">
        <v>2327</v>
      </c>
      <c r="C272" s="3" t="s">
        <v>6436</v>
      </c>
      <c r="D272" s="6">
        <v>15000</v>
      </c>
      <c r="E272" s="8">
        <v>108</v>
      </c>
      <c r="F272" t="s">
        <v>8221</v>
      </c>
      <c r="G272" t="s">
        <v>8223</v>
      </c>
      <c r="H272" t="s">
        <v>8245</v>
      </c>
      <c r="I272">
        <v>1493571600</v>
      </c>
      <c r="J272">
        <v>1489106948</v>
      </c>
      <c r="K272" t="b">
        <v>0</v>
      </c>
      <c r="L272">
        <v>1</v>
      </c>
      <c r="M272" t="b">
        <v>0</v>
      </c>
      <c r="N272" t="s">
        <v>8324</v>
      </c>
      <c r="O272" t="s">
        <v>8339</v>
      </c>
      <c r="P272" s="14">
        <f t="shared" si="12"/>
        <v>42804.034120370372</v>
      </c>
      <c r="Q272" s="14">
        <f t="shared" si="13"/>
        <v>42855.708333333328</v>
      </c>
      <c r="R272">
        <f t="shared" si="14"/>
        <v>51</v>
      </c>
    </row>
    <row r="273" spans="1:18" ht="43.5" x14ac:dyDescent="0.35">
      <c r="A273">
        <v>2338</v>
      </c>
      <c r="B273" s="3" t="s">
        <v>2339</v>
      </c>
      <c r="C273" s="3" t="s">
        <v>6448</v>
      </c>
      <c r="D273" s="6">
        <v>15000</v>
      </c>
      <c r="E273" s="8">
        <v>15171.5</v>
      </c>
      <c r="F273" t="s">
        <v>8218</v>
      </c>
      <c r="G273" t="s">
        <v>8223</v>
      </c>
      <c r="H273" t="s">
        <v>8245</v>
      </c>
      <c r="I273">
        <v>1404077484</v>
      </c>
      <c r="J273">
        <v>1401485484</v>
      </c>
      <c r="K273" t="b">
        <v>1</v>
      </c>
      <c r="L273">
        <v>123</v>
      </c>
      <c r="M273" t="b">
        <v>1</v>
      </c>
      <c r="N273" t="s">
        <v>8324</v>
      </c>
      <c r="O273" t="s">
        <v>8339</v>
      </c>
      <c r="P273" s="14">
        <f t="shared" si="12"/>
        <v>41789.896805555552</v>
      </c>
      <c r="Q273" s="14">
        <f t="shared" si="13"/>
        <v>41819.896805555552</v>
      </c>
      <c r="R273">
        <f t="shared" si="14"/>
        <v>30</v>
      </c>
    </row>
    <row r="274" spans="1:18" ht="43.5" x14ac:dyDescent="0.35">
      <c r="A274">
        <v>2380</v>
      </c>
      <c r="B274" s="3" t="s">
        <v>2381</v>
      </c>
      <c r="C274" s="3" t="s">
        <v>6490</v>
      </c>
      <c r="D274" s="6">
        <v>15000</v>
      </c>
      <c r="E274" s="8">
        <v>55</v>
      </c>
      <c r="F274" t="s">
        <v>8219</v>
      </c>
      <c r="G274" t="s">
        <v>8223</v>
      </c>
      <c r="H274" t="s">
        <v>8245</v>
      </c>
      <c r="I274">
        <v>1443726142</v>
      </c>
      <c r="J274">
        <v>1441134142</v>
      </c>
      <c r="K274" t="b">
        <v>0</v>
      </c>
      <c r="L274">
        <v>3</v>
      </c>
      <c r="M274" t="b">
        <v>0</v>
      </c>
      <c r="N274" t="s">
        <v>8312</v>
      </c>
      <c r="O274" t="s">
        <v>8313</v>
      </c>
      <c r="P274" s="14">
        <f t="shared" si="12"/>
        <v>42248.793310185181</v>
      </c>
      <c r="Q274" s="14">
        <f t="shared" si="13"/>
        <v>42278.793310185181</v>
      </c>
      <c r="R274">
        <f t="shared" si="14"/>
        <v>30</v>
      </c>
    </row>
    <row r="275" spans="1:18" ht="43.5" x14ac:dyDescent="0.35">
      <c r="A275">
        <v>2404</v>
      </c>
      <c r="B275" s="3" t="s">
        <v>2405</v>
      </c>
      <c r="C275" s="3" t="s">
        <v>6514</v>
      </c>
      <c r="D275" s="6">
        <v>15000</v>
      </c>
      <c r="E275" s="8">
        <v>0</v>
      </c>
      <c r="F275" t="s">
        <v>8220</v>
      </c>
      <c r="G275" t="s">
        <v>8223</v>
      </c>
      <c r="H275" t="s">
        <v>8245</v>
      </c>
      <c r="I275">
        <v>1451782607</v>
      </c>
      <c r="J275">
        <v>1449190607</v>
      </c>
      <c r="K275" t="b">
        <v>0</v>
      </c>
      <c r="L275">
        <v>0</v>
      </c>
      <c r="M275" t="b">
        <v>0</v>
      </c>
      <c r="N275" t="s">
        <v>8324</v>
      </c>
      <c r="O275" t="s">
        <v>8325</v>
      </c>
      <c r="P275" s="14">
        <f t="shared" si="12"/>
        <v>42342.03943287037</v>
      </c>
      <c r="Q275" s="14">
        <f t="shared" si="13"/>
        <v>42372.03943287037</v>
      </c>
      <c r="R275">
        <f t="shared" si="14"/>
        <v>30</v>
      </c>
    </row>
    <row r="276" spans="1:18" ht="43.5" x14ac:dyDescent="0.35">
      <c r="A276">
        <v>2408</v>
      </c>
      <c r="B276" s="3" t="s">
        <v>2409</v>
      </c>
      <c r="C276" s="3" t="s">
        <v>6518</v>
      </c>
      <c r="D276" s="6">
        <v>15000</v>
      </c>
      <c r="E276" s="8">
        <v>30</v>
      </c>
      <c r="F276" t="s">
        <v>8220</v>
      </c>
      <c r="G276" t="s">
        <v>8223</v>
      </c>
      <c r="H276" t="s">
        <v>8245</v>
      </c>
      <c r="I276">
        <v>1415247757</v>
      </c>
      <c r="J276">
        <v>1412652157</v>
      </c>
      <c r="K276" t="b">
        <v>0</v>
      </c>
      <c r="L276">
        <v>2</v>
      </c>
      <c r="M276" t="b">
        <v>0</v>
      </c>
      <c r="N276" t="s">
        <v>8324</v>
      </c>
      <c r="O276" t="s">
        <v>8325</v>
      </c>
      <c r="P276" s="14">
        <f t="shared" si="12"/>
        <v>41919.140706018516</v>
      </c>
      <c r="Q276" s="14">
        <f t="shared" si="13"/>
        <v>41949.182372685187</v>
      </c>
      <c r="R276">
        <f t="shared" si="14"/>
        <v>30</v>
      </c>
    </row>
    <row r="277" spans="1:18" ht="58" x14ac:dyDescent="0.35">
      <c r="A277">
        <v>2410</v>
      </c>
      <c r="B277" s="3" t="s">
        <v>2411</v>
      </c>
      <c r="C277" s="3" t="s">
        <v>6520</v>
      </c>
      <c r="D277" s="6">
        <v>15000</v>
      </c>
      <c r="E277" s="8">
        <v>0</v>
      </c>
      <c r="F277" t="s">
        <v>8220</v>
      </c>
      <c r="G277" t="s">
        <v>8225</v>
      </c>
      <c r="H277" t="s">
        <v>8247</v>
      </c>
      <c r="I277">
        <v>1441619275</v>
      </c>
      <c r="J277">
        <v>1439027275</v>
      </c>
      <c r="K277" t="b">
        <v>0</v>
      </c>
      <c r="L277">
        <v>0</v>
      </c>
      <c r="M277" t="b">
        <v>0</v>
      </c>
      <c r="N277" t="s">
        <v>8324</v>
      </c>
      <c r="O277" t="s">
        <v>8325</v>
      </c>
      <c r="P277" s="14">
        <f t="shared" si="12"/>
        <v>42224.408275462964</v>
      </c>
      <c r="Q277" s="14">
        <f t="shared" si="13"/>
        <v>42254.408275462964</v>
      </c>
      <c r="R277">
        <f t="shared" si="14"/>
        <v>30</v>
      </c>
    </row>
    <row r="278" spans="1:18" ht="43.5" x14ac:dyDescent="0.35">
      <c r="A278">
        <v>2414</v>
      </c>
      <c r="B278" s="3" t="s">
        <v>2415</v>
      </c>
      <c r="C278" s="3" t="s">
        <v>6524</v>
      </c>
      <c r="D278" s="6">
        <v>15000</v>
      </c>
      <c r="E278" s="8">
        <v>460</v>
      </c>
      <c r="F278" t="s">
        <v>8220</v>
      </c>
      <c r="G278" t="s">
        <v>8223</v>
      </c>
      <c r="H278" t="s">
        <v>8245</v>
      </c>
      <c r="I278">
        <v>1440215940</v>
      </c>
      <c r="J278">
        <v>1436805660</v>
      </c>
      <c r="K278" t="b">
        <v>0</v>
      </c>
      <c r="L278">
        <v>13</v>
      </c>
      <c r="M278" t="b">
        <v>0</v>
      </c>
      <c r="N278" t="s">
        <v>8324</v>
      </c>
      <c r="O278" t="s">
        <v>8325</v>
      </c>
      <c r="P278" s="14">
        <f t="shared" si="12"/>
        <v>42198.695138888885</v>
      </c>
      <c r="Q278" s="14">
        <f t="shared" si="13"/>
        <v>42238.165972222225</v>
      </c>
      <c r="R278">
        <f t="shared" si="14"/>
        <v>40</v>
      </c>
    </row>
    <row r="279" spans="1:18" ht="43.5" x14ac:dyDescent="0.35">
      <c r="A279">
        <v>2438</v>
      </c>
      <c r="B279" s="3" t="s">
        <v>2439</v>
      </c>
      <c r="C279" s="3" t="s">
        <v>6548</v>
      </c>
      <c r="D279" s="6">
        <v>15000</v>
      </c>
      <c r="E279" s="8">
        <v>50</v>
      </c>
      <c r="F279" t="s">
        <v>8220</v>
      </c>
      <c r="G279" t="s">
        <v>8223</v>
      </c>
      <c r="H279" t="s">
        <v>8245</v>
      </c>
      <c r="I279">
        <v>1449529062</v>
      </c>
      <c r="J279">
        <v>1444341462</v>
      </c>
      <c r="K279" t="b">
        <v>0</v>
      </c>
      <c r="L279">
        <v>1</v>
      </c>
      <c r="M279" t="b">
        <v>0</v>
      </c>
      <c r="N279" t="s">
        <v>8324</v>
      </c>
      <c r="O279" t="s">
        <v>8325</v>
      </c>
      <c r="P279" s="14">
        <f t="shared" si="12"/>
        <v>42285.91506944444</v>
      </c>
      <c r="Q279" s="14">
        <f t="shared" si="13"/>
        <v>42345.956736111111</v>
      </c>
      <c r="R279">
        <f t="shared" si="14"/>
        <v>60</v>
      </c>
    </row>
    <row r="280" spans="1:18" ht="43.5" x14ac:dyDescent="0.35">
      <c r="A280">
        <v>2450</v>
      </c>
      <c r="B280" s="3" t="s">
        <v>2451</v>
      </c>
      <c r="C280" s="3" t="s">
        <v>6560</v>
      </c>
      <c r="D280" s="6">
        <v>15000</v>
      </c>
      <c r="E280" s="8">
        <v>15230.03</v>
      </c>
      <c r="F280" t="s">
        <v>8218</v>
      </c>
      <c r="G280" t="s">
        <v>8223</v>
      </c>
      <c r="H280" t="s">
        <v>8245</v>
      </c>
      <c r="I280">
        <v>1414465860</v>
      </c>
      <c r="J280">
        <v>1411177456</v>
      </c>
      <c r="K280" t="b">
        <v>0</v>
      </c>
      <c r="L280">
        <v>102</v>
      </c>
      <c r="M280" t="b">
        <v>1</v>
      </c>
      <c r="N280" t="s">
        <v>8324</v>
      </c>
      <c r="O280" t="s">
        <v>8339</v>
      </c>
      <c r="P280" s="14">
        <f t="shared" si="12"/>
        <v>41902.07240740741</v>
      </c>
      <c r="Q280" s="14">
        <f t="shared" si="13"/>
        <v>41940.132638888892</v>
      </c>
      <c r="R280">
        <f t="shared" si="14"/>
        <v>38</v>
      </c>
    </row>
    <row r="281" spans="1:18" ht="43.5" x14ac:dyDescent="0.35">
      <c r="A281">
        <v>2577</v>
      </c>
      <c r="B281" s="3" t="s">
        <v>2577</v>
      </c>
      <c r="C281" s="3" t="s">
        <v>6687</v>
      </c>
      <c r="D281" s="6">
        <v>15000</v>
      </c>
      <c r="E281" s="8">
        <v>0</v>
      </c>
      <c r="F281" t="s">
        <v>8219</v>
      </c>
      <c r="G281" t="s">
        <v>8223</v>
      </c>
      <c r="H281" t="s">
        <v>8245</v>
      </c>
      <c r="I281">
        <v>1407181297</v>
      </c>
      <c r="J281">
        <v>1405021297</v>
      </c>
      <c r="K281" t="b">
        <v>0</v>
      </c>
      <c r="L281">
        <v>0</v>
      </c>
      <c r="M281" t="b">
        <v>0</v>
      </c>
      <c r="N281" t="s">
        <v>8324</v>
      </c>
      <c r="O281" t="s">
        <v>8325</v>
      </c>
      <c r="P281" s="14">
        <f t="shared" si="12"/>
        <v>41830.820567129631</v>
      </c>
      <c r="Q281" s="14">
        <f t="shared" si="13"/>
        <v>41855.820567129631</v>
      </c>
      <c r="R281">
        <f t="shared" si="14"/>
        <v>25</v>
      </c>
    </row>
    <row r="282" spans="1:18" ht="29" x14ac:dyDescent="0.35">
      <c r="A282">
        <v>2595</v>
      </c>
      <c r="B282" s="3" t="s">
        <v>2595</v>
      </c>
      <c r="C282" s="3" t="s">
        <v>6705</v>
      </c>
      <c r="D282" s="6">
        <v>15000</v>
      </c>
      <c r="E282" s="8">
        <v>1825</v>
      </c>
      <c r="F282" t="s">
        <v>8220</v>
      </c>
      <c r="G282" t="s">
        <v>8223</v>
      </c>
      <c r="H282" t="s">
        <v>8245</v>
      </c>
      <c r="I282">
        <v>1487915500</v>
      </c>
      <c r="J282">
        <v>1485323500</v>
      </c>
      <c r="K282" t="b">
        <v>0</v>
      </c>
      <c r="L282">
        <v>19</v>
      </c>
      <c r="M282" t="b">
        <v>0</v>
      </c>
      <c r="N282" t="s">
        <v>8324</v>
      </c>
      <c r="O282" t="s">
        <v>8325</v>
      </c>
      <c r="P282" s="14">
        <f t="shared" si="12"/>
        <v>42760.244212962964</v>
      </c>
      <c r="Q282" s="14">
        <f t="shared" si="13"/>
        <v>42790.244212962964</v>
      </c>
      <c r="R282">
        <f t="shared" si="14"/>
        <v>30</v>
      </c>
    </row>
    <row r="283" spans="1:18" ht="29" x14ac:dyDescent="0.35">
      <c r="A283">
        <v>2618</v>
      </c>
      <c r="B283" s="3" t="s">
        <v>2618</v>
      </c>
      <c r="C283" s="3" t="s">
        <v>6728</v>
      </c>
      <c r="D283" s="6">
        <v>15000</v>
      </c>
      <c r="E283" s="8">
        <v>15808</v>
      </c>
      <c r="F283" t="s">
        <v>8218</v>
      </c>
      <c r="G283" t="s">
        <v>8223</v>
      </c>
      <c r="H283" t="s">
        <v>8245</v>
      </c>
      <c r="I283">
        <v>1449000061</v>
      </c>
      <c r="J283">
        <v>1443812461</v>
      </c>
      <c r="K283" t="b">
        <v>1</v>
      </c>
      <c r="L283">
        <v>77</v>
      </c>
      <c r="M283" t="b">
        <v>1</v>
      </c>
      <c r="N283" t="s">
        <v>8312</v>
      </c>
      <c r="O283" t="s">
        <v>8342</v>
      </c>
      <c r="P283" s="14">
        <f t="shared" si="12"/>
        <v>42279.792372685188</v>
      </c>
      <c r="Q283" s="14">
        <f t="shared" si="13"/>
        <v>42339.834039351852</v>
      </c>
      <c r="R283">
        <f t="shared" si="14"/>
        <v>60</v>
      </c>
    </row>
    <row r="284" spans="1:18" ht="43.5" x14ac:dyDescent="0.35">
      <c r="A284">
        <v>2621</v>
      </c>
      <c r="B284" s="3" t="s">
        <v>2621</v>
      </c>
      <c r="C284" s="3" t="s">
        <v>6731</v>
      </c>
      <c r="D284" s="6">
        <v>15000</v>
      </c>
      <c r="E284" s="8">
        <v>21882</v>
      </c>
      <c r="F284" t="s">
        <v>8218</v>
      </c>
      <c r="G284" t="s">
        <v>8223</v>
      </c>
      <c r="H284" t="s">
        <v>8245</v>
      </c>
      <c r="I284">
        <v>1432230988</v>
      </c>
      <c r="J284">
        <v>1429638988</v>
      </c>
      <c r="K284" t="b">
        <v>1</v>
      </c>
      <c r="L284">
        <v>465</v>
      </c>
      <c r="M284" t="b">
        <v>1</v>
      </c>
      <c r="N284" t="s">
        <v>8312</v>
      </c>
      <c r="O284" t="s">
        <v>8342</v>
      </c>
      <c r="P284" s="14">
        <f t="shared" si="12"/>
        <v>42115.74754629629</v>
      </c>
      <c r="Q284" s="14">
        <f t="shared" si="13"/>
        <v>42145.74754629629</v>
      </c>
      <c r="R284">
        <f t="shared" si="14"/>
        <v>30</v>
      </c>
    </row>
    <row r="285" spans="1:18" x14ac:dyDescent="0.35">
      <c r="A285">
        <v>2655</v>
      </c>
      <c r="B285" s="3" t="s">
        <v>2655</v>
      </c>
      <c r="C285" s="3" t="s">
        <v>6765</v>
      </c>
      <c r="D285" s="6">
        <v>15000</v>
      </c>
      <c r="E285" s="8">
        <v>3155</v>
      </c>
      <c r="F285" t="s">
        <v>8219</v>
      </c>
      <c r="G285" t="s">
        <v>8223</v>
      </c>
      <c r="H285" t="s">
        <v>8245</v>
      </c>
      <c r="I285">
        <v>1455048000</v>
      </c>
      <c r="J285">
        <v>1452631647</v>
      </c>
      <c r="K285" t="b">
        <v>0</v>
      </c>
      <c r="L285">
        <v>43</v>
      </c>
      <c r="M285" t="b">
        <v>0</v>
      </c>
      <c r="N285" t="s">
        <v>8312</v>
      </c>
      <c r="O285" t="s">
        <v>8342</v>
      </c>
      <c r="P285" s="14">
        <f t="shared" si="12"/>
        <v>42381.866284722222</v>
      </c>
      <c r="Q285" s="14">
        <f t="shared" si="13"/>
        <v>42409.833333333328</v>
      </c>
      <c r="R285">
        <f t="shared" si="14"/>
        <v>28</v>
      </c>
    </row>
    <row r="286" spans="1:18" ht="43.5" x14ac:dyDescent="0.35">
      <c r="A286">
        <v>2683</v>
      </c>
      <c r="B286" s="3" t="s">
        <v>2683</v>
      </c>
      <c r="C286" s="3" t="s">
        <v>6793</v>
      </c>
      <c r="D286" s="6">
        <v>15000</v>
      </c>
      <c r="E286" s="8">
        <v>36</v>
      </c>
      <c r="F286" t="s">
        <v>8220</v>
      </c>
      <c r="G286" t="s">
        <v>8223</v>
      </c>
      <c r="H286" t="s">
        <v>8245</v>
      </c>
      <c r="I286">
        <v>1425233240</v>
      </c>
      <c r="J286">
        <v>1422641240</v>
      </c>
      <c r="K286" t="b">
        <v>0</v>
      </c>
      <c r="L286">
        <v>3</v>
      </c>
      <c r="M286" t="b">
        <v>0</v>
      </c>
      <c r="N286" t="s">
        <v>8324</v>
      </c>
      <c r="O286" t="s">
        <v>8325</v>
      </c>
      <c r="P286" s="14">
        <f t="shared" si="12"/>
        <v>42034.75509259259</v>
      </c>
      <c r="Q286" s="14">
        <f t="shared" si="13"/>
        <v>42064.75509259259</v>
      </c>
      <c r="R286">
        <f t="shared" si="14"/>
        <v>30</v>
      </c>
    </row>
    <row r="287" spans="1:18" ht="43.5" x14ac:dyDescent="0.35">
      <c r="A287">
        <v>2687</v>
      </c>
      <c r="B287" s="3" t="s">
        <v>2687</v>
      </c>
      <c r="C287" s="3" t="s">
        <v>6797</v>
      </c>
      <c r="D287" s="6">
        <v>15000</v>
      </c>
      <c r="E287" s="8">
        <v>0</v>
      </c>
      <c r="F287" t="s">
        <v>8220</v>
      </c>
      <c r="G287" t="s">
        <v>8223</v>
      </c>
      <c r="H287" t="s">
        <v>8245</v>
      </c>
      <c r="I287">
        <v>1435591318</v>
      </c>
      <c r="J287">
        <v>1432999318</v>
      </c>
      <c r="K287" t="b">
        <v>0</v>
      </c>
      <c r="L287">
        <v>0</v>
      </c>
      <c r="M287" t="b">
        <v>0</v>
      </c>
      <c r="N287" t="s">
        <v>8324</v>
      </c>
      <c r="O287" t="s">
        <v>8325</v>
      </c>
      <c r="P287" s="14">
        <f t="shared" si="12"/>
        <v>42154.64025462963</v>
      </c>
      <c r="Q287" s="14">
        <f t="shared" si="13"/>
        <v>42184.64025462963</v>
      </c>
      <c r="R287">
        <f t="shared" si="14"/>
        <v>30</v>
      </c>
    </row>
    <row r="288" spans="1:18" ht="43.5" x14ac:dyDescent="0.35">
      <c r="A288">
        <v>2695</v>
      </c>
      <c r="B288" s="3" t="s">
        <v>2695</v>
      </c>
      <c r="C288" s="3" t="s">
        <v>6805</v>
      </c>
      <c r="D288" s="6">
        <v>15000</v>
      </c>
      <c r="E288" s="8">
        <v>71</v>
      </c>
      <c r="F288" t="s">
        <v>8220</v>
      </c>
      <c r="G288" t="s">
        <v>8223</v>
      </c>
      <c r="H288" t="s">
        <v>8245</v>
      </c>
      <c r="I288">
        <v>1428981718</v>
      </c>
      <c r="J288">
        <v>1423801318</v>
      </c>
      <c r="K288" t="b">
        <v>0</v>
      </c>
      <c r="L288">
        <v>3</v>
      </c>
      <c r="M288" t="b">
        <v>0</v>
      </c>
      <c r="N288" t="s">
        <v>8324</v>
      </c>
      <c r="O288" t="s">
        <v>8325</v>
      </c>
      <c r="P288" s="14">
        <f t="shared" si="12"/>
        <v>42048.181921296295</v>
      </c>
      <c r="Q288" s="14">
        <f t="shared" si="13"/>
        <v>42108.14025462963</v>
      </c>
      <c r="R288">
        <f t="shared" si="14"/>
        <v>60</v>
      </c>
    </row>
    <row r="289" spans="1:18" ht="29" x14ac:dyDescent="0.35">
      <c r="A289">
        <v>2728</v>
      </c>
      <c r="B289" s="3" t="s">
        <v>2728</v>
      </c>
      <c r="C289" s="3" t="s">
        <v>6838</v>
      </c>
      <c r="D289" s="6">
        <v>15000</v>
      </c>
      <c r="E289" s="8">
        <v>30274</v>
      </c>
      <c r="F289" t="s">
        <v>8218</v>
      </c>
      <c r="G289" t="s">
        <v>8223</v>
      </c>
      <c r="H289" t="s">
        <v>8245</v>
      </c>
      <c r="I289">
        <v>1451485434</v>
      </c>
      <c r="J289">
        <v>1448461434</v>
      </c>
      <c r="K289" t="b">
        <v>0</v>
      </c>
      <c r="L289">
        <v>392</v>
      </c>
      <c r="M289" t="b">
        <v>1</v>
      </c>
      <c r="N289" t="s">
        <v>8312</v>
      </c>
      <c r="O289" t="s">
        <v>8337</v>
      </c>
      <c r="P289" s="14">
        <f t="shared" si="12"/>
        <v>42333.59993055556</v>
      </c>
      <c r="Q289" s="14">
        <f t="shared" si="13"/>
        <v>42368.59993055556</v>
      </c>
      <c r="R289">
        <f t="shared" si="14"/>
        <v>35</v>
      </c>
    </row>
    <row r="290" spans="1:18" ht="58" x14ac:dyDescent="0.35">
      <c r="A290">
        <v>2868</v>
      </c>
      <c r="B290" s="3" t="s">
        <v>2868</v>
      </c>
      <c r="C290" s="3" t="s">
        <v>6978</v>
      </c>
      <c r="D290" s="6">
        <v>15000</v>
      </c>
      <c r="E290" s="8">
        <v>6301.76</v>
      </c>
      <c r="F290" t="s">
        <v>8220</v>
      </c>
      <c r="G290" t="s">
        <v>8223</v>
      </c>
      <c r="H290" t="s">
        <v>8245</v>
      </c>
      <c r="I290">
        <v>1475697054</v>
      </c>
      <c r="J290">
        <v>1473105054</v>
      </c>
      <c r="K290" t="b">
        <v>0</v>
      </c>
      <c r="L290">
        <v>60</v>
      </c>
      <c r="M290" t="b">
        <v>0</v>
      </c>
      <c r="N290" t="s">
        <v>8328</v>
      </c>
      <c r="O290" t="s">
        <v>8329</v>
      </c>
      <c r="P290" s="14">
        <f t="shared" si="12"/>
        <v>42618.827013888891</v>
      </c>
      <c r="Q290" s="14">
        <f t="shared" si="13"/>
        <v>42648.827013888891</v>
      </c>
      <c r="R290">
        <f t="shared" si="14"/>
        <v>30</v>
      </c>
    </row>
    <row r="291" spans="1:18" ht="43.5" x14ac:dyDescent="0.35">
      <c r="A291">
        <v>2954</v>
      </c>
      <c r="B291" s="3" t="s">
        <v>2954</v>
      </c>
      <c r="C291" s="3" t="s">
        <v>7064</v>
      </c>
      <c r="D291" s="6">
        <v>15000</v>
      </c>
      <c r="E291" s="8">
        <v>0</v>
      </c>
      <c r="F291" t="s">
        <v>8219</v>
      </c>
      <c r="G291" t="s">
        <v>8223</v>
      </c>
      <c r="H291" t="s">
        <v>8245</v>
      </c>
      <c r="I291">
        <v>1489669203</v>
      </c>
      <c r="J291">
        <v>1487944803</v>
      </c>
      <c r="K291" t="b">
        <v>0</v>
      </c>
      <c r="L291">
        <v>0</v>
      </c>
      <c r="M291" t="b">
        <v>0</v>
      </c>
      <c r="N291" t="s">
        <v>8328</v>
      </c>
      <c r="O291" t="s">
        <v>8344</v>
      </c>
      <c r="P291" s="14">
        <f t="shared" si="12"/>
        <v>42790.583368055552</v>
      </c>
      <c r="Q291" s="14">
        <f t="shared" si="13"/>
        <v>42810.541701388895</v>
      </c>
      <c r="R291">
        <f t="shared" si="14"/>
        <v>20</v>
      </c>
    </row>
    <row r="292" spans="1:18" ht="43.5" x14ac:dyDescent="0.35">
      <c r="A292">
        <v>2957</v>
      </c>
      <c r="B292" s="3" t="s">
        <v>2957</v>
      </c>
      <c r="C292" s="3" t="s">
        <v>7067</v>
      </c>
      <c r="D292" s="6">
        <v>15000</v>
      </c>
      <c r="E292" s="8">
        <v>280</v>
      </c>
      <c r="F292" t="s">
        <v>8219</v>
      </c>
      <c r="G292" t="s">
        <v>8223</v>
      </c>
      <c r="H292" t="s">
        <v>8245</v>
      </c>
      <c r="I292">
        <v>1427498172</v>
      </c>
      <c r="J292">
        <v>1422317772</v>
      </c>
      <c r="K292" t="b">
        <v>0</v>
      </c>
      <c r="L292">
        <v>3</v>
      </c>
      <c r="M292" t="b">
        <v>0</v>
      </c>
      <c r="N292" t="s">
        <v>8328</v>
      </c>
      <c r="O292" t="s">
        <v>8344</v>
      </c>
      <c r="P292" s="14">
        <f t="shared" si="12"/>
        <v>42031.011249999996</v>
      </c>
      <c r="Q292" s="14">
        <f t="shared" si="13"/>
        <v>42090.969583333332</v>
      </c>
      <c r="R292">
        <f t="shared" si="14"/>
        <v>59</v>
      </c>
    </row>
    <row r="293" spans="1:18" ht="43.5" x14ac:dyDescent="0.35">
      <c r="A293">
        <v>2995</v>
      </c>
      <c r="B293" s="3" t="s">
        <v>2995</v>
      </c>
      <c r="C293" s="3" t="s">
        <v>7105</v>
      </c>
      <c r="D293" s="6">
        <v>15000</v>
      </c>
      <c r="E293" s="8">
        <v>15744</v>
      </c>
      <c r="F293" t="s">
        <v>8218</v>
      </c>
      <c r="G293" t="s">
        <v>8223</v>
      </c>
      <c r="H293" t="s">
        <v>8245</v>
      </c>
      <c r="I293">
        <v>1484841471</v>
      </c>
      <c r="J293">
        <v>1482249471</v>
      </c>
      <c r="K293" t="b">
        <v>0</v>
      </c>
      <c r="L293">
        <v>249</v>
      </c>
      <c r="M293" t="b">
        <v>1</v>
      </c>
      <c r="N293" t="s">
        <v>8328</v>
      </c>
      <c r="O293" t="s">
        <v>8344</v>
      </c>
      <c r="P293" s="14">
        <f t="shared" si="12"/>
        <v>42724.665173611109</v>
      </c>
      <c r="Q293" s="14">
        <f t="shared" si="13"/>
        <v>42754.665173611109</v>
      </c>
      <c r="R293">
        <f t="shared" si="14"/>
        <v>30</v>
      </c>
    </row>
    <row r="294" spans="1:18" ht="43.5" x14ac:dyDescent="0.35">
      <c r="A294">
        <v>3019</v>
      </c>
      <c r="B294" s="3" t="s">
        <v>3019</v>
      </c>
      <c r="C294" s="3" t="s">
        <v>7129</v>
      </c>
      <c r="D294" s="6">
        <v>15000</v>
      </c>
      <c r="E294" s="8">
        <v>18185</v>
      </c>
      <c r="F294" t="s">
        <v>8218</v>
      </c>
      <c r="G294" t="s">
        <v>8223</v>
      </c>
      <c r="H294" t="s">
        <v>8245</v>
      </c>
      <c r="I294">
        <v>1401159600</v>
      </c>
      <c r="J294">
        <v>1398801620</v>
      </c>
      <c r="K294" t="b">
        <v>0</v>
      </c>
      <c r="L294">
        <v>226</v>
      </c>
      <c r="M294" t="b">
        <v>1</v>
      </c>
      <c r="N294" t="s">
        <v>8328</v>
      </c>
      <c r="O294" t="s">
        <v>8344</v>
      </c>
      <c r="P294" s="14">
        <f t="shared" si="12"/>
        <v>41758.833564814813</v>
      </c>
      <c r="Q294" s="14">
        <f t="shared" si="13"/>
        <v>41786.125</v>
      </c>
      <c r="R294">
        <f t="shared" si="14"/>
        <v>28</v>
      </c>
    </row>
    <row r="295" spans="1:18" ht="43.5" x14ac:dyDescent="0.35">
      <c r="A295">
        <v>3043</v>
      </c>
      <c r="B295" s="3" t="s">
        <v>3043</v>
      </c>
      <c r="C295" s="3" t="s">
        <v>7153</v>
      </c>
      <c r="D295" s="6">
        <v>15000</v>
      </c>
      <c r="E295" s="8">
        <v>16501</v>
      </c>
      <c r="F295" t="s">
        <v>8218</v>
      </c>
      <c r="G295" t="s">
        <v>8228</v>
      </c>
      <c r="H295" t="s">
        <v>8250</v>
      </c>
      <c r="I295">
        <v>1429152600</v>
      </c>
      <c r="J295">
        <v>1426815699</v>
      </c>
      <c r="K295" t="b">
        <v>0</v>
      </c>
      <c r="L295">
        <v>128</v>
      </c>
      <c r="M295" t="b">
        <v>1</v>
      </c>
      <c r="N295" t="s">
        <v>8328</v>
      </c>
      <c r="O295" t="s">
        <v>8344</v>
      </c>
      <c r="P295" s="14">
        <f t="shared" si="12"/>
        <v>42083.070590277777</v>
      </c>
      <c r="Q295" s="14">
        <f t="shared" si="13"/>
        <v>42110.118055555555</v>
      </c>
      <c r="R295">
        <f t="shared" si="14"/>
        <v>27</v>
      </c>
    </row>
    <row r="296" spans="1:18" ht="43.5" x14ac:dyDescent="0.35">
      <c r="A296">
        <v>3059</v>
      </c>
      <c r="B296" s="3" t="s">
        <v>3059</v>
      </c>
      <c r="C296" s="3" t="s">
        <v>7169</v>
      </c>
      <c r="D296" s="6">
        <v>15000</v>
      </c>
      <c r="E296" s="8">
        <v>451</v>
      </c>
      <c r="F296" t="s">
        <v>8220</v>
      </c>
      <c r="G296" t="s">
        <v>8223</v>
      </c>
      <c r="H296" t="s">
        <v>8245</v>
      </c>
      <c r="I296">
        <v>1407536846</v>
      </c>
      <c r="J296">
        <v>1404944846</v>
      </c>
      <c r="K296" t="b">
        <v>0</v>
      </c>
      <c r="L296">
        <v>11</v>
      </c>
      <c r="M296" t="b">
        <v>0</v>
      </c>
      <c r="N296" t="s">
        <v>8328</v>
      </c>
      <c r="O296" t="s">
        <v>8344</v>
      </c>
      <c r="P296" s="14">
        <f t="shared" si="12"/>
        <v>41829.935717592591</v>
      </c>
      <c r="Q296" s="14">
        <f t="shared" si="13"/>
        <v>41859.935717592591</v>
      </c>
      <c r="R296">
        <f t="shared" si="14"/>
        <v>30</v>
      </c>
    </row>
    <row r="297" spans="1:18" ht="43.5" x14ac:dyDescent="0.35">
      <c r="A297">
        <v>3075</v>
      </c>
      <c r="B297" s="3" t="s">
        <v>3075</v>
      </c>
      <c r="C297" s="3" t="s">
        <v>7185</v>
      </c>
      <c r="D297" s="6">
        <v>15000</v>
      </c>
      <c r="E297" s="8">
        <v>1296</v>
      </c>
      <c r="F297" t="s">
        <v>8220</v>
      </c>
      <c r="G297" t="s">
        <v>8223</v>
      </c>
      <c r="H297" t="s">
        <v>8245</v>
      </c>
      <c r="I297">
        <v>1471573640</v>
      </c>
      <c r="J297">
        <v>1467253640</v>
      </c>
      <c r="K297" t="b">
        <v>0</v>
      </c>
      <c r="L297">
        <v>20</v>
      </c>
      <c r="M297" t="b">
        <v>0</v>
      </c>
      <c r="N297" t="s">
        <v>8328</v>
      </c>
      <c r="O297" t="s">
        <v>8344</v>
      </c>
      <c r="P297" s="14">
        <f t="shared" si="12"/>
        <v>42551.102314814809</v>
      </c>
      <c r="Q297" s="14">
        <f t="shared" si="13"/>
        <v>42601.102314814809</v>
      </c>
      <c r="R297">
        <f t="shared" si="14"/>
        <v>50</v>
      </c>
    </row>
    <row r="298" spans="1:18" ht="43.5" x14ac:dyDescent="0.35">
      <c r="A298">
        <v>3128</v>
      </c>
      <c r="B298" s="3" t="s">
        <v>3128</v>
      </c>
      <c r="C298" s="3" t="s">
        <v>7238</v>
      </c>
      <c r="D298" s="6">
        <v>15000</v>
      </c>
      <c r="E298" s="8">
        <v>16291</v>
      </c>
      <c r="F298" t="s">
        <v>8221</v>
      </c>
      <c r="G298" t="s">
        <v>8223</v>
      </c>
      <c r="H298" t="s">
        <v>8245</v>
      </c>
      <c r="I298">
        <v>1489690141</v>
      </c>
      <c r="J298">
        <v>1487101741</v>
      </c>
      <c r="K298" t="b">
        <v>0</v>
      </c>
      <c r="L298">
        <v>117</v>
      </c>
      <c r="M298" t="b">
        <v>0</v>
      </c>
      <c r="N298" t="s">
        <v>8328</v>
      </c>
      <c r="O298" t="s">
        <v>8329</v>
      </c>
      <c r="P298" s="14">
        <f t="shared" si="12"/>
        <v>42780.825706018513</v>
      </c>
      <c r="Q298" s="14">
        <f t="shared" si="13"/>
        <v>42810.784039351856</v>
      </c>
      <c r="R298">
        <f t="shared" si="14"/>
        <v>30</v>
      </c>
    </row>
    <row r="299" spans="1:18" ht="58" x14ac:dyDescent="0.35">
      <c r="A299">
        <v>3187</v>
      </c>
      <c r="B299" s="3" t="s">
        <v>3187</v>
      </c>
      <c r="C299" s="3" t="s">
        <v>7297</v>
      </c>
      <c r="D299" s="6">
        <v>15000</v>
      </c>
      <c r="E299" s="8">
        <v>17444</v>
      </c>
      <c r="F299" t="s">
        <v>8218</v>
      </c>
      <c r="G299" t="s">
        <v>8223</v>
      </c>
      <c r="H299" t="s">
        <v>8245</v>
      </c>
      <c r="I299">
        <v>1407167973</v>
      </c>
      <c r="J299">
        <v>1405439973</v>
      </c>
      <c r="K299" t="b">
        <v>1</v>
      </c>
      <c r="L299">
        <v>244</v>
      </c>
      <c r="M299" t="b">
        <v>1</v>
      </c>
      <c r="N299" t="s">
        <v>8328</v>
      </c>
      <c r="O299" t="s">
        <v>8329</v>
      </c>
      <c r="P299" s="14">
        <f t="shared" si="12"/>
        <v>41835.666354166664</v>
      </c>
      <c r="Q299" s="14">
        <f t="shared" si="13"/>
        <v>41855.666354166664</v>
      </c>
      <c r="R299">
        <f t="shared" si="14"/>
        <v>20</v>
      </c>
    </row>
    <row r="300" spans="1:18" ht="29" x14ac:dyDescent="0.35">
      <c r="A300">
        <v>3220</v>
      </c>
      <c r="B300" s="3" t="s">
        <v>3220</v>
      </c>
      <c r="C300" s="3" t="s">
        <v>7330</v>
      </c>
      <c r="D300" s="6">
        <v>15000</v>
      </c>
      <c r="E300" s="8">
        <v>15126</v>
      </c>
      <c r="F300" t="s">
        <v>8218</v>
      </c>
      <c r="G300" t="s">
        <v>8223</v>
      </c>
      <c r="H300" t="s">
        <v>8245</v>
      </c>
      <c r="I300">
        <v>1489352400</v>
      </c>
      <c r="J300">
        <v>1486411204</v>
      </c>
      <c r="K300" t="b">
        <v>1</v>
      </c>
      <c r="L300">
        <v>59</v>
      </c>
      <c r="M300" t="b">
        <v>1</v>
      </c>
      <c r="N300" t="s">
        <v>8328</v>
      </c>
      <c r="O300" t="s">
        <v>8329</v>
      </c>
      <c r="P300" s="14">
        <f t="shared" si="12"/>
        <v>42772.833379629628</v>
      </c>
      <c r="Q300" s="14">
        <f t="shared" si="13"/>
        <v>42806.875</v>
      </c>
      <c r="R300">
        <f t="shared" si="14"/>
        <v>34</v>
      </c>
    </row>
    <row r="301" spans="1:18" ht="43.5" x14ac:dyDescent="0.35">
      <c r="A301">
        <v>3235</v>
      </c>
      <c r="B301" s="3" t="s">
        <v>3235</v>
      </c>
      <c r="C301" s="3" t="s">
        <v>7345</v>
      </c>
      <c r="D301" s="6">
        <v>15000</v>
      </c>
      <c r="E301" s="8">
        <v>15481</v>
      </c>
      <c r="F301" t="s">
        <v>8218</v>
      </c>
      <c r="G301" t="s">
        <v>8223</v>
      </c>
      <c r="H301" t="s">
        <v>8245</v>
      </c>
      <c r="I301">
        <v>1467361251</v>
      </c>
      <c r="J301">
        <v>1464769251</v>
      </c>
      <c r="K301" t="b">
        <v>1</v>
      </c>
      <c r="L301">
        <v>181</v>
      </c>
      <c r="M301" t="b">
        <v>1</v>
      </c>
      <c r="N301" t="s">
        <v>8328</v>
      </c>
      <c r="O301" t="s">
        <v>8329</v>
      </c>
      <c r="P301" s="14">
        <f t="shared" si="12"/>
        <v>42522.347812499997</v>
      </c>
      <c r="Q301" s="14">
        <f t="shared" si="13"/>
        <v>42552.347812499997</v>
      </c>
      <c r="R301">
        <f t="shared" si="14"/>
        <v>30</v>
      </c>
    </row>
    <row r="302" spans="1:18" ht="43.5" x14ac:dyDescent="0.35">
      <c r="A302">
        <v>3267</v>
      </c>
      <c r="B302" s="3" t="s">
        <v>3267</v>
      </c>
      <c r="C302" s="3" t="s">
        <v>7377</v>
      </c>
      <c r="D302" s="6">
        <v>15000</v>
      </c>
      <c r="E302" s="8">
        <v>15315</v>
      </c>
      <c r="F302" t="s">
        <v>8218</v>
      </c>
      <c r="G302" t="s">
        <v>8223</v>
      </c>
      <c r="H302" t="s">
        <v>8245</v>
      </c>
      <c r="I302">
        <v>1437156660</v>
      </c>
      <c r="J302">
        <v>1434564660</v>
      </c>
      <c r="K302" t="b">
        <v>1</v>
      </c>
      <c r="L302">
        <v>288</v>
      </c>
      <c r="M302" t="b">
        <v>1</v>
      </c>
      <c r="N302" t="s">
        <v>8328</v>
      </c>
      <c r="O302" t="s">
        <v>8329</v>
      </c>
      <c r="P302" s="14">
        <f t="shared" si="12"/>
        <v>42172.757638888885</v>
      </c>
      <c r="Q302" s="14">
        <f t="shared" si="13"/>
        <v>42202.757638888885</v>
      </c>
      <c r="R302">
        <f t="shared" si="14"/>
        <v>30</v>
      </c>
    </row>
    <row r="303" spans="1:18" ht="58" x14ac:dyDescent="0.35">
      <c r="A303">
        <v>3286</v>
      </c>
      <c r="B303" s="3" t="s">
        <v>3286</v>
      </c>
      <c r="C303" s="3" t="s">
        <v>7396</v>
      </c>
      <c r="D303" s="6">
        <v>15000</v>
      </c>
      <c r="E303" s="8">
        <v>15265</v>
      </c>
      <c r="F303" t="s">
        <v>8218</v>
      </c>
      <c r="G303" t="s">
        <v>8223</v>
      </c>
      <c r="H303" t="s">
        <v>8245</v>
      </c>
      <c r="I303">
        <v>1471291782</v>
      </c>
      <c r="J303">
        <v>1468699782</v>
      </c>
      <c r="K303" t="b">
        <v>0</v>
      </c>
      <c r="L303">
        <v>122</v>
      </c>
      <c r="M303" t="b">
        <v>1</v>
      </c>
      <c r="N303" t="s">
        <v>8328</v>
      </c>
      <c r="O303" t="s">
        <v>8329</v>
      </c>
      <c r="P303" s="14">
        <f t="shared" si="12"/>
        <v>42567.840069444443</v>
      </c>
      <c r="Q303" s="14">
        <f t="shared" si="13"/>
        <v>42597.840069444443</v>
      </c>
      <c r="R303">
        <f t="shared" si="14"/>
        <v>30</v>
      </c>
    </row>
    <row r="304" spans="1:18" ht="43.5" x14ac:dyDescent="0.35">
      <c r="A304">
        <v>3304</v>
      </c>
      <c r="B304" s="3" t="s">
        <v>3304</v>
      </c>
      <c r="C304" s="3" t="s">
        <v>7414</v>
      </c>
      <c r="D304" s="6">
        <v>15000</v>
      </c>
      <c r="E304" s="8">
        <v>15677.5</v>
      </c>
      <c r="F304" t="s">
        <v>8218</v>
      </c>
      <c r="G304" t="s">
        <v>8223</v>
      </c>
      <c r="H304" t="s">
        <v>8245</v>
      </c>
      <c r="I304">
        <v>1482418752</v>
      </c>
      <c r="J304">
        <v>1479826752</v>
      </c>
      <c r="K304" t="b">
        <v>0</v>
      </c>
      <c r="L304">
        <v>175</v>
      </c>
      <c r="M304" t="b">
        <v>1</v>
      </c>
      <c r="N304" t="s">
        <v>8328</v>
      </c>
      <c r="O304" t="s">
        <v>8329</v>
      </c>
      <c r="P304" s="14">
        <f t="shared" si="12"/>
        <v>42696.624444444446</v>
      </c>
      <c r="Q304" s="14">
        <f t="shared" si="13"/>
        <v>42726.624444444446</v>
      </c>
      <c r="R304">
        <f t="shared" si="14"/>
        <v>30</v>
      </c>
    </row>
    <row r="305" spans="1:18" ht="29" x14ac:dyDescent="0.35">
      <c r="A305">
        <v>3338</v>
      </c>
      <c r="B305" s="3" t="s">
        <v>3338</v>
      </c>
      <c r="C305" s="3" t="s">
        <v>7448</v>
      </c>
      <c r="D305" s="6">
        <v>15000</v>
      </c>
      <c r="E305" s="8">
        <v>15327</v>
      </c>
      <c r="F305" t="s">
        <v>8218</v>
      </c>
      <c r="G305" t="s">
        <v>8223</v>
      </c>
      <c r="H305" t="s">
        <v>8245</v>
      </c>
      <c r="I305">
        <v>1487944080</v>
      </c>
      <c r="J305">
        <v>1486129680</v>
      </c>
      <c r="K305" t="b">
        <v>0</v>
      </c>
      <c r="L305">
        <v>112</v>
      </c>
      <c r="M305" t="b">
        <v>1</v>
      </c>
      <c r="N305" t="s">
        <v>8328</v>
      </c>
      <c r="O305" t="s">
        <v>8329</v>
      </c>
      <c r="P305" s="14">
        <f t="shared" si="12"/>
        <v>42769.574999999997</v>
      </c>
      <c r="Q305" s="14">
        <f t="shared" si="13"/>
        <v>42790.574999999997</v>
      </c>
      <c r="R305">
        <f t="shared" si="14"/>
        <v>21</v>
      </c>
    </row>
    <row r="306" spans="1:18" ht="43.5" x14ac:dyDescent="0.35">
      <c r="A306">
        <v>3402</v>
      </c>
      <c r="B306" s="3" t="s">
        <v>3401</v>
      </c>
      <c r="C306" s="3" t="s">
        <v>7512</v>
      </c>
      <c r="D306" s="6">
        <v>15000</v>
      </c>
      <c r="E306" s="8">
        <v>16465</v>
      </c>
      <c r="F306" t="s">
        <v>8218</v>
      </c>
      <c r="G306" t="s">
        <v>8223</v>
      </c>
      <c r="H306" t="s">
        <v>8245</v>
      </c>
      <c r="I306">
        <v>1447295460</v>
      </c>
      <c r="J306">
        <v>1444747843</v>
      </c>
      <c r="K306" t="b">
        <v>0</v>
      </c>
      <c r="L306">
        <v>165</v>
      </c>
      <c r="M306" t="b">
        <v>1</v>
      </c>
      <c r="N306" t="s">
        <v>8328</v>
      </c>
      <c r="O306" t="s">
        <v>8329</v>
      </c>
      <c r="P306" s="14">
        <f t="shared" si="12"/>
        <v>42290.61855324074</v>
      </c>
      <c r="Q306" s="14">
        <f t="shared" si="13"/>
        <v>42320.104861111111</v>
      </c>
      <c r="R306">
        <f t="shared" si="14"/>
        <v>30</v>
      </c>
    </row>
    <row r="307" spans="1:18" ht="43.5" x14ac:dyDescent="0.35">
      <c r="A307">
        <v>3411</v>
      </c>
      <c r="B307" s="3" t="s">
        <v>3410</v>
      </c>
      <c r="C307" s="3" t="s">
        <v>7521</v>
      </c>
      <c r="D307" s="6">
        <v>15000</v>
      </c>
      <c r="E307" s="8">
        <v>15535</v>
      </c>
      <c r="F307" t="s">
        <v>8218</v>
      </c>
      <c r="G307" t="s">
        <v>8223</v>
      </c>
      <c r="H307" t="s">
        <v>8245</v>
      </c>
      <c r="I307">
        <v>1444264372</v>
      </c>
      <c r="J307">
        <v>1442536372</v>
      </c>
      <c r="K307" t="b">
        <v>0</v>
      </c>
      <c r="L307">
        <v>78</v>
      </c>
      <c r="M307" t="b">
        <v>1</v>
      </c>
      <c r="N307" t="s">
        <v>8328</v>
      </c>
      <c r="O307" t="s">
        <v>8329</v>
      </c>
      <c r="P307" s="14">
        <f t="shared" si="12"/>
        <v>42265.022824074069</v>
      </c>
      <c r="Q307" s="14">
        <f t="shared" si="13"/>
        <v>42285.022824074069</v>
      </c>
      <c r="R307">
        <f t="shared" si="14"/>
        <v>20</v>
      </c>
    </row>
    <row r="308" spans="1:18" ht="29" x14ac:dyDescent="0.35">
      <c r="A308">
        <v>3779</v>
      </c>
      <c r="B308" s="3" t="s">
        <v>3776</v>
      </c>
      <c r="C308" s="3" t="s">
        <v>7889</v>
      </c>
      <c r="D308" s="6">
        <v>15000</v>
      </c>
      <c r="E308" s="8">
        <v>15597</v>
      </c>
      <c r="F308" t="s">
        <v>8218</v>
      </c>
      <c r="G308" t="s">
        <v>8223</v>
      </c>
      <c r="H308" t="s">
        <v>8245</v>
      </c>
      <c r="I308">
        <v>1459010340</v>
      </c>
      <c r="J308">
        <v>1456421940</v>
      </c>
      <c r="K308" t="b">
        <v>0</v>
      </c>
      <c r="L308">
        <v>115</v>
      </c>
      <c r="M308" t="b">
        <v>1</v>
      </c>
      <c r="N308" t="s">
        <v>8328</v>
      </c>
      <c r="O308" t="s">
        <v>8346</v>
      </c>
      <c r="P308" s="14">
        <f t="shared" si="12"/>
        <v>42425.735416666663</v>
      </c>
      <c r="Q308" s="14">
        <f t="shared" si="13"/>
        <v>42455.693750000006</v>
      </c>
      <c r="R308">
        <f t="shared" si="14"/>
        <v>30</v>
      </c>
    </row>
    <row r="309" spans="1:18" ht="43.5" x14ac:dyDescent="0.35">
      <c r="A309">
        <v>3790</v>
      </c>
      <c r="B309" s="3" t="s">
        <v>3787</v>
      </c>
      <c r="C309" s="3" t="s">
        <v>7900</v>
      </c>
      <c r="D309" s="6">
        <v>15000</v>
      </c>
      <c r="E309" s="8">
        <v>0</v>
      </c>
      <c r="F309" t="s">
        <v>8220</v>
      </c>
      <c r="G309" t="s">
        <v>8223</v>
      </c>
      <c r="H309" t="s">
        <v>8245</v>
      </c>
      <c r="I309">
        <v>1479834023</v>
      </c>
      <c r="J309">
        <v>1477238423</v>
      </c>
      <c r="K309" t="b">
        <v>0</v>
      </c>
      <c r="L309">
        <v>0</v>
      </c>
      <c r="M309" t="b">
        <v>0</v>
      </c>
      <c r="N309" t="s">
        <v>8328</v>
      </c>
      <c r="O309" t="s">
        <v>8346</v>
      </c>
      <c r="P309" s="14">
        <f t="shared" si="12"/>
        <v>42666.666932870372</v>
      </c>
      <c r="Q309" s="14">
        <f t="shared" si="13"/>
        <v>42696.708599537036</v>
      </c>
      <c r="R309">
        <f t="shared" si="14"/>
        <v>30</v>
      </c>
    </row>
    <row r="310" spans="1:18" ht="43.5" x14ac:dyDescent="0.35">
      <c r="A310">
        <v>3872</v>
      </c>
      <c r="B310" s="3" t="s">
        <v>3869</v>
      </c>
      <c r="C310" s="3" t="s">
        <v>7981</v>
      </c>
      <c r="D310" s="6">
        <v>15000</v>
      </c>
      <c r="E310" s="8">
        <v>0</v>
      </c>
      <c r="F310" t="s">
        <v>8219</v>
      </c>
      <c r="G310" t="s">
        <v>8223</v>
      </c>
      <c r="H310" t="s">
        <v>8245</v>
      </c>
      <c r="I310">
        <v>1439522996</v>
      </c>
      <c r="J310">
        <v>1435202996</v>
      </c>
      <c r="K310" t="b">
        <v>0</v>
      </c>
      <c r="L310">
        <v>0</v>
      </c>
      <c r="M310" t="b">
        <v>0</v>
      </c>
      <c r="N310" t="s">
        <v>8328</v>
      </c>
      <c r="O310" t="s">
        <v>8346</v>
      </c>
      <c r="P310" s="14">
        <f t="shared" si="12"/>
        <v>42180.145787037036</v>
      </c>
      <c r="Q310" s="14">
        <f t="shared" si="13"/>
        <v>42230.145787037036</v>
      </c>
      <c r="R310">
        <f t="shared" si="14"/>
        <v>50</v>
      </c>
    </row>
    <row r="311" spans="1:18" ht="43.5" x14ac:dyDescent="0.35">
      <c r="A311">
        <v>3879</v>
      </c>
      <c r="B311" s="3" t="s">
        <v>3876</v>
      </c>
      <c r="C311" s="3" t="s">
        <v>7988</v>
      </c>
      <c r="D311" s="6">
        <v>15000</v>
      </c>
      <c r="E311" s="8">
        <v>0</v>
      </c>
      <c r="F311" t="s">
        <v>8219</v>
      </c>
      <c r="G311" t="s">
        <v>8224</v>
      </c>
      <c r="H311" t="s">
        <v>8246</v>
      </c>
      <c r="I311">
        <v>1422218396</v>
      </c>
      <c r="J311">
        <v>1419626396</v>
      </c>
      <c r="K311" t="b">
        <v>0</v>
      </c>
      <c r="L311">
        <v>0</v>
      </c>
      <c r="M311" t="b">
        <v>0</v>
      </c>
      <c r="N311" t="s">
        <v>8328</v>
      </c>
      <c r="O311" t="s">
        <v>8346</v>
      </c>
      <c r="P311" s="14">
        <f t="shared" si="12"/>
        <v>41999.861064814817</v>
      </c>
      <c r="Q311" s="14">
        <f t="shared" si="13"/>
        <v>42029.861064814817</v>
      </c>
      <c r="R311">
        <f t="shared" si="14"/>
        <v>30</v>
      </c>
    </row>
    <row r="312" spans="1:18" ht="58" x14ac:dyDescent="0.35">
      <c r="A312">
        <v>3883</v>
      </c>
      <c r="B312" s="3" t="s">
        <v>3880</v>
      </c>
      <c r="C312" s="3" t="s">
        <v>7992</v>
      </c>
      <c r="D312" s="6">
        <v>15000</v>
      </c>
      <c r="E312" s="8">
        <v>0</v>
      </c>
      <c r="F312" t="s">
        <v>8219</v>
      </c>
      <c r="G312" t="s">
        <v>8224</v>
      </c>
      <c r="H312" t="s">
        <v>8246</v>
      </c>
      <c r="I312">
        <v>1409668069</v>
      </c>
      <c r="J312">
        <v>1407076069</v>
      </c>
      <c r="K312" t="b">
        <v>0</v>
      </c>
      <c r="L312">
        <v>0</v>
      </c>
      <c r="M312" t="b">
        <v>0</v>
      </c>
      <c r="N312" t="s">
        <v>8328</v>
      </c>
      <c r="O312" t="s">
        <v>8346</v>
      </c>
      <c r="P312" s="14">
        <f t="shared" si="12"/>
        <v>41854.602650462963</v>
      </c>
      <c r="Q312" s="14">
        <f t="shared" si="13"/>
        <v>41884.602650462963</v>
      </c>
      <c r="R312">
        <f t="shared" si="14"/>
        <v>30</v>
      </c>
    </row>
    <row r="313" spans="1:18" ht="43.5" x14ac:dyDescent="0.35">
      <c r="A313">
        <v>3890</v>
      </c>
      <c r="B313" s="3" t="s">
        <v>3887</v>
      </c>
      <c r="C313" s="3" t="s">
        <v>7998</v>
      </c>
      <c r="D313" s="6">
        <v>15000</v>
      </c>
      <c r="E313" s="8">
        <v>2524</v>
      </c>
      <c r="F313" t="s">
        <v>8220</v>
      </c>
      <c r="G313" t="s">
        <v>8223</v>
      </c>
      <c r="H313" t="s">
        <v>8245</v>
      </c>
      <c r="I313">
        <v>1439662344</v>
      </c>
      <c r="J313">
        <v>1434478344</v>
      </c>
      <c r="K313" t="b">
        <v>0</v>
      </c>
      <c r="L313">
        <v>8</v>
      </c>
      <c r="M313" t="b">
        <v>0</v>
      </c>
      <c r="N313" t="s">
        <v>8328</v>
      </c>
      <c r="O313" t="s">
        <v>8329</v>
      </c>
      <c r="P313" s="14">
        <f t="shared" si="12"/>
        <v>42171.758611111116</v>
      </c>
      <c r="Q313" s="14">
        <f t="shared" si="13"/>
        <v>42231.758611111116</v>
      </c>
      <c r="R313">
        <f t="shared" si="14"/>
        <v>60</v>
      </c>
    </row>
    <row r="314" spans="1:18" ht="58" x14ac:dyDescent="0.35">
      <c r="A314">
        <v>3894</v>
      </c>
      <c r="B314" s="3" t="s">
        <v>3891</v>
      </c>
      <c r="C314" s="3" t="s">
        <v>8002</v>
      </c>
      <c r="D314" s="6">
        <v>15000</v>
      </c>
      <c r="E314" s="8">
        <v>520</v>
      </c>
      <c r="F314" t="s">
        <v>8220</v>
      </c>
      <c r="G314" t="s">
        <v>8223</v>
      </c>
      <c r="H314" t="s">
        <v>8245</v>
      </c>
      <c r="I314">
        <v>1481000340</v>
      </c>
      <c r="J314">
        <v>1478386812</v>
      </c>
      <c r="K314" t="b">
        <v>0</v>
      </c>
      <c r="L314">
        <v>11</v>
      </c>
      <c r="M314" t="b">
        <v>0</v>
      </c>
      <c r="N314" t="s">
        <v>8328</v>
      </c>
      <c r="O314" t="s">
        <v>8329</v>
      </c>
      <c r="P314" s="14">
        <f t="shared" si="12"/>
        <v>42679.958472222221</v>
      </c>
      <c r="Q314" s="14">
        <f t="shared" si="13"/>
        <v>42710.207638888889</v>
      </c>
      <c r="R314">
        <f t="shared" si="14"/>
        <v>31</v>
      </c>
    </row>
    <row r="315" spans="1:18" ht="43.5" x14ac:dyDescent="0.35">
      <c r="A315">
        <v>3912</v>
      </c>
      <c r="B315" s="3" t="s">
        <v>3909</v>
      </c>
      <c r="C315" s="3" t="s">
        <v>8020</v>
      </c>
      <c r="D315" s="6">
        <v>15000</v>
      </c>
      <c r="E315" s="8">
        <v>1</v>
      </c>
      <c r="F315" t="s">
        <v>8220</v>
      </c>
      <c r="G315" t="s">
        <v>8223</v>
      </c>
      <c r="H315" t="s">
        <v>8245</v>
      </c>
      <c r="I315">
        <v>1429936500</v>
      </c>
      <c r="J315">
        <v>1424759330</v>
      </c>
      <c r="K315" t="b">
        <v>0</v>
      </c>
      <c r="L315">
        <v>1</v>
      </c>
      <c r="M315" t="b">
        <v>0</v>
      </c>
      <c r="N315" t="s">
        <v>8328</v>
      </c>
      <c r="O315" t="s">
        <v>8329</v>
      </c>
      <c r="P315" s="14">
        <f t="shared" si="12"/>
        <v>42059.270023148143</v>
      </c>
      <c r="Q315" s="14">
        <f t="shared" si="13"/>
        <v>42119.190972222219</v>
      </c>
      <c r="R315">
        <f t="shared" si="14"/>
        <v>60</v>
      </c>
    </row>
    <row r="316" spans="1:18" ht="43.5" x14ac:dyDescent="0.35">
      <c r="A316">
        <v>3924</v>
      </c>
      <c r="B316" s="3" t="s">
        <v>3921</v>
      </c>
      <c r="C316" s="3" t="s">
        <v>8032</v>
      </c>
      <c r="D316" s="6">
        <v>15000</v>
      </c>
      <c r="E316" s="8">
        <v>2290</v>
      </c>
      <c r="F316" t="s">
        <v>8220</v>
      </c>
      <c r="G316" t="s">
        <v>8223</v>
      </c>
      <c r="H316" t="s">
        <v>8245</v>
      </c>
      <c r="I316">
        <v>1403823722</v>
      </c>
      <c r="J316">
        <v>1401231722</v>
      </c>
      <c r="K316" t="b">
        <v>0</v>
      </c>
      <c r="L316">
        <v>40</v>
      </c>
      <c r="M316" t="b">
        <v>0</v>
      </c>
      <c r="N316" t="s">
        <v>8328</v>
      </c>
      <c r="O316" t="s">
        <v>8329</v>
      </c>
      <c r="P316" s="14">
        <f t="shared" si="12"/>
        <v>41786.959745370368</v>
      </c>
      <c r="Q316" s="14">
        <f t="shared" si="13"/>
        <v>41816.959745370368</v>
      </c>
      <c r="R316">
        <f t="shared" si="14"/>
        <v>30</v>
      </c>
    </row>
    <row r="317" spans="1:18" ht="58" x14ac:dyDescent="0.35">
      <c r="A317">
        <v>3970</v>
      </c>
      <c r="B317" s="3" t="s">
        <v>3967</v>
      </c>
      <c r="C317" s="3" t="s">
        <v>8077</v>
      </c>
      <c r="D317" s="6">
        <v>15000</v>
      </c>
      <c r="E317" s="8">
        <v>11</v>
      </c>
      <c r="F317" t="s">
        <v>8220</v>
      </c>
      <c r="G317" t="s">
        <v>8223</v>
      </c>
      <c r="H317" t="s">
        <v>8245</v>
      </c>
      <c r="I317">
        <v>1460925811</v>
      </c>
      <c r="J317">
        <v>1458333811</v>
      </c>
      <c r="K317" t="b">
        <v>0</v>
      </c>
      <c r="L317">
        <v>2</v>
      </c>
      <c r="M317" t="b">
        <v>0</v>
      </c>
      <c r="N317" t="s">
        <v>8328</v>
      </c>
      <c r="O317" t="s">
        <v>8329</v>
      </c>
      <c r="P317" s="14">
        <f t="shared" si="12"/>
        <v>42447.863553240735</v>
      </c>
      <c r="Q317" s="14">
        <f t="shared" si="13"/>
        <v>42477.863553240735</v>
      </c>
      <c r="R317">
        <f t="shared" si="14"/>
        <v>30</v>
      </c>
    </row>
    <row r="318" spans="1:18" ht="43.5" x14ac:dyDescent="0.35">
      <c r="A318">
        <v>4021</v>
      </c>
      <c r="B318" s="3" t="s">
        <v>4017</v>
      </c>
      <c r="C318" s="3" t="s">
        <v>8126</v>
      </c>
      <c r="D318" s="6">
        <v>15000</v>
      </c>
      <c r="E318" s="8">
        <v>125</v>
      </c>
      <c r="F318" t="s">
        <v>8220</v>
      </c>
      <c r="G318" t="s">
        <v>8223</v>
      </c>
      <c r="H318" t="s">
        <v>8245</v>
      </c>
      <c r="I318">
        <v>1414360358</v>
      </c>
      <c r="J318">
        <v>1409176358</v>
      </c>
      <c r="K318" t="b">
        <v>0</v>
      </c>
      <c r="L318">
        <v>2</v>
      </c>
      <c r="M318" t="b">
        <v>0</v>
      </c>
      <c r="N318" t="s">
        <v>8328</v>
      </c>
      <c r="O318" t="s">
        <v>8329</v>
      </c>
      <c r="P318" s="14">
        <f t="shared" si="12"/>
        <v>41878.911550925928</v>
      </c>
      <c r="Q318" s="14">
        <f t="shared" si="13"/>
        <v>41938.911550925928</v>
      </c>
      <c r="R318">
        <f t="shared" si="14"/>
        <v>60</v>
      </c>
    </row>
    <row r="319" spans="1:18" ht="58" x14ac:dyDescent="0.35">
      <c r="A319">
        <v>4066</v>
      </c>
      <c r="B319" s="3" t="s">
        <v>4062</v>
      </c>
      <c r="C319" s="3" t="s">
        <v>8170</v>
      </c>
      <c r="D319" s="6">
        <v>15000</v>
      </c>
      <c r="E319" s="8">
        <v>25</v>
      </c>
      <c r="F319" t="s">
        <v>8220</v>
      </c>
      <c r="G319" t="s">
        <v>8223</v>
      </c>
      <c r="H319" t="s">
        <v>8245</v>
      </c>
      <c r="I319">
        <v>1463619388</v>
      </c>
      <c r="J319">
        <v>1461027388</v>
      </c>
      <c r="K319" t="b">
        <v>0</v>
      </c>
      <c r="L319">
        <v>1</v>
      </c>
      <c r="M319" t="b">
        <v>0</v>
      </c>
      <c r="N319" t="s">
        <v>8328</v>
      </c>
      <c r="O319" t="s">
        <v>8329</v>
      </c>
      <c r="P319" s="14">
        <f t="shared" si="12"/>
        <v>42479.039212962962</v>
      </c>
      <c r="Q319" s="14">
        <f t="shared" si="13"/>
        <v>42509.039212962962</v>
      </c>
      <c r="R319">
        <f t="shared" si="14"/>
        <v>30</v>
      </c>
    </row>
    <row r="320" spans="1:18" ht="43.5" x14ac:dyDescent="0.35">
      <c r="A320">
        <v>4077</v>
      </c>
      <c r="B320" s="3" t="s">
        <v>4073</v>
      </c>
      <c r="C320" s="3" t="s">
        <v>8180</v>
      </c>
      <c r="D320" s="6">
        <v>15000</v>
      </c>
      <c r="E320" s="8">
        <v>1335</v>
      </c>
      <c r="F320" t="s">
        <v>8220</v>
      </c>
      <c r="G320" t="s">
        <v>8223</v>
      </c>
      <c r="H320" t="s">
        <v>8245</v>
      </c>
      <c r="I320">
        <v>1482339794</v>
      </c>
      <c r="J320">
        <v>1479747794</v>
      </c>
      <c r="K320" t="b">
        <v>0</v>
      </c>
      <c r="L320">
        <v>6</v>
      </c>
      <c r="M320" t="b">
        <v>0</v>
      </c>
      <c r="N320" t="s">
        <v>8328</v>
      </c>
      <c r="O320" t="s">
        <v>8329</v>
      </c>
      <c r="P320" s="14">
        <f t="shared" si="12"/>
        <v>42695.7105787037</v>
      </c>
      <c r="Q320" s="14">
        <f t="shared" si="13"/>
        <v>42725.7105787037</v>
      </c>
      <c r="R320">
        <f t="shared" si="14"/>
        <v>30</v>
      </c>
    </row>
    <row r="321" spans="1:18" ht="43.5" x14ac:dyDescent="0.35">
      <c r="A321">
        <v>3095</v>
      </c>
      <c r="B321" s="3" t="s">
        <v>3095</v>
      </c>
      <c r="C321" s="3" t="s">
        <v>7205</v>
      </c>
      <c r="D321" s="6">
        <v>14920</v>
      </c>
      <c r="E321" s="8">
        <v>50</v>
      </c>
      <c r="F321" t="s">
        <v>8220</v>
      </c>
      <c r="G321" t="s">
        <v>8223</v>
      </c>
      <c r="H321" t="s">
        <v>8245</v>
      </c>
      <c r="I321">
        <v>1470011780</v>
      </c>
      <c r="J321">
        <v>1464827780</v>
      </c>
      <c r="K321" t="b">
        <v>0</v>
      </c>
      <c r="L321">
        <v>1</v>
      </c>
      <c r="M321" t="b">
        <v>0</v>
      </c>
      <c r="N321" t="s">
        <v>8328</v>
      </c>
      <c r="O321" t="s">
        <v>8344</v>
      </c>
      <c r="P321" s="14">
        <f t="shared" si="12"/>
        <v>42523.025231481486</v>
      </c>
      <c r="Q321" s="14">
        <f t="shared" si="13"/>
        <v>42583.025231481486</v>
      </c>
      <c r="R321">
        <f t="shared" si="14"/>
        <v>60</v>
      </c>
    </row>
    <row r="322" spans="1:18" ht="43.5" x14ac:dyDescent="0.35">
      <c r="A322">
        <v>345</v>
      </c>
      <c r="B322" s="3" t="s">
        <v>346</v>
      </c>
      <c r="C322" s="3" t="s">
        <v>4455</v>
      </c>
      <c r="D322" s="6">
        <v>14500</v>
      </c>
      <c r="E322" s="8">
        <v>17875</v>
      </c>
      <c r="F322" t="s">
        <v>8218</v>
      </c>
      <c r="G322" t="s">
        <v>8223</v>
      </c>
      <c r="H322" t="s">
        <v>8245</v>
      </c>
      <c r="I322">
        <v>1432161590</v>
      </c>
      <c r="J322">
        <v>1429569590</v>
      </c>
      <c r="K322" t="b">
        <v>1</v>
      </c>
      <c r="L322">
        <v>179</v>
      </c>
      <c r="M322" t="b">
        <v>1</v>
      </c>
      <c r="N322" t="s">
        <v>8306</v>
      </c>
      <c r="O322" t="s">
        <v>8310</v>
      </c>
      <c r="P322" s="14">
        <f t="shared" si="12"/>
        <v>42114.944328703699</v>
      </c>
      <c r="Q322" s="14">
        <f t="shared" si="13"/>
        <v>42144.944328703699</v>
      </c>
      <c r="R322">
        <f t="shared" si="14"/>
        <v>30</v>
      </c>
    </row>
    <row r="323" spans="1:18" ht="43.5" x14ac:dyDescent="0.35">
      <c r="A323">
        <v>928</v>
      </c>
      <c r="B323" s="3" t="s">
        <v>929</v>
      </c>
      <c r="C323" s="3" t="s">
        <v>5038</v>
      </c>
      <c r="D323" s="6">
        <v>14500</v>
      </c>
      <c r="E323" s="8">
        <v>1575</v>
      </c>
      <c r="F323" t="s">
        <v>8220</v>
      </c>
      <c r="G323" t="s">
        <v>8223</v>
      </c>
      <c r="H323" t="s">
        <v>8245</v>
      </c>
      <c r="I323">
        <v>1353196800</v>
      </c>
      <c r="J323">
        <v>1348864913</v>
      </c>
      <c r="K323" t="b">
        <v>0</v>
      </c>
      <c r="L323">
        <v>28</v>
      </c>
      <c r="M323" t="b">
        <v>0</v>
      </c>
      <c r="N323" t="s">
        <v>8317</v>
      </c>
      <c r="O323" t="s">
        <v>8318</v>
      </c>
      <c r="P323" s="14">
        <f t="shared" ref="P323:P386" si="15">(((J323/60)/60)/24)+DATE(1970,1,1)</f>
        <v>41180.86241898148</v>
      </c>
      <c r="Q323" s="14">
        <f t="shared" ref="Q323:Q386" si="16">(((I323/60)/60)/24)+DATE(1970,1,1)</f>
        <v>41231</v>
      </c>
      <c r="R323">
        <f t="shared" ref="R323:R386" si="17">_xlfn.DAYS(Q323,P323)</f>
        <v>51</v>
      </c>
    </row>
    <row r="324" spans="1:18" ht="29" x14ac:dyDescent="0.35">
      <c r="A324">
        <v>1196</v>
      </c>
      <c r="B324" s="3" t="s">
        <v>1197</v>
      </c>
      <c r="C324" s="3" t="s">
        <v>5306</v>
      </c>
      <c r="D324" s="6">
        <v>14500</v>
      </c>
      <c r="E324" s="8">
        <v>39137</v>
      </c>
      <c r="F324" t="s">
        <v>8218</v>
      </c>
      <c r="G324" t="s">
        <v>8224</v>
      </c>
      <c r="H324" t="s">
        <v>8246</v>
      </c>
      <c r="I324">
        <v>1450467539</v>
      </c>
      <c r="J324">
        <v>1447875539</v>
      </c>
      <c r="K324" t="b">
        <v>0</v>
      </c>
      <c r="L324">
        <v>512</v>
      </c>
      <c r="M324" t="b">
        <v>1</v>
      </c>
      <c r="N324" t="s">
        <v>8326</v>
      </c>
      <c r="O324" t="s">
        <v>8327</v>
      </c>
      <c r="P324" s="14">
        <f t="shared" si="15"/>
        <v>42326.818738425922</v>
      </c>
      <c r="Q324" s="14">
        <f t="shared" si="16"/>
        <v>42356.818738425922</v>
      </c>
      <c r="R324">
        <f t="shared" si="17"/>
        <v>30</v>
      </c>
    </row>
    <row r="325" spans="1:18" ht="43.5" x14ac:dyDescent="0.35">
      <c r="A325">
        <v>1404</v>
      </c>
      <c r="B325" s="3" t="s">
        <v>1405</v>
      </c>
      <c r="C325" s="3" t="s">
        <v>5514</v>
      </c>
      <c r="D325" s="6">
        <v>14500</v>
      </c>
      <c r="E325" s="8">
        <v>241</v>
      </c>
      <c r="F325" t="s">
        <v>8220</v>
      </c>
      <c r="G325" t="s">
        <v>8224</v>
      </c>
      <c r="H325" t="s">
        <v>8246</v>
      </c>
      <c r="I325">
        <v>1424607285</v>
      </c>
      <c r="J325">
        <v>1422447285</v>
      </c>
      <c r="K325" t="b">
        <v>1</v>
      </c>
      <c r="L325">
        <v>5</v>
      </c>
      <c r="M325" t="b">
        <v>0</v>
      </c>
      <c r="N325" t="s">
        <v>8315</v>
      </c>
      <c r="O325" t="s">
        <v>8330</v>
      </c>
      <c r="P325" s="14">
        <f t="shared" si="15"/>
        <v>42032.510243055556</v>
      </c>
      <c r="Q325" s="14">
        <f t="shared" si="16"/>
        <v>42057.510243055556</v>
      </c>
      <c r="R325">
        <f t="shared" si="17"/>
        <v>25</v>
      </c>
    </row>
    <row r="326" spans="1:18" ht="43.5" x14ac:dyDescent="0.35">
      <c r="A326">
        <v>2912</v>
      </c>
      <c r="B326" s="3" t="s">
        <v>2912</v>
      </c>
      <c r="C326" s="3" t="s">
        <v>7022</v>
      </c>
      <c r="D326" s="6">
        <v>14440</v>
      </c>
      <c r="E326" s="8">
        <v>2030</v>
      </c>
      <c r="F326" t="s">
        <v>8220</v>
      </c>
      <c r="G326" t="s">
        <v>8223</v>
      </c>
      <c r="H326" t="s">
        <v>8245</v>
      </c>
      <c r="I326">
        <v>1452827374</v>
      </c>
      <c r="J326">
        <v>1450235374</v>
      </c>
      <c r="K326" t="b">
        <v>0</v>
      </c>
      <c r="L326">
        <v>26</v>
      </c>
      <c r="M326" t="b">
        <v>0</v>
      </c>
      <c r="N326" t="s">
        <v>8328</v>
      </c>
      <c r="O326" t="s">
        <v>8329</v>
      </c>
      <c r="P326" s="14">
        <f t="shared" si="15"/>
        <v>42354.131643518514</v>
      </c>
      <c r="Q326" s="14">
        <f t="shared" si="16"/>
        <v>42384.131643518514</v>
      </c>
      <c r="R326">
        <f t="shared" si="17"/>
        <v>30</v>
      </c>
    </row>
    <row r="327" spans="1:18" ht="43.5" x14ac:dyDescent="0.35">
      <c r="A327">
        <v>42</v>
      </c>
      <c r="B327" s="3" t="s">
        <v>44</v>
      </c>
      <c r="C327" s="3" t="s">
        <v>4153</v>
      </c>
      <c r="D327" s="6">
        <v>14000</v>
      </c>
      <c r="E327" s="8">
        <v>19860</v>
      </c>
      <c r="F327" t="s">
        <v>8218</v>
      </c>
      <c r="G327" t="s">
        <v>8223</v>
      </c>
      <c r="H327" t="s">
        <v>8245</v>
      </c>
      <c r="I327">
        <v>1419780026</v>
      </c>
      <c r="J327">
        <v>1417188026</v>
      </c>
      <c r="K327" t="b">
        <v>0</v>
      </c>
      <c r="L327">
        <v>169</v>
      </c>
      <c r="M327" t="b">
        <v>1</v>
      </c>
      <c r="N327" t="s">
        <v>8306</v>
      </c>
      <c r="O327" t="s">
        <v>8307</v>
      </c>
      <c r="P327" s="14">
        <f t="shared" si="15"/>
        <v>41971.639189814814</v>
      </c>
      <c r="Q327" s="14">
        <f t="shared" si="16"/>
        <v>42001.639189814814</v>
      </c>
      <c r="R327">
        <f t="shared" si="17"/>
        <v>30</v>
      </c>
    </row>
    <row r="328" spans="1:18" ht="43.5" x14ac:dyDescent="0.35">
      <c r="A328">
        <v>207</v>
      </c>
      <c r="B328" s="3" t="s">
        <v>209</v>
      </c>
      <c r="C328" s="3" t="s">
        <v>4317</v>
      </c>
      <c r="D328" s="6">
        <v>14000</v>
      </c>
      <c r="E328" s="8">
        <v>2130</v>
      </c>
      <c r="F328" t="s">
        <v>8220</v>
      </c>
      <c r="G328" t="s">
        <v>8228</v>
      </c>
      <c r="H328" t="s">
        <v>8250</v>
      </c>
      <c r="I328">
        <v>1420346638</v>
      </c>
      <c r="J328">
        <v>1417754638</v>
      </c>
      <c r="K328" t="b">
        <v>0</v>
      </c>
      <c r="L328">
        <v>13</v>
      </c>
      <c r="M328" t="b">
        <v>0</v>
      </c>
      <c r="N328" t="s">
        <v>8306</v>
      </c>
      <c r="O328" t="s">
        <v>8309</v>
      </c>
      <c r="P328" s="14">
        <f t="shared" si="15"/>
        <v>41978.197199074071</v>
      </c>
      <c r="Q328" s="14">
        <f t="shared" si="16"/>
        <v>42008.197199074071</v>
      </c>
      <c r="R328">
        <f t="shared" si="17"/>
        <v>30</v>
      </c>
    </row>
    <row r="329" spans="1:18" ht="43.5" x14ac:dyDescent="0.35">
      <c r="A329">
        <v>285</v>
      </c>
      <c r="B329" s="3" t="s">
        <v>286</v>
      </c>
      <c r="C329" s="3" t="s">
        <v>4395</v>
      </c>
      <c r="D329" s="6">
        <v>14000</v>
      </c>
      <c r="E329" s="8">
        <v>32035.51</v>
      </c>
      <c r="F329" t="s">
        <v>8218</v>
      </c>
      <c r="G329" t="s">
        <v>8223</v>
      </c>
      <c r="H329" t="s">
        <v>8245</v>
      </c>
      <c r="I329">
        <v>1379614128</v>
      </c>
      <c r="J329">
        <v>1377022128</v>
      </c>
      <c r="K329" t="b">
        <v>1</v>
      </c>
      <c r="L329">
        <v>563</v>
      </c>
      <c r="M329" t="b">
        <v>1</v>
      </c>
      <c r="N329" t="s">
        <v>8306</v>
      </c>
      <c r="O329" t="s">
        <v>8310</v>
      </c>
      <c r="P329" s="14">
        <f t="shared" si="15"/>
        <v>41506.756111111114</v>
      </c>
      <c r="Q329" s="14">
        <f t="shared" si="16"/>
        <v>41536.756111111114</v>
      </c>
      <c r="R329">
        <f t="shared" si="17"/>
        <v>30</v>
      </c>
    </row>
    <row r="330" spans="1:18" ht="43.5" x14ac:dyDescent="0.35">
      <c r="A330">
        <v>510</v>
      </c>
      <c r="B330" s="3" t="s">
        <v>511</v>
      </c>
      <c r="C330" s="3" t="s">
        <v>4620</v>
      </c>
      <c r="D330" s="6">
        <v>14000</v>
      </c>
      <c r="E330" s="8">
        <v>0</v>
      </c>
      <c r="F330" t="s">
        <v>8220</v>
      </c>
      <c r="G330" t="s">
        <v>8223</v>
      </c>
      <c r="H330" t="s">
        <v>8245</v>
      </c>
      <c r="I330">
        <v>1456805639</v>
      </c>
      <c r="J330">
        <v>1454213639</v>
      </c>
      <c r="K330" t="b">
        <v>0</v>
      </c>
      <c r="L330">
        <v>0</v>
      </c>
      <c r="M330" t="b">
        <v>0</v>
      </c>
      <c r="N330" t="s">
        <v>8306</v>
      </c>
      <c r="O330" t="s">
        <v>8311</v>
      </c>
      <c r="P330" s="14">
        <f t="shared" si="15"/>
        <v>42400.176377314812</v>
      </c>
      <c r="Q330" s="14">
        <f t="shared" si="16"/>
        <v>42430.176377314812</v>
      </c>
      <c r="R330">
        <f t="shared" si="17"/>
        <v>30</v>
      </c>
    </row>
    <row r="331" spans="1:18" ht="43.5" x14ac:dyDescent="0.35">
      <c r="A331">
        <v>795</v>
      </c>
      <c r="B331" s="3" t="s">
        <v>796</v>
      </c>
      <c r="C331" s="3" t="s">
        <v>4905</v>
      </c>
      <c r="D331" s="6">
        <v>14000</v>
      </c>
      <c r="E331" s="8">
        <v>15650</v>
      </c>
      <c r="F331" t="s">
        <v>8218</v>
      </c>
      <c r="G331" t="s">
        <v>8223</v>
      </c>
      <c r="H331" t="s">
        <v>8245</v>
      </c>
      <c r="I331">
        <v>1333774740</v>
      </c>
      <c r="J331">
        <v>1330094566</v>
      </c>
      <c r="K331" t="b">
        <v>0</v>
      </c>
      <c r="L331">
        <v>184</v>
      </c>
      <c r="M331" t="b">
        <v>1</v>
      </c>
      <c r="N331" t="s">
        <v>8317</v>
      </c>
      <c r="O331" t="s">
        <v>8335</v>
      </c>
      <c r="P331" s="14">
        <f t="shared" si="15"/>
        <v>40963.613032407404</v>
      </c>
      <c r="Q331" s="14">
        <f t="shared" si="16"/>
        <v>41006.207638888889</v>
      </c>
      <c r="R331">
        <f t="shared" si="17"/>
        <v>43</v>
      </c>
    </row>
    <row r="332" spans="1:18" ht="43.5" x14ac:dyDescent="0.35">
      <c r="A332">
        <v>860</v>
      </c>
      <c r="B332" s="3" t="s">
        <v>861</v>
      </c>
      <c r="C332" s="3" t="s">
        <v>4970</v>
      </c>
      <c r="D332" s="6">
        <v>14000</v>
      </c>
      <c r="E332" s="8">
        <v>2540</v>
      </c>
      <c r="F332" t="s">
        <v>8220</v>
      </c>
      <c r="G332" t="s">
        <v>8223</v>
      </c>
      <c r="H332" t="s">
        <v>8245</v>
      </c>
      <c r="I332">
        <v>1385123713</v>
      </c>
      <c r="J332">
        <v>1382528113</v>
      </c>
      <c r="K332" t="b">
        <v>0</v>
      </c>
      <c r="L332">
        <v>48</v>
      </c>
      <c r="M332" t="b">
        <v>0</v>
      </c>
      <c r="N332" t="s">
        <v>8317</v>
      </c>
      <c r="O332" t="s">
        <v>8318</v>
      </c>
      <c r="P332" s="14">
        <f t="shared" si="15"/>
        <v>41570.482789351852</v>
      </c>
      <c r="Q332" s="14">
        <f t="shared" si="16"/>
        <v>41600.524456018517</v>
      </c>
      <c r="R332">
        <f t="shared" si="17"/>
        <v>30</v>
      </c>
    </row>
    <row r="333" spans="1:18" ht="29" x14ac:dyDescent="0.35">
      <c r="A333">
        <v>1216</v>
      </c>
      <c r="B333" s="3" t="s">
        <v>1217</v>
      </c>
      <c r="C333" s="3" t="s">
        <v>5326</v>
      </c>
      <c r="D333" s="6">
        <v>14000</v>
      </c>
      <c r="E333" s="8">
        <v>20398</v>
      </c>
      <c r="F333" t="s">
        <v>8218</v>
      </c>
      <c r="G333" t="s">
        <v>8223</v>
      </c>
      <c r="H333" t="s">
        <v>8245</v>
      </c>
      <c r="I333">
        <v>1443826980</v>
      </c>
      <c r="J333">
        <v>1441032457</v>
      </c>
      <c r="K333" t="b">
        <v>0</v>
      </c>
      <c r="L333">
        <v>222</v>
      </c>
      <c r="M333" t="b">
        <v>1</v>
      </c>
      <c r="N333" t="s">
        <v>8326</v>
      </c>
      <c r="O333" t="s">
        <v>8327</v>
      </c>
      <c r="P333" s="14">
        <f t="shared" si="15"/>
        <v>42247.616400462968</v>
      </c>
      <c r="Q333" s="14">
        <f t="shared" si="16"/>
        <v>42279.960416666669</v>
      </c>
      <c r="R333">
        <f t="shared" si="17"/>
        <v>32</v>
      </c>
    </row>
    <row r="334" spans="1:18" ht="29" x14ac:dyDescent="0.35">
      <c r="A334">
        <v>1452</v>
      </c>
      <c r="B334" s="3" t="s">
        <v>1453</v>
      </c>
      <c r="C334" s="3" t="s">
        <v>5562</v>
      </c>
      <c r="D334" s="6">
        <v>14000</v>
      </c>
      <c r="E334" s="8">
        <v>0</v>
      </c>
      <c r="F334" t="s">
        <v>8219</v>
      </c>
      <c r="G334" t="s">
        <v>8223</v>
      </c>
      <c r="H334" t="s">
        <v>8245</v>
      </c>
      <c r="I334">
        <v>1406566363</v>
      </c>
      <c r="J334">
        <v>1403974363</v>
      </c>
      <c r="K334" t="b">
        <v>0</v>
      </c>
      <c r="L334">
        <v>0</v>
      </c>
      <c r="M334" t="b">
        <v>0</v>
      </c>
      <c r="N334" t="s">
        <v>8315</v>
      </c>
      <c r="O334" t="s">
        <v>8330</v>
      </c>
      <c r="P334" s="14">
        <f t="shared" si="15"/>
        <v>41818.703275462962</v>
      </c>
      <c r="Q334" s="14">
        <f t="shared" si="16"/>
        <v>41848.703275462962</v>
      </c>
      <c r="R334">
        <f t="shared" si="17"/>
        <v>30</v>
      </c>
    </row>
    <row r="335" spans="1:18" ht="58" x14ac:dyDescent="0.35">
      <c r="A335">
        <v>1511</v>
      </c>
      <c r="B335" s="3" t="s">
        <v>1512</v>
      </c>
      <c r="C335" s="3" t="s">
        <v>5621</v>
      </c>
      <c r="D335" s="6">
        <v>14000</v>
      </c>
      <c r="E335" s="8">
        <v>15651</v>
      </c>
      <c r="F335" t="s">
        <v>8218</v>
      </c>
      <c r="G335" t="s">
        <v>8223</v>
      </c>
      <c r="H335" t="s">
        <v>8245</v>
      </c>
      <c r="I335">
        <v>1447858804</v>
      </c>
      <c r="J335">
        <v>1445263204</v>
      </c>
      <c r="K335" t="b">
        <v>1</v>
      </c>
      <c r="L335">
        <v>206</v>
      </c>
      <c r="M335" t="b">
        <v>1</v>
      </c>
      <c r="N335" t="s">
        <v>8326</v>
      </c>
      <c r="O335" t="s">
        <v>8327</v>
      </c>
      <c r="P335" s="14">
        <f t="shared" si="15"/>
        <v>42296.583379629628</v>
      </c>
      <c r="Q335" s="14">
        <f t="shared" si="16"/>
        <v>42326.625046296293</v>
      </c>
      <c r="R335">
        <f t="shared" si="17"/>
        <v>30</v>
      </c>
    </row>
    <row r="336" spans="1:18" ht="58" x14ac:dyDescent="0.35">
      <c r="A336">
        <v>1591</v>
      </c>
      <c r="B336" s="3" t="s">
        <v>1592</v>
      </c>
      <c r="C336" s="3" t="s">
        <v>5701</v>
      </c>
      <c r="D336" s="6">
        <v>14000</v>
      </c>
      <c r="E336" s="8">
        <v>4092</v>
      </c>
      <c r="F336" t="s">
        <v>8220</v>
      </c>
      <c r="G336" t="s">
        <v>8224</v>
      </c>
      <c r="H336" t="s">
        <v>8246</v>
      </c>
      <c r="I336">
        <v>1459700741</v>
      </c>
      <c r="J336">
        <v>1457112341</v>
      </c>
      <c r="K336" t="b">
        <v>0</v>
      </c>
      <c r="L336">
        <v>92</v>
      </c>
      <c r="M336" t="b">
        <v>0</v>
      </c>
      <c r="N336" t="s">
        <v>8326</v>
      </c>
      <c r="O336" t="s">
        <v>8333</v>
      </c>
      <c r="P336" s="14">
        <f t="shared" si="15"/>
        <v>42433.726168981477</v>
      </c>
      <c r="Q336" s="14">
        <f t="shared" si="16"/>
        <v>42463.68450231482</v>
      </c>
      <c r="R336">
        <f t="shared" si="17"/>
        <v>30</v>
      </c>
    </row>
    <row r="337" spans="1:18" ht="29" x14ac:dyDescent="0.35">
      <c r="A337">
        <v>2196</v>
      </c>
      <c r="B337" s="3" t="s">
        <v>2197</v>
      </c>
      <c r="C337" s="3" t="s">
        <v>6306</v>
      </c>
      <c r="D337" s="6">
        <v>14000</v>
      </c>
      <c r="E337" s="8">
        <v>15937</v>
      </c>
      <c r="F337" t="s">
        <v>8218</v>
      </c>
      <c r="G337" t="s">
        <v>8223</v>
      </c>
      <c r="H337" t="s">
        <v>8245</v>
      </c>
      <c r="I337">
        <v>1480662000</v>
      </c>
      <c r="J337">
        <v>1478000502</v>
      </c>
      <c r="K337" t="b">
        <v>0</v>
      </c>
      <c r="L337">
        <v>234</v>
      </c>
      <c r="M337" t="b">
        <v>1</v>
      </c>
      <c r="N337" t="s">
        <v>8321</v>
      </c>
      <c r="O337" t="s">
        <v>8338</v>
      </c>
      <c r="P337" s="14">
        <f t="shared" si="15"/>
        <v>42675.487291666665</v>
      </c>
      <c r="Q337" s="14">
        <f t="shared" si="16"/>
        <v>42706.291666666672</v>
      </c>
      <c r="R337">
        <f t="shared" si="17"/>
        <v>31</v>
      </c>
    </row>
    <row r="338" spans="1:18" ht="43.5" x14ac:dyDescent="0.35">
      <c r="A338">
        <v>2432</v>
      </c>
      <c r="B338" s="3" t="s">
        <v>2433</v>
      </c>
      <c r="C338" s="3" t="s">
        <v>6542</v>
      </c>
      <c r="D338" s="6">
        <v>14000</v>
      </c>
      <c r="E338" s="8">
        <v>2</v>
      </c>
      <c r="F338" t="s">
        <v>8220</v>
      </c>
      <c r="G338" t="s">
        <v>8223</v>
      </c>
      <c r="H338" t="s">
        <v>8245</v>
      </c>
      <c r="I338">
        <v>1425791697</v>
      </c>
      <c r="J338">
        <v>1423199697</v>
      </c>
      <c r="K338" t="b">
        <v>0</v>
      </c>
      <c r="L338">
        <v>2</v>
      </c>
      <c r="M338" t="b">
        <v>0</v>
      </c>
      <c r="N338" t="s">
        <v>8324</v>
      </c>
      <c r="O338" t="s">
        <v>8325</v>
      </c>
      <c r="P338" s="14">
        <f t="shared" si="15"/>
        <v>42041.218715277777</v>
      </c>
      <c r="Q338" s="14">
        <f t="shared" si="16"/>
        <v>42071.218715277777</v>
      </c>
      <c r="R338">
        <f t="shared" si="17"/>
        <v>30</v>
      </c>
    </row>
    <row r="339" spans="1:18" ht="43.5" x14ac:dyDescent="0.35">
      <c r="A339">
        <v>3971</v>
      </c>
      <c r="B339" s="3" t="s">
        <v>3968</v>
      </c>
      <c r="C339" s="3" t="s">
        <v>8078</v>
      </c>
      <c r="D339" s="6">
        <v>14000</v>
      </c>
      <c r="E339" s="8">
        <v>136</v>
      </c>
      <c r="F339" t="s">
        <v>8220</v>
      </c>
      <c r="G339" t="s">
        <v>8223</v>
      </c>
      <c r="H339" t="s">
        <v>8245</v>
      </c>
      <c r="I339">
        <v>1405947126</v>
      </c>
      <c r="J339">
        <v>1403355126</v>
      </c>
      <c r="K339" t="b">
        <v>0</v>
      </c>
      <c r="L339">
        <v>6</v>
      </c>
      <c r="M339" t="b">
        <v>0</v>
      </c>
      <c r="N339" t="s">
        <v>8328</v>
      </c>
      <c r="O339" t="s">
        <v>8329</v>
      </c>
      <c r="P339" s="14">
        <f t="shared" si="15"/>
        <v>41811.536180555559</v>
      </c>
      <c r="Q339" s="14">
        <f t="shared" si="16"/>
        <v>41841.536180555559</v>
      </c>
      <c r="R339">
        <f t="shared" si="17"/>
        <v>30</v>
      </c>
    </row>
    <row r="340" spans="1:18" ht="43.5" x14ac:dyDescent="0.35">
      <c r="A340">
        <v>610</v>
      </c>
      <c r="B340" s="3" t="s">
        <v>611</v>
      </c>
      <c r="C340" s="3" t="s">
        <v>4720</v>
      </c>
      <c r="D340" s="6">
        <v>13803</v>
      </c>
      <c r="E340" s="8">
        <v>0</v>
      </c>
      <c r="F340" t="s">
        <v>8219</v>
      </c>
      <c r="G340" t="s">
        <v>8223</v>
      </c>
      <c r="H340" t="s">
        <v>8245</v>
      </c>
      <c r="I340">
        <v>1429732586</v>
      </c>
      <c r="J340">
        <v>1427140586</v>
      </c>
      <c r="K340" t="b">
        <v>0</v>
      </c>
      <c r="L340">
        <v>0</v>
      </c>
      <c r="M340" t="b">
        <v>0</v>
      </c>
      <c r="N340" t="s">
        <v>8312</v>
      </c>
      <c r="O340" t="s">
        <v>8313</v>
      </c>
      <c r="P340" s="14">
        <f t="shared" si="15"/>
        <v>42086.83085648148</v>
      </c>
      <c r="Q340" s="14">
        <f t="shared" si="16"/>
        <v>42116.83085648148</v>
      </c>
      <c r="R340">
        <f t="shared" si="17"/>
        <v>30</v>
      </c>
    </row>
    <row r="341" spans="1:18" ht="43.5" x14ac:dyDescent="0.35">
      <c r="A341">
        <v>4034</v>
      </c>
      <c r="B341" s="3" t="s">
        <v>4030</v>
      </c>
      <c r="C341" s="3" t="s">
        <v>8139</v>
      </c>
      <c r="D341" s="6">
        <v>13500</v>
      </c>
      <c r="E341" s="8">
        <v>200</v>
      </c>
      <c r="F341" t="s">
        <v>8220</v>
      </c>
      <c r="G341" t="s">
        <v>8223</v>
      </c>
      <c r="H341" t="s">
        <v>8245</v>
      </c>
      <c r="I341">
        <v>1428097450</v>
      </c>
      <c r="J341">
        <v>1425509050</v>
      </c>
      <c r="K341" t="b">
        <v>0</v>
      </c>
      <c r="L341">
        <v>2</v>
      </c>
      <c r="M341" t="b">
        <v>0</v>
      </c>
      <c r="N341" t="s">
        <v>8328</v>
      </c>
      <c r="O341" t="s">
        <v>8329</v>
      </c>
      <c r="P341" s="14">
        <f t="shared" si="15"/>
        <v>42067.947337962964</v>
      </c>
      <c r="Q341" s="14">
        <f t="shared" si="16"/>
        <v>42097.905671296292</v>
      </c>
      <c r="R341">
        <f t="shared" si="17"/>
        <v>30</v>
      </c>
    </row>
    <row r="342" spans="1:18" ht="29" x14ac:dyDescent="0.35">
      <c r="A342">
        <v>3869</v>
      </c>
      <c r="B342" s="3" t="s">
        <v>3866</v>
      </c>
      <c r="C342" s="3" t="s">
        <v>7978</v>
      </c>
      <c r="D342" s="6">
        <v>13111</v>
      </c>
      <c r="E342" s="8">
        <v>452</v>
      </c>
      <c r="F342" t="s">
        <v>8219</v>
      </c>
      <c r="G342" t="s">
        <v>8223</v>
      </c>
      <c r="H342" t="s">
        <v>8245</v>
      </c>
      <c r="I342">
        <v>1426302660</v>
      </c>
      <c r="J342">
        <v>1423761792</v>
      </c>
      <c r="K342" t="b">
        <v>0</v>
      </c>
      <c r="L342">
        <v>15</v>
      </c>
      <c r="M342" t="b">
        <v>0</v>
      </c>
      <c r="N342" t="s">
        <v>8328</v>
      </c>
      <c r="O342" t="s">
        <v>8346</v>
      </c>
      <c r="P342" s="14">
        <f t="shared" si="15"/>
        <v>42047.724444444444</v>
      </c>
      <c r="Q342" s="14">
        <f t="shared" si="16"/>
        <v>42077.132638888885</v>
      </c>
      <c r="R342">
        <f t="shared" si="17"/>
        <v>30</v>
      </c>
    </row>
    <row r="343" spans="1:18" ht="43.5" x14ac:dyDescent="0.35">
      <c r="A343">
        <v>242</v>
      </c>
      <c r="B343" s="3" t="s">
        <v>244</v>
      </c>
      <c r="C343" s="3" t="s">
        <v>4352</v>
      </c>
      <c r="D343" s="6">
        <v>13000</v>
      </c>
      <c r="E343" s="8">
        <v>14750</v>
      </c>
      <c r="F343" t="s">
        <v>8218</v>
      </c>
      <c r="G343" t="s">
        <v>8223</v>
      </c>
      <c r="H343" t="s">
        <v>8245</v>
      </c>
      <c r="I343">
        <v>1324381790</v>
      </c>
      <c r="J343">
        <v>1321357790</v>
      </c>
      <c r="K343" t="b">
        <v>1</v>
      </c>
      <c r="L343">
        <v>202</v>
      </c>
      <c r="M343" t="b">
        <v>1</v>
      </c>
      <c r="N343" t="s">
        <v>8306</v>
      </c>
      <c r="O343" t="s">
        <v>8310</v>
      </c>
      <c r="P343" s="14">
        <f t="shared" si="15"/>
        <v>40862.492939814816</v>
      </c>
      <c r="Q343" s="14">
        <f t="shared" si="16"/>
        <v>40897.492939814816</v>
      </c>
      <c r="R343">
        <f t="shared" si="17"/>
        <v>35</v>
      </c>
    </row>
    <row r="344" spans="1:18" ht="58" x14ac:dyDescent="0.35">
      <c r="A344">
        <v>256</v>
      </c>
      <c r="B344" s="3" t="s">
        <v>257</v>
      </c>
      <c r="C344" s="3" t="s">
        <v>4366</v>
      </c>
      <c r="D344" s="6">
        <v>13000</v>
      </c>
      <c r="E344" s="8">
        <v>18083</v>
      </c>
      <c r="F344" t="s">
        <v>8218</v>
      </c>
      <c r="G344" t="s">
        <v>8223</v>
      </c>
      <c r="H344" t="s">
        <v>8245</v>
      </c>
      <c r="I344">
        <v>1363458467</v>
      </c>
      <c r="J344">
        <v>1360866467</v>
      </c>
      <c r="K344" t="b">
        <v>1</v>
      </c>
      <c r="L344">
        <v>275</v>
      </c>
      <c r="M344" t="b">
        <v>1</v>
      </c>
      <c r="N344" t="s">
        <v>8306</v>
      </c>
      <c r="O344" t="s">
        <v>8310</v>
      </c>
      <c r="P344" s="14">
        <f t="shared" si="15"/>
        <v>41319.769293981481</v>
      </c>
      <c r="Q344" s="14">
        <f t="shared" si="16"/>
        <v>41349.769293981481</v>
      </c>
      <c r="R344">
        <f t="shared" si="17"/>
        <v>30</v>
      </c>
    </row>
    <row r="345" spans="1:18" ht="43.5" x14ac:dyDescent="0.35">
      <c r="A345">
        <v>301</v>
      </c>
      <c r="B345" s="3" t="s">
        <v>302</v>
      </c>
      <c r="C345" s="3" t="s">
        <v>4411</v>
      </c>
      <c r="D345" s="6">
        <v>13000</v>
      </c>
      <c r="E345" s="8">
        <v>15435.55</v>
      </c>
      <c r="F345" t="s">
        <v>8218</v>
      </c>
      <c r="G345" t="s">
        <v>8223</v>
      </c>
      <c r="H345" t="s">
        <v>8245</v>
      </c>
      <c r="I345">
        <v>1363711335</v>
      </c>
      <c r="J345">
        <v>1360258935</v>
      </c>
      <c r="K345" t="b">
        <v>1</v>
      </c>
      <c r="L345">
        <v>251</v>
      </c>
      <c r="M345" t="b">
        <v>1</v>
      </c>
      <c r="N345" t="s">
        <v>8306</v>
      </c>
      <c r="O345" t="s">
        <v>8310</v>
      </c>
      <c r="P345" s="14">
        <f t="shared" si="15"/>
        <v>41312.737673611111</v>
      </c>
      <c r="Q345" s="14">
        <f t="shared" si="16"/>
        <v>41352.696006944447</v>
      </c>
      <c r="R345">
        <f t="shared" si="17"/>
        <v>40</v>
      </c>
    </row>
    <row r="346" spans="1:18" ht="29" x14ac:dyDescent="0.35">
      <c r="A346">
        <v>741</v>
      </c>
      <c r="B346" s="3" t="s">
        <v>742</v>
      </c>
      <c r="C346" s="3" t="s">
        <v>4851</v>
      </c>
      <c r="D346" s="6">
        <v>13000</v>
      </c>
      <c r="E346" s="8">
        <v>13293.8</v>
      </c>
      <c r="F346" t="s">
        <v>8218</v>
      </c>
      <c r="G346" t="s">
        <v>8223</v>
      </c>
      <c r="H346" t="s">
        <v>8245</v>
      </c>
      <c r="I346">
        <v>1370964806</v>
      </c>
      <c r="J346">
        <v>1367940806</v>
      </c>
      <c r="K346" t="b">
        <v>0</v>
      </c>
      <c r="L346">
        <v>94</v>
      </c>
      <c r="M346" t="b">
        <v>1</v>
      </c>
      <c r="N346" t="s">
        <v>8315</v>
      </c>
      <c r="O346" t="s">
        <v>8316</v>
      </c>
      <c r="P346" s="14">
        <f t="shared" si="15"/>
        <v>41401.648217592592</v>
      </c>
      <c r="Q346" s="14">
        <f t="shared" si="16"/>
        <v>41436.648217592592</v>
      </c>
      <c r="R346">
        <f t="shared" si="17"/>
        <v>35</v>
      </c>
    </row>
    <row r="347" spans="1:18" ht="43.5" x14ac:dyDescent="0.35">
      <c r="A347">
        <v>1204</v>
      </c>
      <c r="B347" s="3" t="s">
        <v>1205</v>
      </c>
      <c r="C347" s="3" t="s">
        <v>5314</v>
      </c>
      <c r="D347" s="6">
        <v>13000</v>
      </c>
      <c r="E347" s="8">
        <v>13383</v>
      </c>
      <c r="F347" t="s">
        <v>8218</v>
      </c>
      <c r="G347" t="s">
        <v>8223</v>
      </c>
      <c r="H347" t="s">
        <v>8245</v>
      </c>
      <c r="I347">
        <v>1449205200</v>
      </c>
      <c r="J347">
        <v>1445363833</v>
      </c>
      <c r="K347" t="b">
        <v>0</v>
      </c>
      <c r="L347">
        <v>57</v>
      </c>
      <c r="M347" t="b">
        <v>1</v>
      </c>
      <c r="N347" t="s">
        <v>8326</v>
      </c>
      <c r="O347" t="s">
        <v>8327</v>
      </c>
      <c r="P347" s="14">
        <f t="shared" si="15"/>
        <v>42297.748067129629</v>
      </c>
      <c r="Q347" s="14">
        <f t="shared" si="16"/>
        <v>42342.208333333328</v>
      </c>
      <c r="R347">
        <f t="shared" si="17"/>
        <v>45</v>
      </c>
    </row>
    <row r="348" spans="1:18" ht="43.5" x14ac:dyDescent="0.35">
      <c r="A348">
        <v>1205</v>
      </c>
      <c r="B348" s="3" t="s">
        <v>1206</v>
      </c>
      <c r="C348" s="3" t="s">
        <v>5315</v>
      </c>
      <c r="D348" s="6">
        <v>13000</v>
      </c>
      <c r="E348" s="8">
        <v>13112</v>
      </c>
      <c r="F348" t="s">
        <v>8218</v>
      </c>
      <c r="G348" t="s">
        <v>8235</v>
      </c>
      <c r="H348" t="s">
        <v>8248</v>
      </c>
      <c r="I348">
        <v>1434197351</v>
      </c>
      <c r="J348">
        <v>1431605351</v>
      </c>
      <c r="K348" t="b">
        <v>0</v>
      </c>
      <c r="L348">
        <v>62</v>
      </c>
      <c r="M348" t="b">
        <v>1</v>
      </c>
      <c r="N348" t="s">
        <v>8326</v>
      </c>
      <c r="O348" t="s">
        <v>8327</v>
      </c>
      <c r="P348" s="14">
        <f t="shared" si="15"/>
        <v>42138.506377314814</v>
      </c>
      <c r="Q348" s="14">
        <f t="shared" si="16"/>
        <v>42168.506377314814</v>
      </c>
      <c r="R348">
        <f t="shared" si="17"/>
        <v>30</v>
      </c>
    </row>
    <row r="349" spans="1:18" ht="43.5" x14ac:dyDescent="0.35">
      <c r="A349">
        <v>1425</v>
      </c>
      <c r="B349" s="3" t="s">
        <v>1426</v>
      </c>
      <c r="C349" s="3" t="s">
        <v>5535</v>
      </c>
      <c r="D349" s="6">
        <v>13000</v>
      </c>
      <c r="E349" s="8">
        <v>0</v>
      </c>
      <c r="F349" t="s">
        <v>8220</v>
      </c>
      <c r="G349" t="s">
        <v>8223</v>
      </c>
      <c r="H349" t="s">
        <v>8245</v>
      </c>
      <c r="I349">
        <v>1430276959</v>
      </c>
      <c r="J349">
        <v>1427684959</v>
      </c>
      <c r="K349" t="b">
        <v>0</v>
      </c>
      <c r="L349">
        <v>0</v>
      </c>
      <c r="M349" t="b">
        <v>0</v>
      </c>
      <c r="N349" t="s">
        <v>8315</v>
      </c>
      <c r="O349" t="s">
        <v>8330</v>
      </c>
      <c r="P349" s="14">
        <f t="shared" si="15"/>
        <v>42093.131469907406</v>
      </c>
      <c r="Q349" s="14">
        <f t="shared" si="16"/>
        <v>42123.131469907406</v>
      </c>
      <c r="R349">
        <f t="shared" si="17"/>
        <v>30</v>
      </c>
    </row>
    <row r="350" spans="1:18" ht="43.5" x14ac:dyDescent="0.35">
      <c r="A350">
        <v>1440</v>
      </c>
      <c r="B350" s="3" t="s">
        <v>1441</v>
      </c>
      <c r="C350" s="3" t="s">
        <v>5550</v>
      </c>
      <c r="D350" s="6">
        <v>13000</v>
      </c>
      <c r="E350" s="8">
        <v>1</v>
      </c>
      <c r="F350" t="s">
        <v>8220</v>
      </c>
      <c r="G350" t="s">
        <v>8236</v>
      </c>
      <c r="H350" t="s">
        <v>8248</v>
      </c>
      <c r="I350">
        <v>1464285463</v>
      </c>
      <c r="J350">
        <v>1461693463</v>
      </c>
      <c r="K350" t="b">
        <v>0</v>
      </c>
      <c r="L350">
        <v>1</v>
      </c>
      <c r="M350" t="b">
        <v>0</v>
      </c>
      <c r="N350" t="s">
        <v>8315</v>
      </c>
      <c r="O350" t="s">
        <v>8330</v>
      </c>
      <c r="P350" s="14">
        <f t="shared" si="15"/>
        <v>42486.748414351852</v>
      </c>
      <c r="Q350" s="14">
        <f t="shared" si="16"/>
        <v>42516.748414351852</v>
      </c>
      <c r="R350">
        <f t="shared" si="17"/>
        <v>30</v>
      </c>
    </row>
    <row r="351" spans="1:18" ht="43.5" x14ac:dyDescent="0.35">
      <c r="A351">
        <v>1443</v>
      </c>
      <c r="B351" s="3" t="s">
        <v>1444</v>
      </c>
      <c r="C351" s="3" t="s">
        <v>5553</v>
      </c>
      <c r="D351" s="6">
        <v>13000</v>
      </c>
      <c r="E351" s="8">
        <v>0</v>
      </c>
      <c r="F351" t="s">
        <v>8220</v>
      </c>
      <c r="G351" t="s">
        <v>8229</v>
      </c>
      <c r="H351" t="s">
        <v>8248</v>
      </c>
      <c r="I351">
        <v>1483395209</v>
      </c>
      <c r="J351">
        <v>1480803209</v>
      </c>
      <c r="K351" t="b">
        <v>0</v>
      </c>
      <c r="L351">
        <v>0</v>
      </c>
      <c r="M351" t="b">
        <v>0</v>
      </c>
      <c r="N351" t="s">
        <v>8315</v>
      </c>
      <c r="O351" t="s">
        <v>8330</v>
      </c>
      <c r="P351" s="14">
        <f t="shared" si="15"/>
        <v>42707.926030092596</v>
      </c>
      <c r="Q351" s="14">
        <f t="shared" si="16"/>
        <v>42737.926030092596</v>
      </c>
      <c r="R351">
        <f t="shared" si="17"/>
        <v>30</v>
      </c>
    </row>
    <row r="352" spans="1:18" ht="43.5" x14ac:dyDescent="0.35">
      <c r="A352">
        <v>2227</v>
      </c>
      <c r="B352" s="3" t="s">
        <v>2228</v>
      </c>
      <c r="C352" s="3" t="s">
        <v>6337</v>
      </c>
      <c r="D352" s="6">
        <v>13000</v>
      </c>
      <c r="E352" s="8">
        <v>20459</v>
      </c>
      <c r="F352" t="s">
        <v>8218</v>
      </c>
      <c r="G352" t="s">
        <v>8224</v>
      </c>
      <c r="H352" t="s">
        <v>8246</v>
      </c>
      <c r="I352">
        <v>1384374155</v>
      </c>
      <c r="J352">
        <v>1381778555</v>
      </c>
      <c r="K352" t="b">
        <v>0</v>
      </c>
      <c r="L352">
        <v>301</v>
      </c>
      <c r="M352" t="b">
        <v>1</v>
      </c>
      <c r="N352" t="s">
        <v>8321</v>
      </c>
      <c r="O352" t="s">
        <v>8338</v>
      </c>
      <c r="P352" s="14">
        <f t="shared" si="15"/>
        <v>41561.807349537034</v>
      </c>
      <c r="Q352" s="14">
        <f t="shared" si="16"/>
        <v>41591.849016203705</v>
      </c>
      <c r="R352">
        <f t="shared" si="17"/>
        <v>30</v>
      </c>
    </row>
    <row r="353" spans="1:18" ht="29" x14ac:dyDescent="0.35">
      <c r="A353">
        <v>2235</v>
      </c>
      <c r="B353" s="3" t="s">
        <v>2236</v>
      </c>
      <c r="C353" s="3" t="s">
        <v>6345</v>
      </c>
      <c r="D353" s="6">
        <v>13000</v>
      </c>
      <c r="E353" s="8">
        <v>19931</v>
      </c>
      <c r="F353" t="s">
        <v>8218</v>
      </c>
      <c r="G353" t="s">
        <v>8228</v>
      </c>
      <c r="H353" t="s">
        <v>8250</v>
      </c>
      <c r="I353">
        <v>1427585511</v>
      </c>
      <c r="J353">
        <v>1424997111</v>
      </c>
      <c r="K353" t="b">
        <v>0</v>
      </c>
      <c r="L353">
        <v>147</v>
      </c>
      <c r="M353" t="b">
        <v>1</v>
      </c>
      <c r="N353" t="s">
        <v>8321</v>
      </c>
      <c r="O353" t="s">
        <v>8338</v>
      </c>
      <c r="P353" s="14">
        <f t="shared" si="15"/>
        <v>42062.022118055553</v>
      </c>
      <c r="Q353" s="14">
        <f t="shared" si="16"/>
        <v>42091.980451388896</v>
      </c>
      <c r="R353">
        <f t="shared" si="17"/>
        <v>29</v>
      </c>
    </row>
    <row r="354" spans="1:18" ht="43.5" x14ac:dyDescent="0.35">
      <c r="A354">
        <v>2399</v>
      </c>
      <c r="B354" s="3" t="s">
        <v>2400</v>
      </c>
      <c r="C354" s="3" t="s">
        <v>6509</v>
      </c>
      <c r="D354" s="6">
        <v>13000</v>
      </c>
      <c r="E354" s="8">
        <v>0</v>
      </c>
      <c r="F354" t="s">
        <v>8219</v>
      </c>
      <c r="G354" t="s">
        <v>8234</v>
      </c>
      <c r="H354" t="s">
        <v>8254</v>
      </c>
      <c r="I354">
        <v>1418934506</v>
      </c>
      <c r="J354">
        <v>1415910506</v>
      </c>
      <c r="K354" t="b">
        <v>0</v>
      </c>
      <c r="L354">
        <v>0</v>
      </c>
      <c r="M354" t="b">
        <v>0</v>
      </c>
      <c r="N354" t="s">
        <v>8312</v>
      </c>
      <c r="O354" t="s">
        <v>8313</v>
      </c>
      <c r="P354" s="14">
        <f t="shared" si="15"/>
        <v>41956.853078703702</v>
      </c>
      <c r="Q354" s="14">
        <f t="shared" si="16"/>
        <v>41991.853078703702</v>
      </c>
      <c r="R354">
        <f t="shared" si="17"/>
        <v>35</v>
      </c>
    </row>
    <row r="355" spans="1:18" ht="43.5" x14ac:dyDescent="0.35">
      <c r="A355">
        <v>3163</v>
      </c>
      <c r="B355" s="3" t="s">
        <v>3163</v>
      </c>
      <c r="C355" s="3" t="s">
        <v>7273</v>
      </c>
      <c r="D355" s="6">
        <v>13000</v>
      </c>
      <c r="E355" s="8">
        <v>14450</v>
      </c>
      <c r="F355" t="s">
        <v>8218</v>
      </c>
      <c r="G355" t="s">
        <v>8223</v>
      </c>
      <c r="H355" t="s">
        <v>8245</v>
      </c>
      <c r="I355">
        <v>1402855525</v>
      </c>
      <c r="J355">
        <v>1400263525</v>
      </c>
      <c r="K355" t="b">
        <v>1</v>
      </c>
      <c r="L355">
        <v>72</v>
      </c>
      <c r="M355" t="b">
        <v>1</v>
      </c>
      <c r="N355" t="s">
        <v>8328</v>
      </c>
      <c r="O355" t="s">
        <v>8329</v>
      </c>
      <c r="P355" s="14">
        <f t="shared" si="15"/>
        <v>41775.753761574073</v>
      </c>
      <c r="Q355" s="14">
        <f t="shared" si="16"/>
        <v>41805.753761574073</v>
      </c>
      <c r="R355">
        <f t="shared" si="17"/>
        <v>30</v>
      </c>
    </row>
    <row r="356" spans="1:18" ht="43.5" x14ac:dyDescent="0.35">
      <c r="A356">
        <v>3254</v>
      </c>
      <c r="B356" s="3" t="s">
        <v>3254</v>
      </c>
      <c r="C356" s="3" t="s">
        <v>7364</v>
      </c>
      <c r="D356" s="6">
        <v>13000</v>
      </c>
      <c r="E356" s="8">
        <v>13163.5</v>
      </c>
      <c r="F356" t="s">
        <v>8218</v>
      </c>
      <c r="G356" t="s">
        <v>8224</v>
      </c>
      <c r="H356" t="s">
        <v>8246</v>
      </c>
      <c r="I356">
        <v>1427331809</v>
      </c>
      <c r="J356">
        <v>1424743409</v>
      </c>
      <c r="K356" t="b">
        <v>1</v>
      </c>
      <c r="L356">
        <v>186</v>
      </c>
      <c r="M356" t="b">
        <v>1</v>
      </c>
      <c r="N356" t="s">
        <v>8328</v>
      </c>
      <c r="O356" t="s">
        <v>8329</v>
      </c>
      <c r="P356" s="14">
        <f t="shared" si="15"/>
        <v>42059.085752314815</v>
      </c>
      <c r="Q356" s="14">
        <f t="shared" si="16"/>
        <v>42089.044085648144</v>
      </c>
      <c r="R356">
        <f t="shared" si="17"/>
        <v>30</v>
      </c>
    </row>
    <row r="357" spans="1:18" ht="43.5" x14ac:dyDescent="0.35">
      <c r="A357">
        <v>3848</v>
      </c>
      <c r="B357" s="3" t="s">
        <v>3845</v>
      </c>
      <c r="C357" s="3" t="s">
        <v>7957</v>
      </c>
      <c r="D357" s="6">
        <v>13000</v>
      </c>
      <c r="E357" s="8">
        <v>2129</v>
      </c>
      <c r="F357" t="s">
        <v>8220</v>
      </c>
      <c r="G357" t="s">
        <v>8223</v>
      </c>
      <c r="H357" t="s">
        <v>8245</v>
      </c>
      <c r="I357">
        <v>1445196989</v>
      </c>
      <c r="J357">
        <v>1442604989</v>
      </c>
      <c r="K357" t="b">
        <v>1</v>
      </c>
      <c r="L357">
        <v>43</v>
      </c>
      <c r="M357" t="b">
        <v>0</v>
      </c>
      <c r="N357" t="s">
        <v>8328</v>
      </c>
      <c r="O357" t="s">
        <v>8329</v>
      </c>
      <c r="P357" s="14">
        <f t="shared" si="15"/>
        <v>42265.817002314812</v>
      </c>
      <c r="Q357" s="14">
        <f t="shared" si="16"/>
        <v>42295.817002314812</v>
      </c>
      <c r="R357">
        <f t="shared" si="17"/>
        <v>30</v>
      </c>
    </row>
    <row r="358" spans="1:18" ht="43.5" x14ac:dyDescent="0.35">
      <c r="A358">
        <v>1090</v>
      </c>
      <c r="B358" s="3" t="s">
        <v>1091</v>
      </c>
      <c r="C358" s="3" t="s">
        <v>5200</v>
      </c>
      <c r="D358" s="6">
        <v>12999</v>
      </c>
      <c r="E358" s="8">
        <v>5</v>
      </c>
      <c r="F358" t="s">
        <v>8220</v>
      </c>
      <c r="G358" t="s">
        <v>8225</v>
      </c>
      <c r="H358" t="s">
        <v>8247</v>
      </c>
      <c r="I358">
        <v>1432873653</v>
      </c>
      <c r="J358">
        <v>1430281653</v>
      </c>
      <c r="K358" t="b">
        <v>0</v>
      </c>
      <c r="L358">
        <v>1</v>
      </c>
      <c r="M358" t="b">
        <v>0</v>
      </c>
      <c r="N358" t="s">
        <v>8321</v>
      </c>
      <c r="O358" t="s">
        <v>8322</v>
      </c>
      <c r="P358" s="14">
        <f t="shared" si="15"/>
        <v>42123.185798611114</v>
      </c>
      <c r="Q358" s="14">
        <f t="shared" si="16"/>
        <v>42153.185798611114</v>
      </c>
      <c r="R358">
        <f t="shared" si="17"/>
        <v>30</v>
      </c>
    </row>
    <row r="359" spans="1:18" ht="43.5" x14ac:dyDescent="0.35">
      <c r="A359">
        <v>413</v>
      </c>
      <c r="B359" s="3" t="s">
        <v>414</v>
      </c>
      <c r="C359" s="3" t="s">
        <v>4523</v>
      </c>
      <c r="D359" s="6">
        <v>12800</v>
      </c>
      <c r="E359" s="8">
        <v>13451</v>
      </c>
      <c r="F359" t="s">
        <v>8218</v>
      </c>
      <c r="G359" t="s">
        <v>8223</v>
      </c>
      <c r="H359" t="s">
        <v>8245</v>
      </c>
      <c r="I359">
        <v>1342731811</v>
      </c>
      <c r="J359">
        <v>1340139811</v>
      </c>
      <c r="K359" t="b">
        <v>0</v>
      </c>
      <c r="L359">
        <v>171</v>
      </c>
      <c r="M359" t="b">
        <v>1</v>
      </c>
      <c r="N359" t="s">
        <v>8306</v>
      </c>
      <c r="O359" t="s">
        <v>8310</v>
      </c>
      <c r="P359" s="14">
        <f t="shared" si="15"/>
        <v>41079.877442129626</v>
      </c>
      <c r="Q359" s="14">
        <f t="shared" si="16"/>
        <v>41109.877442129626</v>
      </c>
      <c r="R359">
        <f t="shared" si="17"/>
        <v>30</v>
      </c>
    </row>
    <row r="360" spans="1:18" ht="43.5" x14ac:dyDescent="0.35">
      <c r="A360">
        <v>206</v>
      </c>
      <c r="B360" s="3" t="s">
        <v>208</v>
      </c>
      <c r="C360" s="3" t="s">
        <v>4316</v>
      </c>
      <c r="D360" s="6">
        <v>12700</v>
      </c>
      <c r="E360" s="8">
        <v>0</v>
      </c>
      <c r="F360" t="s">
        <v>8220</v>
      </c>
      <c r="G360" t="s">
        <v>8223</v>
      </c>
      <c r="H360" t="s">
        <v>8245</v>
      </c>
      <c r="I360">
        <v>1470441983</v>
      </c>
      <c r="J360">
        <v>1468627583</v>
      </c>
      <c r="K360" t="b">
        <v>0</v>
      </c>
      <c r="L360">
        <v>0</v>
      </c>
      <c r="M360" t="b">
        <v>0</v>
      </c>
      <c r="N360" t="s">
        <v>8306</v>
      </c>
      <c r="O360" t="s">
        <v>8309</v>
      </c>
      <c r="P360" s="14">
        <f t="shared" si="15"/>
        <v>42567.004432870366</v>
      </c>
      <c r="Q360" s="14">
        <f t="shared" si="16"/>
        <v>42588.004432870366</v>
      </c>
      <c r="R360">
        <f t="shared" si="17"/>
        <v>21</v>
      </c>
    </row>
    <row r="361" spans="1:18" ht="43.5" x14ac:dyDescent="0.35">
      <c r="A361">
        <v>2862</v>
      </c>
      <c r="B361" s="3" t="s">
        <v>2862</v>
      </c>
      <c r="C361" s="3" t="s">
        <v>6972</v>
      </c>
      <c r="D361" s="6">
        <v>12700</v>
      </c>
      <c r="E361" s="8">
        <v>55</v>
      </c>
      <c r="F361" t="s">
        <v>8220</v>
      </c>
      <c r="G361" t="s">
        <v>8223</v>
      </c>
      <c r="H361" t="s">
        <v>8245</v>
      </c>
      <c r="I361">
        <v>1403636229</v>
      </c>
      <c r="J361">
        <v>1401044229</v>
      </c>
      <c r="K361" t="b">
        <v>0</v>
      </c>
      <c r="L361">
        <v>3</v>
      </c>
      <c r="M361" t="b">
        <v>0</v>
      </c>
      <c r="N361" t="s">
        <v>8328</v>
      </c>
      <c r="O361" t="s">
        <v>8329</v>
      </c>
      <c r="P361" s="14">
        <f t="shared" si="15"/>
        <v>41784.789687500001</v>
      </c>
      <c r="Q361" s="14">
        <f t="shared" si="16"/>
        <v>41814.789687500001</v>
      </c>
      <c r="R361">
        <f t="shared" si="17"/>
        <v>30</v>
      </c>
    </row>
    <row r="362" spans="1:18" ht="43.5" x14ac:dyDescent="0.35">
      <c r="A362">
        <v>1279</v>
      </c>
      <c r="B362" s="3" t="s">
        <v>1280</v>
      </c>
      <c r="C362" s="3" t="s">
        <v>5389</v>
      </c>
      <c r="D362" s="6">
        <v>12516</v>
      </c>
      <c r="E362" s="8">
        <v>13864.17</v>
      </c>
      <c r="F362" t="s">
        <v>8218</v>
      </c>
      <c r="G362" t="s">
        <v>8223</v>
      </c>
      <c r="H362" t="s">
        <v>8245</v>
      </c>
      <c r="I362">
        <v>1395624170</v>
      </c>
      <c r="J362">
        <v>1392171770</v>
      </c>
      <c r="K362" t="b">
        <v>1</v>
      </c>
      <c r="L362">
        <v>189</v>
      </c>
      <c r="M362" t="b">
        <v>1</v>
      </c>
      <c r="N362" t="s">
        <v>8317</v>
      </c>
      <c r="O362" t="s">
        <v>8335</v>
      </c>
      <c r="P362" s="14">
        <f t="shared" si="15"/>
        <v>41682.099189814813</v>
      </c>
      <c r="Q362" s="14">
        <f t="shared" si="16"/>
        <v>41722.057523148149</v>
      </c>
      <c r="R362">
        <f t="shared" si="17"/>
        <v>40</v>
      </c>
    </row>
    <row r="363" spans="1:18" x14ac:dyDescent="0.35">
      <c r="A363">
        <v>183</v>
      </c>
      <c r="B363" s="3" t="s">
        <v>185</v>
      </c>
      <c r="C363" s="3" t="s">
        <v>4293</v>
      </c>
      <c r="D363" s="6">
        <v>12500</v>
      </c>
      <c r="E363" s="8">
        <v>4482</v>
      </c>
      <c r="F363" t="s">
        <v>8220</v>
      </c>
      <c r="G363" t="s">
        <v>8224</v>
      </c>
      <c r="H363" t="s">
        <v>8246</v>
      </c>
      <c r="I363">
        <v>1417033610</v>
      </c>
      <c r="J363">
        <v>1414438010</v>
      </c>
      <c r="K363" t="b">
        <v>0</v>
      </c>
      <c r="L363">
        <v>12</v>
      </c>
      <c r="M363" t="b">
        <v>0</v>
      </c>
      <c r="N363" t="s">
        <v>8306</v>
      </c>
      <c r="O363" t="s">
        <v>8309</v>
      </c>
      <c r="P363" s="14">
        <f t="shared" si="15"/>
        <v>41939.810300925928</v>
      </c>
      <c r="Q363" s="14">
        <f t="shared" si="16"/>
        <v>41969.851967592593</v>
      </c>
      <c r="R363">
        <f t="shared" si="17"/>
        <v>30</v>
      </c>
    </row>
    <row r="364" spans="1:18" ht="58" x14ac:dyDescent="0.35">
      <c r="A364">
        <v>214</v>
      </c>
      <c r="B364" s="3" t="s">
        <v>216</v>
      </c>
      <c r="C364" s="3" t="s">
        <v>4324</v>
      </c>
      <c r="D364" s="6">
        <v>12500</v>
      </c>
      <c r="E364" s="8">
        <v>1</v>
      </c>
      <c r="F364" t="s">
        <v>8220</v>
      </c>
      <c r="G364" t="s">
        <v>8223</v>
      </c>
      <c r="H364" t="s">
        <v>8245</v>
      </c>
      <c r="I364">
        <v>1425655349</v>
      </c>
      <c r="J364">
        <v>1420471349</v>
      </c>
      <c r="K364" t="b">
        <v>0</v>
      </c>
      <c r="L364">
        <v>1</v>
      </c>
      <c r="M364" t="b">
        <v>0</v>
      </c>
      <c r="N364" t="s">
        <v>8306</v>
      </c>
      <c r="O364" t="s">
        <v>8309</v>
      </c>
      <c r="P364" s="14">
        <f t="shared" si="15"/>
        <v>42009.64061342593</v>
      </c>
      <c r="Q364" s="14">
        <f t="shared" si="16"/>
        <v>42069.64061342593</v>
      </c>
      <c r="R364">
        <f t="shared" si="17"/>
        <v>60</v>
      </c>
    </row>
    <row r="365" spans="1:18" ht="43.5" x14ac:dyDescent="0.35">
      <c r="A365">
        <v>368</v>
      </c>
      <c r="B365" s="3" t="s">
        <v>369</v>
      </c>
      <c r="C365" s="3" t="s">
        <v>4478</v>
      </c>
      <c r="D365" s="6">
        <v>12500</v>
      </c>
      <c r="E365" s="8">
        <v>13014</v>
      </c>
      <c r="F365" t="s">
        <v>8218</v>
      </c>
      <c r="G365" t="s">
        <v>8223</v>
      </c>
      <c r="H365" t="s">
        <v>8245</v>
      </c>
      <c r="I365">
        <v>1426426322</v>
      </c>
      <c r="J365">
        <v>1423405922</v>
      </c>
      <c r="K365" t="b">
        <v>0</v>
      </c>
      <c r="L365">
        <v>159</v>
      </c>
      <c r="M365" t="b">
        <v>1</v>
      </c>
      <c r="N365" t="s">
        <v>8306</v>
      </c>
      <c r="O365" t="s">
        <v>8310</v>
      </c>
      <c r="P365" s="14">
        <f t="shared" si="15"/>
        <v>42043.605578703704</v>
      </c>
      <c r="Q365" s="14">
        <f t="shared" si="16"/>
        <v>42078.563912037032</v>
      </c>
      <c r="R365">
        <f t="shared" si="17"/>
        <v>35</v>
      </c>
    </row>
    <row r="366" spans="1:18" ht="29" x14ac:dyDescent="0.35">
      <c r="A366">
        <v>825</v>
      </c>
      <c r="B366" s="3" t="s">
        <v>826</v>
      </c>
      <c r="C366" s="3" t="s">
        <v>4935</v>
      </c>
      <c r="D366" s="6">
        <v>12500</v>
      </c>
      <c r="E366" s="8">
        <v>12554</v>
      </c>
      <c r="F366" t="s">
        <v>8218</v>
      </c>
      <c r="G366" t="s">
        <v>8223</v>
      </c>
      <c r="H366" t="s">
        <v>8245</v>
      </c>
      <c r="I366">
        <v>1351495284</v>
      </c>
      <c r="J366">
        <v>1349335284</v>
      </c>
      <c r="K366" t="b">
        <v>0</v>
      </c>
      <c r="L366">
        <v>99</v>
      </c>
      <c r="M366" t="b">
        <v>1</v>
      </c>
      <c r="N366" t="s">
        <v>8317</v>
      </c>
      <c r="O366" t="s">
        <v>8335</v>
      </c>
      <c r="P366" s="14">
        <f t="shared" si="15"/>
        <v>41186.306527777779</v>
      </c>
      <c r="Q366" s="14">
        <f t="shared" si="16"/>
        <v>41211.306527777779</v>
      </c>
      <c r="R366">
        <f t="shared" si="17"/>
        <v>25</v>
      </c>
    </row>
    <row r="367" spans="1:18" ht="58" x14ac:dyDescent="0.35">
      <c r="A367">
        <v>1185</v>
      </c>
      <c r="B367" s="3" t="s">
        <v>1186</v>
      </c>
      <c r="C367" s="3" t="s">
        <v>5295</v>
      </c>
      <c r="D367" s="6">
        <v>12500</v>
      </c>
      <c r="E367" s="8">
        <v>13180</v>
      </c>
      <c r="F367" t="s">
        <v>8218</v>
      </c>
      <c r="G367" t="s">
        <v>8223</v>
      </c>
      <c r="H367" t="s">
        <v>8245</v>
      </c>
      <c r="I367">
        <v>1433736000</v>
      </c>
      <c r="J367">
        <v>1430945149</v>
      </c>
      <c r="K367" t="b">
        <v>0</v>
      </c>
      <c r="L367">
        <v>111</v>
      </c>
      <c r="M367" t="b">
        <v>1</v>
      </c>
      <c r="N367" t="s">
        <v>8326</v>
      </c>
      <c r="O367" t="s">
        <v>8327</v>
      </c>
      <c r="P367" s="14">
        <f t="shared" si="15"/>
        <v>42130.865150462967</v>
      </c>
      <c r="Q367" s="14">
        <f t="shared" si="16"/>
        <v>42163.166666666672</v>
      </c>
      <c r="R367">
        <f t="shared" si="17"/>
        <v>33</v>
      </c>
    </row>
    <row r="368" spans="1:18" ht="43.5" x14ac:dyDescent="0.35">
      <c r="A368">
        <v>1194</v>
      </c>
      <c r="B368" s="3" t="s">
        <v>1195</v>
      </c>
      <c r="C368" s="3" t="s">
        <v>5304</v>
      </c>
      <c r="D368" s="6">
        <v>12500</v>
      </c>
      <c r="E368" s="8">
        <v>40280</v>
      </c>
      <c r="F368" t="s">
        <v>8218</v>
      </c>
      <c r="G368" t="s">
        <v>8240</v>
      </c>
      <c r="H368" t="s">
        <v>8248</v>
      </c>
      <c r="I368">
        <v>1428493379</v>
      </c>
      <c r="J368">
        <v>1425901379</v>
      </c>
      <c r="K368" t="b">
        <v>0</v>
      </c>
      <c r="L368">
        <v>714</v>
      </c>
      <c r="M368" t="b">
        <v>1</v>
      </c>
      <c r="N368" t="s">
        <v>8326</v>
      </c>
      <c r="O368" t="s">
        <v>8327</v>
      </c>
      <c r="P368" s="14">
        <f t="shared" si="15"/>
        <v>42072.488182870366</v>
      </c>
      <c r="Q368" s="14">
        <f t="shared" si="16"/>
        <v>42102.488182870366</v>
      </c>
      <c r="R368">
        <f t="shared" si="17"/>
        <v>30</v>
      </c>
    </row>
    <row r="369" spans="1:18" ht="43.5" x14ac:dyDescent="0.35">
      <c r="A369">
        <v>1697</v>
      </c>
      <c r="B369" s="3" t="s">
        <v>1698</v>
      </c>
      <c r="C369" s="3" t="s">
        <v>5807</v>
      </c>
      <c r="D369" s="6">
        <v>12500</v>
      </c>
      <c r="E369" s="8">
        <v>2526</v>
      </c>
      <c r="F369" t="s">
        <v>8221</v>
      </c>
      <c r="G369" t="s">
        <v>8223</v>
      </c>
      <c r="H369" t="s">
        <v>8245</v>
      </c>
      <c r="I369">
        <v>1491781648</v>
      </c>
      <c r="J369">
        <v>1489193248</v>
      </c>
      <c r="K369" t="b">
        <v>0</v>
      </c>
      <c r="L369">
        <v>22</v>
      </c>
      <c r="M369" t="b">
        <v>0</v>
      </c>
      <c r="N369" t="s">
        <v>8317</v>
      </c>
      <c r="O369" t="s">
        <v>8334</v>
      </c>
      <c r="P369" s="14">
        <f t="shared" si="15"/>
        <v>42805.032962962956</v>
      </c>
      <c r="Q369" s="14">
        <f t="shared" si="16"/>
        <v>42834.991296296299</v>
      </c>
      <c r="R369">
        <f t="shared" si="17"/>
        <v>29</v>
      </c>
    </row>
    <row r="370" spans="1:18" ht="43.5" x14ac:dyDescent="0.35">
      <c r="A370">
        <v>1765</v>
      </c>
      <c r="B370" s="3" t="s">
        <v>1766</v>
      </c>
      <c r="C370" s="3" t="s">
        <v>5875</v>
      </c>
      <c r="D370" s="6">
        <v>12500</v>
      </c>
      <c r="E370" s="8">
        <v>7433.48</v>
      </c>
      <c r="F370" t="s">
        <v>8220</v>
      </c>
      <c r="G370" t="s">
        <v>8223</v>
      </c>
      <c r="H370" t="s">
        <v>8245</v>
      </c>
      <c r="I370">
        <v>1407972712</v>
      </c>
      <c r="J370">
        <v>1405380712</v>
      </c>
      <c r="K370" t="b">
        <v>1</v>
      </c>
      <c r="L370">
        <v>103</v>
      </c>
      <c r="M370" t="b">
        <v>0</v>
      </c>
      <c r="N370" t="s">
        <v>8326</v>
      </c>
      <c r="O370" t="s">
        <v>8327</v>
      </c>
      <c r="P370" s="14">
        <f t="shared" si="15"/>
        <v>41834.980462962965</v>
      </c>
      <c r="Q370" s="14">
        <f t="shared" si="16"/>
        <v>41864.980462962965</v>
      </c>
      <c r="R370">
        <f t="shared" si="17"/>
        <v>30</v>
      </c>
    </row>
    <row r="371" spans="1:18" ht="58" x14ac:dyDescent="0.35">
      <c r="A371">
        <v>2521</v>
      </c>
      <c r="B371" s="3" t="s">
        <v>2521</v>
      </c>
      <c r="C371" s="3" t="s">
        <v>6631</v>
      </c>
      <c r="D371" s="6">
        <v>12500</v>
      </c>
      <c r="E371" s="8">
        <v>13685.99</v>
      </c>
      <c r="F371" t="s">
        <v>8218</v>
      </c>
      <c r="G371" t="s">
        <v>8223</v>
      </c>
      <c r="H371" t="s">
        <v>8245</v>
      </c>
      <c r="I371">
        <v>1444778021</v>
      </c>
      <c r="J371">
        <v>1442963621</v>
      </c>
      <c r="K371" t="b">
        <v>0</v>
      </c>
      <c r="L371">
        <v>132</v>
      </c>
      <c r="M371" t="b">
        <v>1</v>
      </c>
      <c r="N371" t="s">
        <v>8317</v>
      </c>
      <c r="O371" t="s">
        <v>8341</v>
      </c>
      <c r="P371" s="14">
        <f t="shared" si="15"/>
        <v>42269.967835648145</v>
      </c>
      <c r="Q371" s="14">
        <f t="shared" si="16"/>
        <v>42290.967835648145</v>
      </c>
      <c r="R371">
        <f t="shared" si="17"/>
        <v>21</v>
      </c>
    </row>
    <row r="372" spans="1:18" ht="29" x14ac:dyDescent="0.35">
      <c r="A372">
        <v>3792</v>
      </c>
      <c r="B372" s="3" t="s">
        <v>3789</v>
      </c>
      <c r="C372" s="3" t="s">
        <v>7902</v>
      </c>
      <c r="D372" s="6">
        <v>12500</v>
      </c>
      <c r="E372" s="8">
        <v>35</v>
      </c>
      <c r="F372" t="s">
        <v>8220</v>
      </c>
      <c r="G372" t="s">
        <v>8223</v>
      </c>
      <c r="H372" t="s">
        <v>8245</v>
      </c>
      <c r="I372">
        <v>1436957022</v>
      </c>
      <c r="J372">
        <v>1434365022</v>
      </c>
      <c r="K372" t="b">
        <v>0</v>
      </c>
      <c r="L372">
        <v>2</v>
      </c>
      <c r="M372" t="b">
        <v>0</v>
      </c>
      <c r="N372" t="s">
        <v>8328</v>
      </c>
      <c r="O372" t="s">
        <v>8346</v>
      </c>
      <c r="P372" s="14">
        <f t="shared" si="15"/>
        <v>42170.447013888886</v>
      </c>
      <c r="Q372" s="14">
        <f t="shared" si="16"/>
        <v>42200.447013888886</v>
      </c>
      <c r="R372">
        <f t="shared" si="17"/>
        <v>30</v>
      </c>
    </row>
    <row r="373" spans="1:18" ht="58" x14ac:dyDescent="0.35">
      <c r="A373">
        <v>397</v>
      </c>
      <c r="B373" s="3" t="s">
        <v>398</v>
      </c>
      <c r="C373" s="3" t="s">
        <v>4507</v>
      </c>
      <c r="D373" s="6">
        <v>12444</v>
      </c>
      <c r="E373" s="8">
        <v>12929.35</v>
      </c>
      <c r="F373" t="s">
        <v>8218</v>
      </c>
      <c r="G373" t="s">
        <v>8223</v>
      </c>
      <c r="H373" t="s">
        <v>8245</v>
      </c>
      <c r="I373">
        <v>1283312640</v>
      </c>
      <c r="J373">
        <v>1279651084</v>
      </c>
      <c r="K373" t="b">
        <v>0</v>
      </c>
      <c r="L373">
        <v>229</v>
      </c>
      <c r="M373" t="b">
        <v>1</v>
      </c>
      <c r="N373" t="s">
        <v>8306</v>
      </c>
      <c r="O373" t="s">
        <v>8310</v>
      </c>
      <c r="P373" s="14">
        <f t="shared" si="15"/>
        <v>40379.776435185187</v>
      </c>
      <c r="Q373" s="14">
        <f t="shared" si="16"/>
        <v>40422.155555555553</v>
      </c>
      <c r="R373">
        <f t="shared" si="17"/>
        <v>43</v>
      </c>
    </row>
    <row r="374" spans="1:18" ht="29" x14ac:dyDescent="0.35">
      <c r="A374">
        <v>3262</v>
      </c>
      <c r="B374" s="3" t="s">
        <v>3262</v>
      </c>
      <c r="C374" s="3" t="s">
        <v>7372</v>
      </c>
      <c r="D374" s="6">
        <v>12200</v>
      </c>
      <c r="E374" s="8">
        <v>12571</v>
      </c>
      <c r="F374" t="s">
        <v>8218</v>
      </c>
      <c r="G374" t="s">
        <v>8223</v>
      </c>
      <c r="H374" t="s">
        <v>8245</v>
      </c>
      <c r="I374">
        <v>1419220800</v>
      </c>
      <c r="J374">
        <v>1416555262</v>
      </c>
      <c r="K374" t="b">
        <v>1</v>
      </c>
      <c r="L374">
        <v>134</v>
      </c>
      <c r="M374" t="b">
        <v>1</v>
      </c>
      <c r="N374" t="s">
        <v>8328</v>
      </c>
      <c r="O374" t="s">
        <v>8329</v>
      </c>
      <c r="P374" s="14">
        <f t="shared" si="15"/>
        <v>41964.315532407403</v>
      </c>
      <c r="Q374" s="14">
        <f t="shared" si="16"/>
        <v>41995.166666666672</v>
      </c>
      <c r="R374">
        <f t="shared" si="17"/>
        <v>31</v>
      </c>
    </row>
    <row r="375" spans="1:18" ht="58" x14ac:dyDescent="0.35">
      <c r="A375">
        <v>1571</v>
      </c>
      <c r="B375" s="3" t="s">
        <v>1572</v>
      </c>
      <c r="C375" s="3" t="s">
        <v>5681</v>
      </c>
      <c r="D375" s="6">
        <v>12100</v>
      </c>
      <c r="E375" s="8">
        <v>80</v>
      </c>
      <c r="F375" t="s">
        <v>8219</v>
      </c>
      <c r="G375" t="s">
        <v>8224</v>
      </c>
      <c r="H375" t="s">
        <v>8246</v>
      </c>
      <c r="I375">
        <v>1434738483</v>
      </c>
      <c r="J375">
        <v>1432146483</v>
      </c>
      <c r="K375" t="b">
        <v>0</v>
      </c>
      <c r="L375">
        <v>4</v>
      </c>
      <c r="M375" t="b">
        <v>0</v>
      </c>
      <c r="N375" t="s">
        <v>8315</v>
      </c>
      <c r="O375" t="s">
        <v>8352</v>
      </c>
      <c r="P375" s="14">
        <f t="shared" si="15"/>
        <v>42144.769479166673</v>
      </c>
      <c r="Q375" s="14">
        <f t="shared" si="16"/>
        <v>42174.769479166673</v>
      </c>
      <c r="R375">
        <f t="shared" si="17"/>
        <v>30</v>
      </c>
    </row>
    <row r="376" spans="1:18" ht="43.5" x14ac:dyDescent="0.35">
      <c r="A376">
        <v>519</v>
      </c>
      <c r="B376" s="3" t="s">
        <v>520</v>
      </c>
      <c r="C376" s="3" t="s">
        <v>4629</v>
      </c>
      <c r="D376" s="6">
        <v>12001</v>
      </c>
      <c r="E376" s="8">
        <v>2746</v>
      </c>
      <c r="F376" t="s">
        <v>8220</v>
      </c>
      <c r="G376" t="s">
        <v>8223</v>
      </c>
      <c r="H376" t="s">
        <v>8245</v>
      </c>
      <c r="I376">
        <v>1354699421</v>
      </c>
      <c r="J376">
        <v>1352107421</v>
      </c>
      <c r="K376" t="b">
        <v>0</v>
      </c>
      <c r="L376">
        <v>70</v>
      </c>
      <c r="M376" t="b">
        <v>0</v>
      </c>
      <c r="N376" t="s">
        <v>8306</v>
      </c>
      <c r="O376" t="s">
        <v>8311</v>
      </c>
      <c r="P376" s="14">
        <f t="shared" si="15"/>
        <v>41218.391446759262</v>
      </c>
      <c r="Q376" s="14">
        <f t="shared" si="16"/>
        <v>41248.391446759262</v>
      </c>
      <c r="R376">
        <f t="shared" si="17"/>
        <v>30</v>
      </c>
    </row>
    <row r="377" spans="1:18" ht="43.5" x14ac:dyDescent="0.35">
      <c r="A377">
        <v>16</v>
      </c>
      <c r="B377" s="3" t="s">
        <v>18</v>
      </c>
      <c r="C377" s="3" t="s">
        <v>4127</v>
      </c>
      <c r="D377" s="6">
        <v>12000</v>
      </c>
      <c r="E377" s="8">
        <v>12029</v>
      </c>
      <c r="F377" t="s">
        <v>8218</v>
      </c>
      <c r="G377" t="s">
        <v>8223</v>
      </c>
      <c r="H377" t="s">
        <v>8245</v>
      </c>
      <c r="I377">
        <v>1402896600</v>
      </c>
      <c r="J377">
        <v>1398971211</v>
      </c>
      <c r="K377" t="b">
        <v>0</v>
      </c>
      <c r="L377">
        <v>70</v>
      </c>
      <c r="M377" t="b">
        <v>1</v>
      </c>
      <c r="N377" t="s">
        <v>8306</v>
      </c>
      <c r="O377" t="s">
        <v>8307</v>
      </c>
      <c r="P377" s="14">
        <f t="shared" si="15"/>
        <v>41760.796423611115</v>
      </c>
      <c r="Q377" s="14">
        <f t="shared" si="16"/>
        <v>41806.229166666664</v>
      </c>
      <c r="R377">
        <f t="shared" si="17"/>
        <v>46</v>
      </c>
    </row>
    <row r="378" spans="1:18" ht="29" x14ac:dyDescent="0.35">
      <c r="A378">
        <v>28</v>
      </c>
      <c r="B378" s="3" t="s">
        <v>30</v>
      </c>
      <c r="C378" s="3" t="s">
        <v>4139</v>
      </c>
      <c r="D378" s="6">
        <v>12000</v>
      </c>
      <c r="E378" s="8">
        <v>12042</v>
      </c>
      <c r="F378" t="s">
        <v>8218</v>
      </c>
      <c r="G378" t="s">
        <v>8223</v>
      </c>
      <c r="H378" t="s">
        <v>8245</v>
      </c>
      <c r="I378">
        <v>1450307284</v>
      </c>
      <c r="J378">
        <v>1447715284</v>
      </c>
      <c r="K378" t="b">
        <v>0</v>
      </c>
      <c r="L378">
        <v>71</v>
      </c>
      <c r="M378" t="b">
        <v>1</v>
      </c>
      <c r="N378" t="s">
        <v>8306</v>
      </c>
      <c r="O378" t="s">
        <v>8307</v>
      </c>
      <c r="P378" s="14">
        <f t="shared" si="15"/>
        <v>42324.96393518518</v>
      </c>
      <c r="Q378" s="14">
        <f t="shared" si="16"/>
        <v>42354.96393518518</v>
      </c>
      <c r="R378">
        <f t="shared" si="17"/>
        <v>30</v>
      </c>
    </row>
    <row r="379" spans="1:18" x14ac:dyDescent="0.35">
      <c r="A379">
        <v>49</v>
      </c>
      <c r="B379" s="3" t="s">
        <v>51</v>
      </c>
      <c r="C379" s="3" t="s">
        <v>4160</v>
      </c>
      <c r="D379" s="6">
        <v>12000</v>
      </c>
      <c r="E379" s="8">
        <v>12000</v>
      </c>
      <c r="F379" t="s">
        <v>8218</v>
      </c>
      <c r="G379" t="s">
        <v>8223</v>
      </c>
      <c r="H379" t="s">
        <v>8245</v>
      </c>
      <c r="I379">
        <v>1445660045</v>
      </c>
      <c r="J379">
        <v>1443068045</v>
      </c>
      <c r="K379" t="b">
        <v>0</v>
      </c>
      <c r="L379">
        <v>87</v>
      </c>
      <c r="M379" t="b">
        <v>1</v>
      </c>
      <c r="N379" t="s">
        <v>8306</v>
      </c>
      <c r="O379" t="s">
        <v>8307</v>
      </c>
      <c r="P379" s="14">
        <f t="shared" si="15"/>
        <v>42271.176446759258</v>
      </c>
      <c r="Q379" s="14">
        <f t="shared" si="16"/>
        <v>42301.176446759258</v>
      </c>
      <c r="R379">
        <f t="shared" si="17"/>
        <v>30</v>
      </c>
    </row>
    <row r="380" spans="1:18" ht="43.5" x14ac:dyDescent="0.35">
      <c r="A380">
        <v>80</v>
      </c>
      <c r="B380" s="3" t="s">
        <v>82</v>
      </c>
      <c r="C380" s="3" t="s">
        <v>4191</v>
      </c>
      <c r="D380" s="6">
        <v>12000</v>
      </c>
      <c r="E380" s="8">
        <v>12870</v>
      </c>
      <c r="F380" t="s">
        <v>8218</v>
      </c>
      <c r="G380" t="s">
        <v>8223</v>
      </c>
      <c r="H380" t="s">
        <v>8245</v>
      </c>
      <c r="I380">
        <v>1386640856</v>
      </c>
      <c r="J380">
        <v>1383616856</v>
      </c>
      <c r="K380" t="b">
        <v>0</v>
      </c>
      <c r="L380">
        <v>47</v>
      </c>
      <c r="M380" t="b">
        <v>1</v>
      </c>
      <c r="N380" t="s">
        <v>8306</v>
      </c>
      <c r="O380" t="s">
        <v>8353</v>
      </c>
      <c r="P380" s="14">
        <f t="shared" si="15"/>
        <v>41583.083981481483</v>
      </c>
      <c r="Q380" s="14">
        <f t="shared" si="16"/>
        <v>41618.083981481483</v>
      </c>
      <c r="R380">
        <f t="shared" si="17"/>
        <v>35</v>
      </c>
    </row>
    <row r="381" spans="1:18" ht="43.5" x14ac:dyDescent="0.35">
      <c r="A381">
        <v>141</v>
      </c>
      <c r="B381" s="3" t="s">
        <v>143</v>
      </c>
      <c r="C381" s="3" t="s">
        <v>4251</v>
      </c>
      <c r="D381" s="6">
        <v>12000</v>
      </c>
      <c r="E381" s="8">
        <v>1293</v>
      </c>
      <c r="F381" t="s">
        <v>8219</v>
      </c>
      <c r="G381" t="s">
        <v>8223</v>
      </c>
      <c r="H381" t="s">
        <v>8245</v>
      </c>
      <c r="I381">
        <v>1433043623</v>
      </c>
      <c r="J381">
        <v>1429155623</v>
      </c>
      <c r="K381" t="b">
        <v>0</v>
      </c>
      <c r="L381">
        <v>28</v>
      </c>
      <c r="M381" t="b">
        <v>0</v>
      </c>
      <c r="N381" t="s">
        <v>8306</v>
      </c>
      <c r="O381" t="s">
        <v>8308</v>
      </c>
      <c r="P381" s="14">
        <f t="shared" si="15"/>
        <v>42110.153043981481</v>
      </c>
      <c r="Q381" s="14">
        <f t="shared" si="16"/>
        <v>42155.153043981481</v>
      </c>
      <c r="R381">
        <f t="shared" si="17"/>
        <v>45</v>
      </c>
    </row>
    <row r="382" spans="1:18" x14ac:dyDescent="0.35">
      <c r="A382">
        <v>190</v>
      </c>
      <c r="B382" s="3" t="s">
        <v>192</v>
      </c>
      <c r="C382" s="3" t="s">
        <v>4300</v>
      </c>
      <c r="D382" s="6">
        <v>12000</v>
      </c>
      <c r="E382" s="8">
        <v>50</v>
      </c>
      <c r="F382" t="s">
        <v>8220</v>
      </c>
      <c r="G382" t="s">
        <v>8223</v>
      </c>
      <c r="H382" t="s">
        <v>8245</v>
      </c>
      <c r="I382">
        <v>1466091446</v>
      </c>
      <c r="J382">
        <v>1465227446</v>
      </c>
      <c r="K382" t="b">
        <v>0</v>
      </c>
      <c r="L382">
        <v>1</v>
      </c>
      <c r="M382" t="b">
        <v>0</v>
      </c>
      <c r="N382" t="s">
        <v>8306</v>
      </c>
      <c r="O382" t="s">
        <v>8309</v>
      </c>
      <c r="P382" s="14">
        <f t="shared" si="15"/>
        <v>42527.650995370372</v>
      </c>
      <c r="Q382" s="14">
        <f t="shared" si="16"/>
        <v>42537.650995370372</v>
      </c>
      <c r="R382">
        <f t="shared" si="17"/>
        <v>10</v>
      </c>
    </row>
    <row r="383" spans="1:18" ht="43.5" x14ac:dyDescent="0.35">
      <c r="A383">
        <v>210</v>
      </c>
      <c r="B383" s="3" t="s">
        <v>212</v>
      </c>
      <c r="C383" s="3" t="s">
        <v>4320</v>
      </c>
      <c r="D383" s="6">
        <v>12000</v>
      </c>
      <c r="E383" s="8">
        <v>3030</v>
      </c>
      <c r="F383" t="s">
        <v>8220</v>
      </c>
      <c r="G383" t="s">
        <v>8223</v>
      </c>
      <c r="H383" t="s">
        <v>8245</v>
      </c>
      <c r="I383">
        <v>1443675600</v>
      </c>
      <c r="J383">
        <v>1441157592</v>
      </c>
      <c r="K383" t="b">
        <v>0</v>
      </c>
      <c r="L383">
        <v>33</v>
      </c>
      <c r="M383" t="b">
        <v>0</v>
      </c>
      <c r="N383" t="s">
        <v>8306</v>
      </c>
      <c r="O383" t="s">
        <v>8309</v>
      </c>
      <c r="P383" s="14">
        <f t="shared" si="15"/>
        <v>42249.064722222218</v>
      </c>
      <c r="Q383" s="14">
        <f t="shared" si="16"/>
        <v>42278.208333333328</v>
      </c>
      <c r="R383">
        <f t="shared" si="17"/>
        <v>29</v>
      </c>
    </row>
    <row r="384" spans="1:18" ht="43.5" x14ac:dyDescent="0.35">
      <c r="A384">
        <v>308</v>
      </c>
      <c r="B384" s="3" t="s">
        <v>309</v>
      </c>
      <c r="C384" s="3" t="s">
        <v>4418</v>
      </c>
      <c r="D384" s="6">
        <v>12000</v>
      </c>
      <c r="E384" s="8">
        <v>12668</v>
      </c>
      <c r="F384" t="s">
        <v>8218</v>
      </c>
      <c r="G384" t="s">
        <v>8223</v>
      </c>
      <c r="H384" t="s">
        <v>8245</v>
      </c>
      <c r="I384">
        <v>1299775210</v>
      </c>
      <c r="J384">
        <v>1295887210</v>
      </c>
      <c r="K384" t="b">
        <v>1</v>
      </c>
      <c r="L384">
        <v>202</v>
      </c>
      <c r="M384" t="b">
        <v>1</v>
      </c>
      <c r="N384" t="s">
        <v>8306</v>
      </c>
      <c r="O384" t="s">
        <v>8310</v>
      </c>
      <c r="P384" s="14">
        <f t="shared" si="15"/>
        <v>40567.694560185184</v>
      </c>
      <c r="Q384" s="14">
        <f t="shared" si="16"/>
        <v>40612.694560185184</v>
      </c>
      <c r="R384">
        <f t="shared" si="17"/>
        <v>45</v>
      </c>
    </row>
    <row r="385" spans="1:18" ht="43.5" x14ac:dyDescent="0.35">
      <c r="A385">
        <v>360</v>
      </c>
      <c r="B385" s="3" t="s">
        <v>361</v>
      </c>
      <c r="C385" s="3" t="s">
        <v>4470</v>
      </c>
      <c r="D385" s="6">
        <v>12000</v>
      </c>
      <c r="E385" s="8">
        <v>12165</v>
      </c>
      <c r="F385" t="s">
        <v>8218</v>
      </c>
      <c r="G385" t="s">
        <v>8223</v>
      </c>
      <c r="H385" t="s">
        <v>8245</v>
      </c>
      <c r="I385">
        <v>1437621060</v>
      </c>
      <c r="J385">
        <v>1433799180</v>
      </c>
      <c r="K385" t="b">
        <v>0</v>
      </c>
      <c r="L385">
        <v>87</v>
      </c>
      <c r="M385" t="b">
        <v>1</v>
      </c>
      <c r="N385" t="s">
        <v>8306</v>
      </c>
      <c r="O385" t="s">
        <v>8310</v>
      </c>
      <c r="P385" s="14">
        <f t="shared" si="15"/>
        <v>42163.897916666669</v>
      </c>
      <c r="Q385" s="14">
        <f t="shared" si="16"/>
        <v>42208.132638888885</v>
      </c>
      <c r="R385">
        <f t="shared" si="17"/>
        <v>45</v>
      </c>
    </row>
    <row r="386" spans="1:18" ht="43.5" x14ac:dyDescent="0.35">
      <c r="A386">
        <v>377</v>
      </c>
      <c r="B386" s="3" t="s">
        <v>378</v>
      </c>
      <c r="C386" s="3" t="s">
        <v>4487</v>
      </c>
      <c r="D386" s="6">
        <v>12000</v>
      </c>
      <c r="E386" s="8">
        <v>13728</v>
      </c>
      <c r="F386" t="s">
        <v>8218</v>
      </c>
      <c r="G386" t="s">
        <v>8223</v>
      </c>
      <c r="H386" t="s">
        <v>8245</v>
      </c>
      <c r="I386">
        <v>1447484460</v>
      </c>
      <c r="J386">
        <v>1444888868</v>
      </c>
      <c r="K386" t="b">
        <v>0</v>
      </c>
      <c r="L386">
        <v>133</v>
      </c>
      <c r="M386" t="b">
        <v>1</v>
      </c>
      <c r="N386" t="s">
        <v>8306</v>
      </c>
      <c r="O386" t="s">
        <v>8310</v>
      </c>
      <c r="P386" s="14">
        <f t="shared" si="15"/>
        <v>42292.250787037032</v>
      </c>
      <c r="Q386" s="14">
        <f t="shared" si="16"/>
        <v>42322.292361111111</v>
      </c>
      <c r="R386">
        <f t="shared" si="17"/>
        <v>30</v>
      </c>
    </row>
    <row r="387" spans="1:18" ht="29" x14ac:dyDescent="0.35">
      <c r="A387">
        <v>428</v>
      </c>
      <c r="B387" s="3" t="s">
        <v>429</v>
      </c>
      <c r="C387" s="3" t="s">
        <v>4538</v>
      </c>
      <c r="D387" s="6">
        <v>12000</v>
      </c>
      <c r="E387" s="8">
        <v>676</v>
      </c>
      <c r="F387" t="s">
        <v>8220</v>
      </c>
      <c r="G387" t="s">
        <v>8223</v>
      </c>
      <c r="H387" t="s">
        <v>8245</v>
      </c>
      <c r="I387">
        <v>1402956000</v>
      </c>
      <c r="J387">
        <v>1400523845</v>
      </c>
      <c r="K387" t="b">
        <v>0</v>
      </c>
      <c r="L387">
        <v>13</v>
      </c>
      <c r="M387" t="b">
        <v>0</v>
      </c>
      <c r="N387" t="s">
        <v>8306</v>
      </c>
      <c r="O387" t="s">
        <v>8311</v>
      </c>
      <c r="P387" s="14">
        <f t="shared" ref="P387:P450" si="18">(((J387/60)/60)/24)+DATE(1970,1,1)</f>
        <v>41778.766724537039</v>
      </c>
      <c r="Q387" s="14">
        <f t="shared" ref="Q387:Q450" si="19">(((I387/60)/60)/24)+DATE(1970,1,1)</f>
        <v>41806.916666666664</v>
      </c>
      <c r="R387">
        <f t="shared" ref="R387:R450" si="20">_xlfn.DAYS(Q387,P387)</f>
        <v>28</v>
      </c>
    </row>
    <row r="388" spans="1:18" ht="43.5" x14ac:dyDescent="0.35">
      <c r="A388">
        <v>488</v>
      </c>
      <c r="B388" s="3" t="s">
        <v>489</v>
      </c>
      <c r="C388" s="3" t="s">
        <v>4598</v>
      </c>
      <c r="D388" s="6">
        <v>12000</v>
      </c>
      <c r="E388" s="8">
        <v>0</v>
      </c>
      <c r="F388" t="s">
        <v>8220</v>
      </c>
      <c r="G388" t="s">
        <v>8223</v>
      </c>
      <c r="H388" t="s">
        <v>8245</v>
      </c>
      <c r="I388">
        <v>1483924700</v>
      </c>
      <c r="J388">
        <v>1481332700</v>
      </c>
      <c r="K388" t="b">
        <v>0</v>
      </c>
      <c r="L388">
        <v>0</v>
      </c>
      <c r="M388" t="b">
        <v>0</v>
      </c>
      <c r="N388" t="s">
        <v>8306</v>
      </c>
      <c r="O388" t="s">
        <v>8311</v>
      </c>
      <c r="P388" s="14">
        <f t="shared" si="18"/>
        <v>42714.054398148146</v>
      </c>
      <c r="Q388" s="14">
        <f t="shared" si="19"/>
        <v>42744.054398148146</v>
      </c>
      <c r="R388">
        <f t="shared" si="20"/>
        <v>30</v>
      </c>
    </row>
    <row r="389" spans="1:18" ht="43.5" x14ac:dyDescent="0.35">
      <c r="A389">
        <v>505</v>
      </c>
      <c r="B389" s="3" t="s">
        <v>506</v>
      </c>
      <c r="C389" s="3" t="s">
        <v>4615</v>
      </c>
      <c r="D389" s="6">
        <v>12000</v>
      </c>
      <c r="E389" s="8">
        <v>52</v>
      </c>
      <c r="F389" t="s">
        <v>8220</v>
      </c>
      <c r="G389" t="s">
        <v>8223</v>
      </c>
      <c r="H389" t="s">
        <v>8245</v>
      </c>
      <c r="I389">
        <v>1451010086</v>
      </c>
      <c r="J389">
        <v>1447122086</v>
      </c>
      <c r="K389" t="b">
        <v>0</v>
      </c>
      <c r="L389">
        <v>14</v>
      </c>
      <c r="M389" t="b">
        <v>0</v>
      </c>
      <c r="N389" t="s">
        <v>8306</v>
      </c>
      <c r="O389" t="s">
        <v>8311</v>
      </c>
      <c r="P389" s="14">
        <f t="shared" si="18"/>
        <v>42318.098217592589</v>
      </c>
      <c r="Q389" s="14">
        <f t="shared" si="19"/>
        <v>42363.098217592589</v>
      </c>
      <c r="R389">
        <f t="shared" si="20"/>
        <v>45</v>
      </c>
    </row>
    <row r="390" spans="1:18" ht="58" x14ac:dyDescent="0.35">
      <c r="A390">
        <v>525</v>
      </c>
      <c r="B390" s="3" t="s">
        <v>526</v>
      </c>
      <c r="C390" s="3" t="s">
        <v>4635</v>
      </c>
      <c r="D390" s="6">
        <v>12000</v>
      </c>
      <c r="E390" s="8">
        <v>12000</v>
      </c>
      <c r="F390" t="s">
        <v>8218</v>
      </c>
      <c r="G390" t="s">
        <v>8223</v>
      </c>
      <c r="H390" t="s">
        <v>8245</v>
      </c>
      <c r="I390">
        <v>1410601041</v>
      </c>
      <c r="J390">
        <v>1406713041</v>
      </c>
      <c r="K390" t="b">
        <v>0</v>
      </c>
      <c r="L390">
        <v>12</v>
      </c>
      <c r="M390" t="b">
        <v>1</v>
      </c>
      <c r="N390" t="s">
        <v>8328</v>
      </c>
      <c r="O390" t="s">
        <v>8329</v>
      </c>
      <c r="P390" s="14">
        <f t="shared" si="18"/>
        <v>41850.400937500002</v>
      </c>
      <c r="Q390" s="14">
        <f t="shared" si="19"/>
        <v>41895.400937500002</v>
      </c>
      <c r="R390">
        <f t="shared" si="20"/>
        <v>45</v>
      </c>
    </row>
    <row r="391" spans="1:18" ht="29" x14ac:dyDescent="0.35">
      <c r="A391">
        <v>579</v>
      </c>
      <c r="B391" s="3" t="s">
        <v>580</v>
      </c>
      <c r="C391" s="3" t="s">
        <v>4689</v>
      </c>
      <c r="D391" s="6">
        <v>12000</v>
      </c>
      <c r="E391" s="8">
        <v>175</v>
      </c>
      <c r="F391" t="s">
        <v>8220</v>
      </c>
      <c r="G391" t="s">
        <v>8223</v>
      </c>
      <c r="H391" t="s">
        <v>8245</v>
      </c>
      <c r="I391">
        <v>1419539223</v>
      </c>
      <c r="J391">
        <v>1416947223</v>
      </c>
      <c r="K391" t="b">
        <v>0</v>
      </c>
      <c r="L391">
        <v>5</v>
      </c>
      <c r="M391" t="b">
        <v>0</v>
      </c>
      <c r="N391" t="s">
        <v>8312</v>
      </c>
      <c r="O391" t="s">
        <v>8313</v>
      </c>
      <c r="P391" s="14">
        <f t="shared" si="18"/>
        <v>41968.852118055554</v>
      </c>
      <c r="Q391" s="14">
        <f t="shared" si="19"/>
        <v>41998.852118055554</v>
      </c>
      <c r="R391">
        <f t="shared" si="20"/>
        <v>30</v>
      </c>
    </row>
    <row r="392" spans="1:18" ht="43.5" x14ac:dyDescent="0.35">
      <c r="A392">
        <v>654</v>
      </c>
      <c r="B392" s="3" t="s">
        <v>655</v>
      </c>
      <c r="C392" s="3" t="s">
        <v>4764</v>
      </c>
      <c r="D392" s="6">
        <v>12000</v>
      </c>
      <c r="E392" s="8">
        <v>32075</v>
      </c>
      <c r="F392" t="s">
        <v>8218</v>
      </c>
      <c r="G392" t="s">
        <v>8223</v>
      </c>
      <c r="H392" t="s">
        <v>8245</v>
      </c>
      <c r="I392">
        <v>1436396313</v>
      </c>
      <c r="J392">
        <v>1433804313</v>
      </c>
      <c r="K392" t="b">
        <v>0</v>
      </c>
      <c r="L392">
        <v>1013</v>
      </c>
      <c r="M392" t="b">
        <v>1</v>
      </c>
      <c r="N392" t="s">
        <v>8312</v>
      </c>
      <c r="O392" t="s">
        <v>8314</v>
      </c>
      <c r="P392" s="14">
        <f t="shared" si="18"/>
        <v>42163.957326388889</v>
      </c>
      <c r="Q392" s="14">
        <f t="shared" si="19"/>
        <v>42193.957326388889</v>
      </c>
      <c r="R392">
        <f t="shared" si="20"/>
        <v>30</v>
      </c>
    </row>
    <row r="393" spans="1:18" ht="43.5" x14ac:dyDescent="0.35">
      <c r="A393">
        <v>664</v>
      </c>
      <c r="B393" s="3" t="s">
        <v>665</v>
      </c>
      <c r="C393" s="3" t="s">
        <v>4774</v>
      </c>
      <c r="D393" s="6">
        <v>12000</v>
      </c>
      <c r="E393" s="8">
        <v>904</v>
      </c>
      <c r="F393" t="s">
        <v>8220</v>
      </c>
      <c r="G393" t="s">
        <v>8223</v>
      </c>
      <c r="H393" t="s">
        <v>8245</v>
      </c>
      <c r="I393">
        <v>1428940775</v>
      </c>
      <c r="J393">
        <v>1426348775</v>
      </c>
      <c r="K393" t="b">
        <v>0</v>
      </c>
      <c r="L393">
        <v>29</v>
      </c>
      <c r="M393" t="b">
        <v>0</v>
      </c>
      <c r="N393" t="s">
        <v>8312</v>
      </c>
      <c r="O393" t="s">
        <v>8314</v>
      </c>
      <c r="P393" s="14">
        <f t="shared" si="18"/>
        <v>42077.666377314818</v>
      </c>
      <c r="Q393" s="14">
        <f t="shared" si="19"/>
        <v>42107.666377314818</v>
      </c>
      <c r="R393">
        <f t="shared" si="20"/>
        <v>30</v>
      </c>
    </row>
    <row r="394" spans="1:18" ht="43.5" x14ac:dyDescent="0.35">
      <c r="A394">
        <v>718</v>
      </c>
      <c r="B394" s="3" t="s">
        <v>719</v>
      </c>
      <c r="C394" s="3" t="s">
        <v>4828</v>
      </c>
      <c r="D394" s="6">
        <v>12000</v>
      </c>
      <c r="E394" s="8">
        <v>90</v>
      </c>
      <c r="F394" t="s">
        <v>8220</v>
      </c>
      <c r="G394" t="s">
        <v>8223</v>
      </c>
      <c r="H394" t="s">
        <v>8245</v>
      </c>
      <c r="I394">
        <v>1487397540</v>
      </c>
      <c r="J394">
        <v>1484684247</v>
      </c>
      <c r="K394" t="b">
        <v>0</v>
      </c>
      <c r="L394">
        <v>4</v>
      </c>
      <c r="M394" t="b">
        <v>0</v>
      </c>
      <c r="N394" t="s">
        <v>8312</v>
      </c>
      <c r="O394" t="s">
        <v>8314</v>
      </c>
      <c r="P394" s="14">
        <f t="shared" si="18"/>
        <v>42752.845451388886</v>
      </c>
      <c r="Q394" s="14">
        <f t="shared" si="19"/>
        <v>42784.249305555553</v>
      </c>
      <c r="R394">
        <f t="shared" si="20"/>
        <v>32</v>
      </c>
    </row>
    <row r="395" spans="1:18" ht="29" x14ac:dyDescent="0.35">
      <c r="A395">
        <v>957</v>
      </c>
      <c r="B395" s="3" t="s">
        <v>958</v>
      </c>
      <c r="C395" s="3" t="s">
        <v>5067</v>
      </c>
      <c r="D395" s="6">
        <v>12000</v>
      </c>
      <c r="E395" s="8">
        <v>233</v>
      </c>
      <c r="F395" t="s">
        <v>8220</v>
      </c>
      <c r="G395" t="s">
        <v>8223</v>
      </c>
      <c r="H395" t="s">
        <v>8245</v>
      </c>
      <c r="I395">
        <v>1479392133</v>
      </c>
      <c r="J395">
        <v>1476710133</v>
      </c>
      <c r="K395" t="b">
        <v>0</v>
      </c>
      <c r="L395">
        <v>7</v>
      </c>
      <c r="M395" t="b">
        <v>0</v>
      </c>
      <c r="N395" t="s">
        <v>8312</v>
      </c>
      <c r="O395" t="s">
        <v>8314</v>
      </c>
      <c r="P395" s="14">
        <f t="shared" si="18"/>
        <v>42660.552465277782</v>
      </c>
      <c r="Q395" s="14">
        <f t="shared" si="19"/>
        <v>42691.594131944439</v>
      </c>
      <c r="R395">
        <f t="shared" si="20"/>
        <v>31</v>
      </c>
    </row>
    <row r="396" spans="1:18" ht="43.5" x14ac:dyDescent="0.35">
      <c r="A396">
        <v>966</v>
      </c>
      <c r="B396" s="3" t="s">
        <v>967</v>
      </c>
      <c r="C396" s="3" t="s">
        <v>5076</v>
      </c>
      <c r="D396" s="6">
        <v>12000</v>
      </c>
      <c r="E396" s="8">
        <v>1776</v>
      </c>
      <c r="F396" t="s">
        <v>8220</v>
      </c>
      <c r="G396" t="s">
        <v>8223</v>
      </c>
      <c r="H396" t="s">
        <v>8245</v>
      </c>
      <c r="I396">
        <v>1475766932</v>
      </c>
      <c r="J396">
        <v>1473174932</v>
      </c>
      <c r="K396" t="b">
        <v>0</v>
      </c>
      <c r="L396">
        <v>30</v>
      </c>
      <c r="M396" t="b">
        <v>0</v>
      </c>
      <c r="N396" t="s">
        <v>8312</v>
      </c>
      <c r="O396" t="s">
        <v>8314</v>
      </c>
      <c r="P396" s="14">
        <f t="shared" si="18"/>
        <v>42619.635787037041</v>
      </c>
      <c r="Q396" s="14">
        <f t="shared" si="19"/>
        <v>42649.635787037041</v>
      </c>
      <c r="R396">
        <f t="shared" si="20"/>
        <v>30</v>
      </c>
    </row>
    <row r="397" spans="1:18" x14ac:dyDescent="0.35">
      <c r="A397">
        <v>1049</v>
      </c>
      <c r="B397" s="3" t="s">
        <v>1050</v>
      </c>
      <c r="C397" s="3" t="s">
        <v>5159</v>
      </c>
      <c r="D397" s="6">
        <v>12000</v>
      </c>
      <c r="E397" s="8">
        <v>0</v>
      </c>
      <c r="F397" t="s">
        <v>8219</v>
      </c>
      <c r="G397" t="s">
        <v>8223</v>
      </c>
      <c r="H397" t="s">
        <v>8245</v>
      </c>
      <c r="I397">
        <v>1455272445</v>
      </c>
      <c r="J397">
        <v>1452680445</v>
      </c>
      <c r="K397" t="b">
        <v>0</v>
      </c>
      <c r="L397">
        <v>0</v>
      </c>
      <c r="M397" t="b">
        <v>0</v>
      </c>
      <c r="N397" t="s">
        <v>8348</v>
      </c>
      <c r="O397" t="s">
        <v>8349</v>
      </c>
      <c r="P397" s="14">
        <f t="shared" si="18"/>
        <v>42382.431076388893</v>
      </c>
      <c r="Q397" s="14">
        <f t="shared" si="19"/>
        <v>42412.431076388893</v>
      </c>
      <c r="R397">
        <f t="shared" si="20"/>
        <v>30</v>
      </c>
    </row>
    <row r="398" spans="1:18" ht="43.5" x14ac:dyDescent="0.35">
      <c r="A398">
        <v>1096</v>
      </c>
      <c r="B398" s="3" t="s">
        <v>1097</v>
      </c>
      <c r="C398" s="3" t="s">
        <v>5206</v>
      </c>
      <c r="D398" s="6">
        <v>12000</v>
      </c>
      <c r="E398" s="8">
        <v>2152</v>
      </c>
      <c r="F398" t="s">
        <v>8220</v>
      </c>
      <c r="G398" t="s">
        <v>8223</v>
      </c>
      <c r="H398" t="s">
        <v>8245</v>
      </c>
      <c r="I398">
        <v>1412393400</v>
      </c>
      <c r="J398">
        <v>1409747154</v>
      </c>
      <c r="K398" t="b">
        <v>0</v>
      </c>
      <c r="L398">
        <v>29</v>
      </c>
      <c r="M398" t="b">
        <v>0</v>
      </c>
      <c r="N398" t="s">
        <v>8321</v>
      </c>
      <c r="O398" t="s">
        <v>8322</v>
      </c>
      <c r="P398" s="14">
        <f t="shared" si="18"/>
        <v>41885.51798611111</v>
      </c>
      <c r="Q398" s="14">
        <f t="shared" si="19"/>
        <v>41916.145833333336</v>
      </c>
      <c r="R398">
        <f t="shared" si="20"/>
        <v>31</v>
      </c>
    </row>
    <row r="399" spans="1:18" ht="43.5" x14ac:dyDescent="0.35">
      <c r="A399">
        <v>1243</v>
      </c>
      <c r="B399" s="3" t="s">
        <v>1244</v>
      </c>
      <c r="C399" s="3" t="s">
        <v>5353</v>
      </c>
      <c r="D399" s="6">
        <v>12000</v>
      </c>
      <c r="E399" s="8">
        <v>1691</v>
      </c>
      <c r="F399" t="s">
        <v>8219</v>
      </c>
      <c r="G399" t="s">
        <v>8223</v>
      </c>
      <c r="H399" t="s">
        <v>8245</v>
      </c>
      <c r="I399">
        <v>1310158800</v>
      </c>
      <c r="J399">
        <v>1304888771</v>
      </c>
      <c r="K399" t="b">
        <v>0</v>
      </c>
      <c r="L399">
        <v>38</v>
      </c>
      <c r="M399" t="b">
        <v>0</v>
      </c>
      <c r="N399" t="s">
        <v>8317</v>
      </c>
      <c r="O399" t="s">
        <v>8350</v>
      </c>
      <c r="P399" s="14">
        <f t="shared" si="18"/>
        <v>40671.879293981481</v>
      </c>
      <c r="Q399" s="14">
        <f t="shared" si="19"/>
        <v>40732.875</v>
      </c>
      <c r="R399">
        <f t="shared" si="20"/>
        <v>61</v>
      </c>
    </row>
    <row r="400" spans="1:18" ht="43.5" x14ac:dyDescent="0.35">
      <c r="A400">
        <v>1258</v>
      </c>
      <c r="B400" s="3" t="s">
        <v>1259</v>
      </c>
      <c r="C400" s="3" t="s">
        <v>5368</v>
      </c>
      <c r="D400" s="6">
        <v>12000</v>
      </c>
      <c r="E400" s="8">
        <v>25577.56</v>
      </c>
      <c r="F400" t="s">
        <v>8218</v>
      </c>
      <c r="G400" t="s">
        <v>8223</v>
      </c>
      <c r="H400" t="s">
        <v>8245</v>
      </c>
      <c r="I400">
        <v>1377960012</v>
      </c>
      <c r="J400">
        <v>1375368012</v>
      </c>
      <c r="K400" t="b">
        <v>1</v>
      </c>
      <c r="L400">
        <v>670</v>
      </c>
      <c r="M400" t="b">
        <v>1</v>
      </c>
      <c r="N400" t="s">
        <v>8317</v>
      </c>
      <c r="O400" t="s">
        <v>8335</v>
      </c>
      <c r="P400" s="14">
        <f t="shared" si="18"/>
        <v>41487.611250000002</v>
      </c>
      <c r="Q400" s="14">
        <f t="shared" si="19"/>
        <v>41517.611250000002</v>
      </c>
      <c r="R400">
        <f t="shared" si="20"/>
        <v>30</v>
      </c>
    </row>
    <row r="401" spans="1:18" ht="29" x14ac:dyDescent="0.35">
      <c r="A401">
        <v>1268</v>
      </c>
      <c r="B401" s="3" t="s">
        <v>1269</v>
      </c>
      <c r="C401" s="3" t="s">
        <v>5378</v>
      </c>
      <c r="D401" s="6">
        <v>12000</v>
      </c>
      <c r="E401" s="8">
        <v>14000</v>
      </c>
      <c r="F401" t="s">
        <v>8218</v>
      </c>
      <c r="G401" t="s">
        <v>8223</v>
      </c>
      <c r="H401" t="s">
        <v>8245</v>
      </c>
      <c r="I401">
        <v>1379708247</v>
      </c>
      <c r="J401">
        <v>1377116247</v>
      </c>
      <c r="K401" t="b">
        <v>1</v>
      </c>
      <c r="L401">
        <v>182</v>
      </c>
      <c r="M401" t="b">
        <v>1</v>
      </c>
      <c r="N401" t="s">
        <v>8317</v>
      </c>
      <c r="O401" t="s">
        <v>8335</v>
      </c>
      <c r="P401" s="14">
        <f t="shared" si="18"/>
        <v>41507.845451388886</v>
      </c>
      <c r="Q401" s="14">
        <f t="shared" si="19"/>
        <v>41537.845451388886</v>
      </c>
      <c r="R401">
        <f t="shared" si="20"/>
        <v>30</v>
      </c>
    </row>
    <row r="402" spans="1:18" x14ac:dyDescent="0.35">
      <c r="A402">
        <v>1406</v>
      </c>
      <c r="B402" s="3" t="s">
        <v>1407</v>
      </c>
      <c r="C402" s="3" t="s">
        <v>5516</v>
      </c>
      <c r="D402" s="6">
        <v>12000</v>
      </c>
      <c r="E402" s="8">
        <v>15</v>
      </c>
      <c r="F402" t="s">
        <v>8220</v>
      </c>
      <c r="G402" t="s">
        <v>8236</v>
      </c>
      <c r="H402" t="s">
        <v>8248</v>
      </c>
      <c r="I402">
        <v>1449914400</v>
      </c>
      <c r="J402">
        <v>1445336607</v>
      </c>
      <c r="K402" t="b">
        <v>0</v>
      </c>
      <c r="L402">
        <v>3</v>
      </c>
      <c r="M402" t="b">
        <v>0</v>
      </c>
      <c r="N402" t="s">
        <v>8315</v>
      </c>
      <c r="O402" t="s">
        <v>8330</v>
      </c>
      <c r="P402" s="14">
        <f t="shared" si="18"/>
        <v>42297.432951388888</v>
      </c>
      <c r="Q402" s="14">
        <f t="shared" si="19"/>
        <v>42350.416666666672</v>
      </c>
      <c r="R402">
        <f t="shared" si="20"/>
        <v>53</v>
      </c>
    </row>
    <row r="403" spans="1:18" ht="43.5" x14ac:dyDescent="0.35">
      <c r="A403">
        <v>1433</v>
      </c>
      <c r="B403" s="3" t="s">
        <v>1434</v>
      </c>
      <c r="C403" s="3" t="s">
        <v>5543</v>
      </c>
      <c r="D403" s="6">
        <v>12000</v>
      </c>
      <c r="E403" s="8">
        <v>805</v>
      </c>
      <c r="F403" t="s">
        <v>8220</v>
      </c>
      <c r="G403" t="s">
        <v>8236</v>
      </c>
      <c r="H403" t="s">
        <v>8248</v>
      </c>
      <c r="I403">
        <v>1481367600</v>
      </c>
      <c r="J403">
        <v>1477839675</v>
      </c>
      <c r="K403" t="b">
        <v>0</v>
      </c>
      <c r="L403">
        <v>10</v>
      </c>
      <c r="M403" t="b">
        <v>0</v>
      </c>
      <c r="N403" t="s">
        <v>8315</v>
      </c>
      <c r="O403" t="s">
        <v>8330</v>
      </c>
      <c r="P403" s="14">
        <f t="shared" si="18"/>
        <v>42673.625868055555</v>
      </c>
      <c r="Q403" s="14">
        <f t="shared" si="19"/>
        <v>42714.458333333328</v>
      </c>
      <c r="R403">
        <f t="shared" si="20"/>
        <v>41</v>
      </c>
    </row>
    <row r="404" spans="1:18" ht="58" x14ac:dyDescent="0.35">
      <c r="A404">
        <v>1536</v>
      </c>
      <c r="B404" s="3" t="s">
        <v>1537</v>
      </c>
      <c r="C404" s="3" t="s">
        <v>5646</v>
      </c>
      <c r="D404" s="6">
        <v>12000</v>
      </c>
      <c r="E404" s="8">
        <v>30037.01</v>
      </c>
      <c r="F404" t="s">
        <v>8218</v>
      </c>
      <c r="G404" t="s">
        <v>8223</v>
      </c>
      <c r="H404" t="s">
        <v>8245</v>
      </c>
      <c r="I404">
        <v>1440702910</v>
      </c>
      <c r="J404">
        <v>1438110910</v>
      </c>
      <c r="K404" t="b">
        <v>1</v>
      </c>
      <c r="L404">
        <v>455</v>
      </c>
      <c r="M404" t="b">
        <v>1</v>
      </c>
      <c r="N404" t="s">
        <v>8326</v>
      </c>
      <c r="O404" t="s">
        <v>8327</v>
      </c>
      <c r="P404" s="14">
        <f t="shared" si="18"/>
        <v>42213.802199074074</v>
      </c>
      <c r="Q404" s="14">
        <f t="shared" si="19"/>
        <v>42243.802199074074</v>
      </c>
      <c r="R404">
        <f t="shared" si="20"/>
        <v>30</v>
      </c>
    </row>
    <row r="405" spans="1:18" ht="43.5" x14ac:dyDescent="0.35">
      <c r="A405">
        <v>1537</v>
      </c>
      <c r="B405" s="3" t="s">
        <v>1538</v>
      </c>
      <c r="C405" s="3" t="s">
        <v>5647</v>
      </c>
      <c r="D405" s="6">
        <v>12000</v>
      </c>
      <c r="E405" s="8">
        <v>21588</v>
      </c>
      <c r="F405" t="s">
        <v>8218</v>
      </c>
      <c r="G405" t="s">
        <v>8235</v>
      </c>
      <c r="H405" t="s">
        <v>8248</v>
      </c>
      <c r="I405">
        <v>1470506400</v>
      </c>
      <c r="J405">
        <v>1467358427</v>
      </c>
      <c r="K405" t="b">
        <v>1</v>
      </c>
      <c r="L405">
        <v>224</v>
      </c>
      <c r="M405" t="b">
        <v>1</v>
      </c>
      <c r="N405" t="s">
        <v>8326</v>
      </c>
      <c r="O405" t="s">
        <v>8327</v>
      </c>
      <c r="P405" s="14">
        <f t="shared" si="18"/>
        <v>42552.315127314811</v>
      </c>
      <c r="Q405" s="14">
        <f t="shared" si="19"/>
        <v>42588.75</v>
      </c>
      <c r="R405">
        <f t="shared" si="20"/>
        <v>36</v>
      </c>
    </row>
    <row r="406" spans="1:18" ht="58" x14ac:dyDescent="0.35">
      <c r="A406">
        <v>1695</v>
      </c>
      <c r="B406" s="3" t="s">
        <v>1696</v>
      </c>
      <c r="C406" s="3" t="s">
        <v>5805</v>
      </c>
      <c r="D406" s="6">
        <v>12000</v>
      </c>
      <c r="E406" s="8">
        <v>1405</v>
      </c>
      <c r="F406" t="s">
        <v>8221</v>
      </c>
      <c r="G406" t="s">
        <v>8223</v>
      </c>
      <c r="H406" t="s">
        <v>8245</v>
      </c>
      <c r="I406">
        <v>1491786000</v>
      </c>
      <c r="J406">
        <v>1488847514</v>
      </c>
      <c r="K406" t="b">
        <v>0</v>
      </c>
      <c r="L406">
        <v>23</v>
      </c>
      <c r="M406" t="b">
        <v>0</v>
      </c>
      <c r="N406" t="s">
        <v>8317</v>
      </c>
      <c r="O406" t="s">
        <v>8334</v>
      </c>
      <c r="P406" s="14">
        <f t="shared" si="18"/>
        <v>42801.031412037039</v>
      </c>
      <c r="Q406" s="14">
        <f t="shared" si="19"/>
        <v>42835.041666666672</v>
      </c>
      <c r="R406">
        <f t="shared" si="20"/>
        <v>34</v>
      </c>
    </row>
    <row r="407" spans="1:18" ht="58" x14ac:dyDescent="0.35">
      <c r="A407">
        <v>1763</v>
      </c>
      <c r="B407" s="3" t="s">
        <v>1764</v>
      </c>
      <c r="C407" s="3" t="s">
        <v>5873</v>
      </c>
      <c r="D407" s="6">
        <v>12000</v>
      </c>
      <c r="E407" s="8">
        <v>12229</v>
      </c>
      <c r="F407" t="s">
        <v>8218</v>
      </c>
      <c r="G407" t="s">
        <v>8223</v>
      </c>
      <c r="H407" t="s">
        <v>8245</v>
      </c>
      <c r="I407">
        <v>1477255840</v>
      </c>
      <c r="J407">
        <v>1474663840</v>
      </c>
      <c r="K407" t="b">
        <v>0</v>
      </c>
      <c r="L407">
        <v>118</v>
      </c>
      <c r="M407" t="b">
        <v>1</v>
      </c>
      <c r="N407" t="s">
        <v>8326</v>
      </c>
      <c r="O407" t="s">
        <v>8327</v>
      </c>
      <c r="P407" s="14">
        <f t="shared" si="18"/>
        <v>42636.868518518517</v>
      </c>
      <c r="Q407" s="14">
        <f t="shared" si="19"/>
        <v>42666.868518518517</v>
      </c>
      <c r="R407">
        <f t="shared" si="20"/>
        <v>30</v>
      </c>
    </row>
    <row r="408" spans="1:18" ht="43.5" x14ac:dyDescent="0.35">
      <c r="A408">
        <v>1814</v>
      </c>
      <c r="B408" s="3" t="s">
        <v>1815</v>
      </c>
      <c r="C408" s="3" t="s">
        <v>5924</v>
      </c>
      <c r="D408" s="6">
        <v>12000</v>
      </c>
      <c r="E408" s="8">
        <v>5902</v>
      </c>
      <c r="F408" t="s">
        <v>8220</v>
      </c>
      <c r="G408" t="s">
        <v>8224</v>
      </c>
      <c r="H408" t="s">
        <v>8246</v>
      </c>
      <c r="I408">
        <v>1425108736</v>
      </c>
      <c r="J408">
        <v>1422516736</v>
      </c>
      <c r="K408" t="b">
        <v>0</v>
      </c>
      <c r="L408">
        <v>140</v>
      </c>
      <c r="M408" t="b">
        <v>0</v>
      </c>
      <c r="N408" t="s">
        <v>8326</v>
      </c>
      <c r="O408" t="s">
        <v>8327</v>
      </c>
      <c r="P408" s="14">
        <f t="shared" si="18"/>
        <v>42033.314074074078</v>
      </c>
      <c r="Q408" s="14">
        <f t="shared" si="19"/>
        <v>42063.314074074078</v>
      </c>
      <c r="R408">
        <f t="shared" si="20"/>
        <v>30</v>
      </c>
    </row>
    <row r="409" spans="1:18" ht="43.5" x14ac:dyDescent="0.35">
      <c r="A409">
        <v>1890</v>
      </c>
      <c r="B409" s="3" t="s">
        <v>1891</v>
      </c>
      <c r="C409" s="3" t="s">
        <v>6000</v>
      </c>
      <c r="D409" s="6">
        <v>12000</v>
      </c>
      <c r="E409" s="8">
        <v>17350.13</v>
      </c>
      <c r="F409" t="s">
        <v>8218</v>
      </c>
      <c r="G409" t="s">
        <v>8223</v>
      </c>
      <c r="H409" t="s">
        <v>8245</v>
      </c>
      <c r="I409">
        <v>1355597528</v>
      </c>
      <c r="J409">
        <v>1353005528</v>
      </c>
      <c r="K409" t="b">
        <v>0</v>
      </c>
      <c r="L409">
        <v>246</v>
      </c>
      <c r="M409" t="b">
        <v>1</v>
      </c>
      <c r="N409" t="s">
        <v>8317</v>
      </c>
      <c r="O409" t="s">
        <v>8319</v>
      </c>
      <c r="P409" s="14">
        <f t="shared" si="18"/>
        <v>41228.786203703705</v>
      </c>
      <c r="Q409" s="14">
        <f t="shared" si="19"/>
        <v>41258.786203703705</v>
      </c>
      <c r="R409">
        <f t="shared" si="20"/>
        <v>30</v>
      </c>
    </row>
    <row r="410" spans="1:18" ht="58" x14ac:dyDescent="0.35">
      <c r="A410">
        <v>2192</v>
      </c>
      <c r="B410" s="3" t="s">
        <v>2193</v>
      </c>
      <c r="C410" s="3" t="s">
        <v>6302</v>
      </c>
      <c r="D410" s="6">
        <v>12000</v>
      </c>
      <c r="E410" s="8">
        <v>129748.82</v>
      </c>
      <c r="F410" t="s">
        <v>8218</v>
      </c>
      <c r="G410" t="s">
        <v>8224</v>
      </c>
      <c r="H410" t="s">
        <v>8246</v>
      </c>
      <c r="I410">
        <v>1481842800</v>
      </c>
      <c r="J410">
        <v>1479414344</v>
      </c>
      <c r="K410" t="b">
        <v>0</v>
      </c>
      <c r="L410">
        <v>3238</v>
      </c>
      <c r="M410" t="b">
        <v>1</v>
      </c>
      <c r="N410" t="s">
        <v>8321</v>
      </c>
      <c r="O410" t="s">
        <v>8338</v>
      </c>
      <c r="P410" s="14">
        <f t="shared" si="18"/>
        <v>42691.8512037037</v>
      </c>
      <c r="Q410" s="14">
        <f t="shared" si="19"/>
        <v>42719.958333333328</v>
      </c>
      <c r="R410">
        <f t="shared" si="20"/>
        <v>28</v>
      </c>
    </row>
    <row r="411" spans="1:18" ht="29" x14ac:dyDescent="0.35">
      <c r="A411">
        <v>2337</v>
      </c>
      <c r="B411" s="3" t="s">
        <v>2338</v>
      </c>
      <c r="C411" s="3" t="s">
        <v>6447</v>
      </c>
      <c r="D411" s="6">
        <v>12000</v>
      </c>
      <c r="E411" s="8">
        <v>13279</v>
      </c>
      <c r="F411" t="s">
        <v>8218</v>
      </c>
      <c r="G411" t="s">
        <v>8223</v>
      </c>
      <c r="H411" t="s">
        <v>8245</v>
      </c>
      <c r="I411">
        <v>1403796143</v>
      </c>
      <c r="J411">
        <v>1401204143</v>
      </c>
      <c r="K411" t="b">
        <v>1</v>
      </c>
      <c r="L411">
        <v>179</v>
      </c>
      <c r="M411" t="b">
        <v>1</v>
      </c>
      <c r="N411" t="s">
        <v>8324</v>
      </c>
      <c r="O411" t="s">
        <v>8339</v>
      </c>
      <c r="P411" s="14">
        <f t="shared" si="18"/>
        <v>41786.640543981484</v>
      </c>
      <c r="Q411" s="14">
        <f t="shared" si="19"/>
        <v>41816.640543981484</v>
      </c>
      <c r="R411">
        <f t="shared" si="20"/>
        <v>30</v>
      </c>
    </row>
    <row r="412" spans="1:18" ht="29" x14ac:dyDescent="0.35">
      <c r="A412">
        <v>2402</v>
      </c>
      <c r="B412" s="3" t="s">
        <v>2403</v>
      </c>
      <c r="C412" s="3" t="s">
        <v>6512</v>
      </c>
      <c r="D412" s="6">
        <v>12000</v>
      </c>
      <c r="E412" s="8">
        <v>52</v>
      </c>
      <c r="F412" t="s">
        <v>8220</v>
      </c>
      <c r="G412" t="s">
        <v>8223</v>
      </c>
      <c r="H412" t="s">
        <v>8245</v>
      </c>
      <c r="I412">
        <v>1431533931</v>
      </c>
      <c r="J412">
        <v>1428941931</v>
      </c>
      <c r="K412" t="b">
        <v>0</v>
      </c>
      <c r="L412">
        <v>1</v>
      </c>
      <c r="M412" t="b">
        <v>0</v>
      </c>
      <c r="N412" t="s">
        <v>8324</v>
      </c>
      <c r="O412" t="s">
        <v>8325</v>
      </c>
      <c r="P412" s="14">
        <f t="shared" si="18"/>
        <v>42107.679756944446</v>
      </c>
      <c r="Q412" s="14">
        <f t="shared" si="19"/>
        <v>42137.679756944446</v>
      </c>
      <c r="R412">
        <f t="shared" si="20"/>
        <v>30</v>
      </c>
    </row>
    <row r="413" spans="1:18" ht="43.5" x14ac:dyDescent="0.35">
      <c r="A413">
        <v>2514</v>
      </c>
      <c r="B413" s="3" t="s">
        <v>2514</v>
      </c>
      <c r="C413" s="3" t="s">
        <v>6624</v>
      </c>
      <c r="D413" s="6">
        <v>12000</v>
      </c>
      <c r="E413" s="8">
        <v>210</v>
      </c>
      <c r="F413" t="s">
        <v>8220</v>
      </c>
      <c r="G413" t="s">
        <v>8223</v>
      </c>
      <c r="H413" t="s">
        <v>8245</v>
      </c>
      <c r="I413">
        <v>1408526477</v>
      </c>
      <c r="J413">
        <v>1407057677</v>
      </c>
      <c r="K413" t="b">
        <v>0</v>
      </c>
      <c r="L413">
        <v>4</v>
      </c>
      <c r="M413" t="b">
        <v>0</v>
      </c>
      <c r="N413" t="s">
        <v>8324</v>
      </c>
      <c r="O413" t="s">
        <v>8340</v>
      </c>
      <c r="P413" s="14">
        <f t="shared" si="18"/>
        <v>41854.389780092592</v>
      </c>
      <c r="Q413" s="14">
        <f t="shared" si="19"/>
        <v>41871.389780092592</v>
      </c>
      <c r="R413">
        <f t="shared" si="20"/>
        <v>17</v>
      </c>
    </row>
    <row r="414" spans="1:18" ht="43.5" x14ac:dyDescent="0.35">
      <c r="A414">
        <v>2602</v>
      </c>
      <c r="B414" s="3" t="s">
        <v>2602</v>
      </c>
      <c r="C414" s="3" t="s">
        <v>6712</v>
      </c>
      <c r="D414" s="6">
        <v>12000</v>
      </c>
      <c r="E414" s="8">
        <v>39131</v>
      </c>
      <c r="F414" t="s">
        <v>8218</v>
      </c>
      <c r="G414" t="s">
        <v>8223</v>
      </c>
      <c r="H414" t="s">
        <v>8245</v>
      </c>
      <c r="I414">
        <v>1415827200</v>
      </c>
      <c r="J414">
        <v>1412358968</v>
      </c>
      <c r="K414" t="b">
        <v>1</v>
      </c>
      <c r="L414">
        <v>489</v>
      </c>
      <c r="M414" t="b">
        <v>1</v>
      </c>
      <c r="N414" t="s">
        <v>8312</v>
      </c>
      <c r="O414" t="s">
        <v>8342</v>
      </c>
      <c r="P414" s="14">
        <f t="shared" si="18"/>
        <v>41915.747314814813</v>
      </c>
      <c r="Q414" s="14">
        <f t="shared" si="19"/>
        <v>41955.888888888891</v>
      </c>
      <c r="R414">
        <f t="shared" si="20"/>
        <v>40</v>
      </c>
    </row>
    <row r="415" spans="1:18" ht="58" x14ac:dyDescent="0.35">
      <c r="A415">
        <v>2648</v>
      </c>
      <c r="B415" s="3" t="s">
        <v>2648</v>
      </c>
      <c r="C415" s="3" t="s">
        <v>6758</v>
      </c>
      <c r="D415" s="6">
        <v>12000</v>
      </c>
      <c r="E415" s="8">
        <v>106</v>
      </c>
      <c r="F415" t="s">
        <v>8219</v>
      </c>
      <c r="G415" t="s">
        <v>8223</v>
      </c>
      <c r="H415" t="s">
        <v>8245</v>
      </c>
      <c r="I415">
        <v>1457543360</v>
      </c>
      <c r="J415">
        <v>1454951360</v>
      </c>
      <c r="K415" t="b">
        <v>0</v>
      </c>
      <c r="L415">
        <v>6</v>
      </c>
      <c r="M415" t="b">
        <v>0</v>
      </c>
      <c r="N415" t="s">
        <v>8312</v>
      </c>
      <c r="O415" t="s">
        <v>8342</v>
      </c>
      <c r="P415" s="14">
        <f t="shared" si="18"/>
        <v>42408.714814814812</v>
      </c>
      <c r="Q415" s="14">
        <f t="shared" si="19"/>
        <v>42438.714814814812</v>
      </c>
      <c r="R415">
        <f t="shared" si="20"/>
        <v>30</v>
      </c>
    </row>
    <row r="416" spans="1:18" ht="43.5" x14ac:dyDescent="0.35">
      <c r="A416">
        <v>2715</v>
      </c>
      <c r="B416" s="3" t="s">
        <v>2715</v>
      </c>
      <c r="C416" s="3" t="s">
        <v>6825</v>
      </c>
      <c r="D416" s="6">
        <v>12000</v>
      </c>
      <c r="E416" s="8">
        <v>31754.69</v>
      </c>
      <c r="F416" t="s">
        <v>8218</v>
      </c>
      <c r="G416" t="s">
        <v>8223</v>
      </c>
      <c r="H416" t="s">
        <v>8245</v>
      </c>
      <c r="I416">
        <v>1456047228</v>
      </c>
      <c r="J416">
        <v>1453109628</v>
      </c>
      <c r="K416" t="b">
        <v>1</v>
      </c>
      <c r="L416">
        <v>551</v>
      </c>
      <c r="M416" t="b">
        <v>1</v>
      </c>
      <c r="N416" t="s">
        <v>8328</v>
      </c>
      <c r="O416" t="s">
        <v>8344</v>
      </c>
      <c r="P416" s="14">
        <f t="shared" si="18"/>
        <v>42387.398472222223</v>
      </c>
      <c r="Q416" s="14">
        <f t="shared" si="19"/>
        <v>42421.398472222223</v>
      </c>
      <c r="R416">
        <f t="shared" si="20"/>
        <v>34</v>
      </c>
    </row>
    <row r="417" spans="1:18" ht="58" x14ac:dyDescent="0.35">
      <c r="A417">
        <v>2723</v>
      </c>
      <c r="B417" s="3" t="s">
        <v>2723</v>
      </c>
      <c r="C417" s="3" t="s">
        <v>6833</v>
      </c>
      <c r="D417" s="6">
        <v>12000</v>
      </c>
      <c r="E417" s="8">
        <v>16806</v>
      </c>
      <c r="F417" t="s">
        <v>8218</v>
      </c>
      <c r="G417" t="s">
        <v>8223</v>
      </c>
      <c r="H417" t="s">
        <v>8245</v>
      </c>
      <c r="I417">
        <v>1420060088</v>
      </c>
      <c r="J417">
        <v>1414872488</v>
      </c>
      <c r="K417" t="b">
        <v>0</v>
      </c>
      <c r="L417">
        <v>176</v>
      </c>
      <c r="M417" t="b">
        <v>1</v>
      </c>
      <c r="N417" t="s">
        <v>8312</v>
      </c>
      <c r="O417" t="s">
        <v>8337</v>
      </c>
      <c r="P417" s="14">
        <f t="shared" si="18"/>
        <v>41944.83898148148</v>
      </c>
      <c r="Q417" s="14">
        <f t="shared" si="19"/>
        <v>42004.880648148144</v>
      </c>
      <c r="R417">
        <f t="shared" si="20"/>
        <v>60</v>
      </c>
    </row>
    <row r="418" spans="1:18" ht="43.5" x14ac:dyDescent="0.35">
      <c r="A418">
        <v>2732</v>
      </c>
      <c r="B418" s="3" t="s">
        <v>2732</v>
      </c>
      <c r="C418" s="3" t="s">
        <v>6842</v>
      </c>
      <c r="D418" s="6">
        <v>12000</v>
      </c>
      <c r="E418" s="8">
        <v>14190</v>
      </c>
      <c r="F418" t="s">
        <v>8218</v>
      </c>
      <c r="G418" t="s">
        <v>8223</v>
      </c>
      <c r="H418" t="s">
        <v>8245</v>
      </c>
      <c r="I418">
        <v>1369699200</v>
      </c>
      <c r="J418">
        <v>1366917828</v>
      </c>
      <c r="K418" t="b">
        <v>0</v>
      </c>
      <c r="L418">
        <v>146</v>
      </c>
      <c r="M418" t="b">
        <v>1</v>
      </c>
      <c r="N418" t="s">
        <v>8312</v>
      </c>
      <c r="O418" t="s">
        <v>8337</v>
      </c>
      <c r="P418" s="14">
        <f t="shared" si="18"/>
        <v>41389.808194444442</v>
      </c>
      <c r="Q418" s="14">
        <f t="shared" si="19"/>
        <v>41422</v>
      </c>
      <c r="R418">
        <f t="shared" si="20"/>
        <v>33</v>
      </c>
    </row>
    <row r="419" spans="1:18" ht="43.5" x14ac:dyDescent="0.35">
      <c r="A419">
        <v>2880</v>
      </c>
      <c r="B419" s="3" t="s">
        <v>2880</v>
      </c>
      <c r="C419" s="3" t="s">
        <v>6990</v>
      </c>
      <c r="D419" s="6">
        <v>12000</v>
      </c>
      <c r="E419" s="8">
        <v>2800</v>
      </c>
      <c r="F419" t="s">
        <v>8220</v>
      </c>
      <c r="G419" t="s">
        <v>8223</v>
      </c>
      <c r="H419" t="s">
        <v>8245</v>
      </c>
      <c r="I419">
        <v>1440090300</v>
      </c>
      <c r="J419">
        <v>1436305452</v>
      </c>
      <c r="K419" t="b">
        <v>0</v>
      </c>
      <c r="L419">
        <v>29</v>
      </c>
      <c r="M419" t="b">
        <v>0</v>
      </c>
      <c r="N419" t="s">
        <v>8328</v>
      </c>
      <c r="O419" t="s">
        <v>8329</v>
      </c>
      <c r="P419" s="14">
        <f t="shared" si="18"/>
        <v>42192.905694444446</v>
      </c>
      <c r="Q419" s="14">
        <f t="shared" si="19"/>
        <v>42236.711805555555</v>
      </c>
      <c r="R419">
        <f t="shared" si="20"/>
        <v>44</v>
      </c>
    </row>
    <row r="420" spans="1:18" ht="43.5" x14ac:dyDescent="0.35">
      <c r="A420">
        <v>2897</v>
      </c>
      <c r="B420" s="3" t="s">
        <v>2897</v>
      </c>
      <c r="C420" s="3" t="s">
        <v>7007</v>
      </c>
      <c r="D420" s="6">
        <v>12000</v>
      </c>
      <c r="E420" s="8">
        <v>550</v>
      </c>
      <c r="F420" t="s">
        <v>8220</v>
      </c>
      <c r="G420" t="s">
        <v>8223</v>
      </c>
      <c r="H420" t="s">
        <v>8245</v>
      </c>
      <c r="I420">
        <v>1444577345</v>
      </c>
      <c r="J420">
        <v>1441985458</v>
      </c>
      <c r="K420" t="b">
        <v>0</v>
      </c>
      <c r="L420">
        <v>3</v>
      </c>
      <c r="M420" t="b">
        <v>0</v>
      </c>
      <c r="N420" t="s">
        <v>8328</v>
      </c>
      <c r="O420" t="s">
        <v>8329</v>
      </c>
      <c r="P420" s="14">
        <f t="shared" si="18"/>
        <v>42258.646504629629</v>
      </c>
      <c r="Q420" s="14">
        <f t="shared" si="19"/>
        <v>42288.645196759258</v>
      </c>
      <c r="R420">
        <f t="shared" si="20"/>
        <v>30</v>
      </c>
    </row>
    <row r="421" spans="1:18" ht="43.5" x14ac:dyDescent="0.35">
      <c r="A421">
        <v>3044</v>
      </c>
      <c r="B421" s="3" t="s">
        <v>3044</v>
      </c>
      <c r="C421" s="3" t="s">
        <v>7154</v>
      </c>
      <c r="D421" s="6">
        <v>12000</v>
      </c>
      <c r="E421" s="8">
        <v>13121</v>
      </c>
      <c r="F421" t="s">
        <v>8218</v>
      </c>
      <c r="G421" t="s">
        <v>8223</v>
      </c>
      <c r="H421" t="s">
        <v>8245</v>
      </c>
      <c r="I421">
        <v>1454433998</v>
      </c>
      <c r="J421">
        <v>1453137998</v>
      </c>
      <c r="K421" t="b">
        <v>0</v>
      </c>
      <c r="L421">
        <v>156</v>
      </c>
      <c r="M421" t="b">
        <v>1</v>
      </c>
      <c r="N421" t="s">
        <v>8328</v>
      </c>
      <c r="O421" t="s">
        <v>8344</v>
      </c>
      <c r="P421" s="14">
        <f t="shared" si="18"/>
        <v>42387.7268287037</v>
      </c>
      <c r="Q421" s="14">
        <f t="shared" si="19"/>
        <v>42402.7268287037</v>
      </c>
      <c r="R421">
        <f t="shared" si="20"/>
        <v>15</v>
      </c>
    </row>
    <row r="422" spans="1:18" ht="43.5" x14ac:dyDescent="0.35">
      <c r="A422">
        <v>3071</v>
      </c>
      <c r="B422" s="3" t="s">
        <v>3071</v>
      </c>
      <c r="C422" s="3" t="s">
        <v>7181</v>
      </c>
      <c r="D422" s="6">
        <v>12000</v>
      </c>
      <c r="E422" s="8">
        <v>7173</v>
      </c>
      <c r="F422" t="s">
        <v>8220</v>
      </c>
      <c r="G422" t="s">
        <v>8223</v>
      </c>
      <c r="H422" t="s">
        <v>8245</v>
      </c>
      <c r="I422">
        <v>1429595940</v>
      </c>
      <c r="J422">
        <v>1428082481</v>
      </c>
      <c r="K422" t="b">
        <v>0</v>
      </c>
      <c r="L422">
        <v>117</v>
      </c>
      <c r="M422" t="b">
        <v>0</v>
      </c>
      <c r="N422" t="s">
        <v>8328</v>
      </c>
      <c r="O422" t="s">
        <v>8344</v>
      </c>
      <c r="P422" s="14">
        <f t="shared" si="18"/>
        <v>42097.732418981483</v>
      </c>
      <c r="Q422" s="14">
        <f t="shared" si="19"/>
        <v>42115.249305555553</v>
      </c>
      <c r="R422">
        <f t="shared" si="20"/>
        <v>18</v>
      </c>
    </row>
    <row r="423" spans="1:18" ht="58" x14ac:dyDescent="0.35">
      <c r="A423">
        <v>3072</v>
      </c>
      <c r="B423" s="3" t="s">
        <v>3072</v>
      </c>
      <c r="C423" s="3" t="s">
        <v>7182</v>
      </c>
      <c r="D423" s="6">
        <v>12000</v>
      </c>
      <c r="E423" s="8">
        <v>2</v>
      </c>
      <c r="F423" t="s">
        <v>8220</v>
      </c>
      <c r="G423" t="s">
        <v>8223</v>
      </c>
      <c r="H423" t="s">
        <v>8245</v>
      </c>
      <c r="I423">
        <v>1477791960</v>
      </c>
      <c r="J423">
        <v>1476549262</v>
      </c>
      <c r="K423" t="b">
        <v>0</v>
      </c>
      <c r="L423">
        <v>2</v>
      </c>
      <c r="M423" t="b">
        <v>0</v>
      </c>
      <c r="N423" t="s">
        <v>8328</v>
      </c>
      <c r="O423" t="s">
        <v>8344</v>
      </c>
      <c r="P423" s="14">
        <f t="shared" si="18"/>
        <v>42658.690532407403</v>
      </c>
      <c r="Q423" s="14">
        <f t="shared" si="19"/>
        <v>42673.073611111111</v>
      </c>
      <c r="R423">
        <f t="shared" si="20"/>
        <v>15</v>
      </c>
    </row>
    <row r="424" spans="1:18" ht="43.5" x14ac:dyDescent="0.35">
      <c r="A424">
        <v>3100</v>
      </c>
      <c r="B424" s="3" t="s">
        <v>3100</v>
      </c>
      <c r="C424" s="3" t="s">
        <v>7210</v>
      </c>
      <c r="D424" s="6">
        <v>12000</v>
      </c>
      <c r="E424" s="8">
        <v>1827</v>
      </c>
      <c r="F424" t="s">
        <v>8220</v>
      </c>
      <c r="G424" t="s">
        <v>8223</v>
      </c>
      <c r="H424" t="s">
        <v>8245</v>
      </c>
      <c r="I424">
        <v>1413816975</v>
      </c>
      <c r="J424">
        <v>1411224975</v>
      </c>
      <c r="K424" t="b">
        <v>0</v>
      </c>
      <c r="L424">
        <v>13</v>
      </c>
      <c r="M424" t="b">
        <v>0</v>
      </c>
      <c r="N424" t="s">
        <v>8328</v>
      </c>
      <c r="O424" t="s">
        <v>8344</v>
      </c>
      <c r="P424" s="14">
        <f t="shared" si="18"/>
        <v>41902.622395833336</v>
      </c>
      <c r="Q424" s="14">
        <f t="shared" si="19"/>
        <v>41932.622395833336</v>
      </c>
      <c r="R424">
        <f t="shared" si="20"/>
        <v>30</v>
      </c>
    </row>
    <row r="425" spans="1:18" ht="58" x14ac:dyDescent="0.35">
      <c r="A425">
        <v>3214</v>
      </c>
      <c r="B425" s="3" t="s">
        <v>3214</v>
      </c>
      <c r="C425" s="3" t="s">
        <v>7324</v>
      </c>
      <c r="D425" s="6">
        <v>12000</v>
      </c>
      <c r="E425" s="8">
        <v>12256</v>
      </c>
      <c r="F425" t="s">
        <v>8218</v>
      </c>
      <c r="G425" t="s">
        <v>8224</v>
      </c>
      <c r="H425" t="s">
        <v>8246</v>
      </c>
      <c r="I425">
        <v>1452038100</v>
      </c>
      <c r="J425">
        <v>1448823673</v>
      </c>
      <c r="K425" t="b">
        <v>1</v>
      </c>
      <c r="L425">
        <v>115</v>
      </c>
      <c r="M425" t="b">
        <v>1</v>
      </c>
      <c r="N425" t="s">
        <v>8328</v>
      </c>
      <c r="O425" t="s">
        <v>8329</v>
      </c>
      <c r="P425" s="14">
        <f t="shared" si="18"/>
        <v>42337.792511574073</v>
      </c>
      <c r="Q425" s="14">
        <f t="shared" si="19"/>
        <v>42374.996527777781</v>
      </c>
      <c r="R425">
        <f t="shared" si="20"/>
        <v>37</v>
      </c>
    </row>
    <row r="426" spans="1:18" ht="43.5" x14ac:dyDescent="0.35">
      <c r="A426">
        <v>3218</v>
      </c>
      <c r="B426" s="3" t="s">
        <v>3218</v>
      </c>
      <c r="C426" s="3" t="s">
        <v>7328</v>
      </c>
      <c r="D426" s="6">
        <v>12000</v>
      </c>
      <c r="E426" s="8">
        <v>12252</v>
      </c>
      <c r="F426" t="s">
        <v>8218</v>
      </c>
      <c r="G426" t="s">
        <v>8224</v>
      </c>
      <c r="H426" t="s">
        <v>8246</v>
      </c>
      <c r="I426">
        <v>1419984000</v>
      </c>
      <c r="J426">
        <v>1417132986</v>
      </c>
      <c r="K426" t="b">
        <v>1</v>
      </c>
      <c r="L426">
        <v>184</v>
      </c>
      <c r="M426" t="b">
        <v>1</v>
      </c>
      <c r="N426" t="s">
        <v>8328</v>
      </c>
      <c r="O426" t="s">
        <v>8329</v>
      </c>
      <c r="P426" s="14">
        <f t="shared" si="18"/>
        <v>41971.002152777779</v>
      </c>
      <c r="Q426" s="14">
        <f t="shared" si="19"/>
        <v>42004</v>
      </c>
      <c r="R426">
        <f t="shared" si="20"/>
        <v>33</v>
      </c>
    </row>
    <row r="427" spans="1:18" ht="29" x14ac:dyDescent="0.35">
      <c r="A427">
        <v>3248</v>
      </c>
      <c r="B427" s="3" t="s">
        <v>3248</v>
      </c>
      <c r="C427" s="3" t="s">
        <v>7358</v>
      </c>
      <c r="D427" s="6">
        <v>12000</v>
      </c>
      <c r="E427" s="8">
        <v>12095</v>
      </c>
      <c r="F427" t="s">
        <v>8218</v>
      </c>
      <c r="G427" t="s">
        <v>8223</v>
      </c>
      <c r="H427" t="s">
        <v>8245</v>
      </c>
      <c r="I427">
        <v>1428178757</v>
      </c>
      <c r="J427">
        <v>1425590357</v>
      </c>
      <c r="K427" t="b">
        <v>1</v>
      </c>
      <c r="L427">
        <v>200</v>
      </c>
      <c r="M427" t="b">
        <v>1</v>
      </c>
      <c r="N427" t="s">
        <v>8328</v>
      </c>
      <c r="O427" t="s">
        <v>8329</v>
      </c>
      <c r="P427" s="14">
        <f t="shared" si="18"/>
        <v>42068.888391203705</v>
      </c>
      <c r="Q427" s="14">
        <f t="shared" si="19"/>
        <v>42098.846724537041</v>
      </c>
      <c r="R427">
        <f t="shared" si="20"/>
        <v>30</v>
      </c>
    </row>
    <row r="428" spans="1:18" ht="43.5" x14ac:dyDescent="0.35">
      <c r="A428">
        <v>3677</v>
      </c>
      <c r="B428" s="3" t="s">
        <v>3674</v>
      </c>
      <c r="C428" s="3" t="s">
        <v>7787</v>
      </c>
      <c r="D428" s="6">
        <v>12000</v>
      </c>
      <c r="E428" s="8">
        <v>12348.5</v>
      </c>
      <c r="F428" t="s">
        <v>8218</v>
      </c>
      <c r="G428" t="s">
        <v>8223</v>
      </c>
      <c r="H428" t="s">
        <v>8245</v>
      </c>
      <c r="I428">
        <v>1404359940</v>
      </c>
      <c r="J428">
        <v>1402580818</v>
      </c>
      <c r="K428" t="b">
        <v>0</v>
      </c>
      <c r="L428">
        <v>199</v>
      </c>
      <c r="M428" t="b">
        <v>1</v>
      </c>
      <c r="N428" t="s">
        <v>8328</v>
      </c>
      <c r="O428" t="s">
        <v>8329</v>
      </c>
      <c r="P428" s="14">
        <f t="shared" si="18"/>
        <v>41802.574282407404</v>
      </c>
      <c r="Q428" s="14">
        <f t="shared" si="19"/>
        <v>41823.165972222225</v>
      </c>
      <c r="R428">
        <f t="shared" si="20"/>
        <v>21</v>
      </c>
    </row>
    <row r="429" spans="1:18" ht="29" x14ac:dyDescent="0.35">
      <c r="A429">
        <v>3803</v>
      </c>
      <c r="B429" s="3" t="s">
        <v>3800</v>
      </c>
      <c r="C429" s="3" t="s">
        <v>7913</v>
      </c>
      <c r="D429" s="6">
        <v>12000</v>
      </c>
      <c r="E429" s="8">
        <v>2358</v>
      </c>
      <c r="F429" t="s">
        <v>8220</v>
      </c>
      <c r="G429" t="s">
        <v>8223</v>
      </c>
      <c r="H429" t="s">
        <v>8245</v>
      </c>
      <c r="I429">
        <v>1457133568</v>
      </c>
      <c r="J429">
        <v>1454541568</v>
      </c>
      <c r="K429" t="b">
        <v>0</v>
      </c>
      <c r="L429">
        <v>40</v>
      </c>
      <c r="M429" t="b">
        <v>0</v>
      </c>
      <c r="N429" t="s">
        <v>8328</v>
      </c>
      <c r="O429" t="s">
        <v>8346</v>
      </c>
      <c r="P429" s="14">
        <f t="shared" si="18"/>
        <v>42403.971851851849</v>
      </c>
      <c r="Q429" s="14">
        <f t="shared" si="19"/>
        <v>42433.971851851849</v>
      </c>
      <c r="R429">
        <f t="shared" si="20"/>
        <v>30</v>
      </c>
    </row>
    <row r="430" spans="1:18" ht="43.5" x14ac:dyDescent="0.35">
      <c r="A430">
        <v>3932</v>
      </c>
      <c r="B430" s="3" t="s">
        <v>3929</v>
      </c>
      <c r="C430" s="3" t="s">
        <v>8040</v>
      </c>
      <c r="D430" s="6">
        <v>12000</v>
      </c>
      <c r="E430" s="8">
        <v>1</v>
      </c>
      <c r="F430" t="s">
        <v>8220</v>
      </c>
      <c r="G430" t="s">
        <v>8223</v>
      </c>
      <c r="H430" t="s">
        <v>8245</v>
      </c>
      <c r="I430">
        <v>1458097364</v>
      </c>
      <c r="J430">
        <v>1455508964</v>
      </c>
      <c r="K430" t="b">
        <v>0</v>
      </c>
      <c r="L430">
        <v>1</v>
      </c>
      <c r="M430" t="b">
        <v>0</v>
      </c>
      <c r="N430" t="s">
        <v>8328</v>
      </c>
      <c r="O430" t="s">
        <v>8329</v>
      </c>
      <c r="P430" s="14">
        <f t="shared" si="18"/>
        <v>42415.168564814812</v>
      </c>
      <c r="Q430" s="14">
        <f t="shared" si="19"/>
        <v>42445.126898148148</v>
      </c>
      <c r="R430">
        <f t="shared" si="20"/>
        <v>30</v>
      </c>
    </row>
    <row r="431" spans="1:18" ht="58" x14ac:dyDescent="0.35">
      <c r="A431">
        <v>630</v>
      </c>
      <c r="B431" s="3" t="s">
        <v>631</v>
      </c>
      <c r="C431" s="3" t="s">
        <v>4740</v>
      </c>
      <c r="D431" s="6">
        <v>11999</v>
      </c>
      <c r="E431" s="8">
        <v>10</v>
      </c>
      <c r="F431" t="s">
        <v>8219</v>
      </c>
      <c r="G431" t="s">
        <v>8223</v>
      </c>
      <c r="H431" t="s">
        <v>8245</v>
      </c>
      <c r="I431">
        <v>1441516200</v>
      </c>
      <c r="J431">
        <v>1438959121</v>
      </c>
      <c r="K431" t="b">
        <v>0</v>
      </c>
      <c r="L431">
        <v>1</v>
      </c>
      <c r="M431" t="b">
        <v>0</v>
      </c>
      <c r="N431" t="s">
        <v>8312</v>
      </c>
      <c r="O431" t="s">
        <v>8313</v>
      </c>
      <c r="P431" s="14">
        <f t="shared" si="18"/>
        <v>42223.619456018518</v>
      </c>
      <c r="Q431" s="14">
        <f t="shared" si="19"/>
        <v>42253.215277777781</v>
      </c>
      <c r="R431">
        <f t="shared" si="20"/>
        <v>30</v>
      </c>
    </row>
    <row r="432" spans="1:18" ht="72.5" x14ac:dyDescent="0.35">
      <c r="A432">
        <v>3316</v>
      </c>
      <c r="B432" s="3" t="s">
        <v>3316</v>
      </c>
      <c r="C432" s="3" t="s">
        <v>7426</v>
      </c>
      <c r="D432" s="6">
        <v>11737</v>
      </c>
      <c r="E432" s="8">
        <v>11747.18</v>
      </c>
      <c r="F432" t="s">
        <v>8218</v>
      </c>
      <c r="G432" t="s">
        <v>8223</v>
      </c>
      <c r="H432" t="s">
        <v>8245</v>
      </c>
      <c r="I432">
        <v>1407506040</v>
      </c>
      <c r="J432">
        <v>1404680075</v>
      </c>
      <c r="K432" t="b">
        <v>0</v>
      </c>
      <c r="L432">
        <v>125</v>
      </c>
      <c r="M432" t="b">
        <v>1</v>
      </c>
      <c r="N432" t="s">
        <v>8328</v>
      </c>
      <c r="O432" t="s">
        <v>8329</v>
      </c>
      <c r="P432" s="14">
        <f t="shared" si="18"/>
        <v>41826.871238425927</v>
      </c>
      <c r="Q432" s="14">
        <f t="shared" si="19"/>
        <v>41859.57916666667</v>
      </c>
      <c r="R432">
        <f t="shared" si="20"/>
        <v>33</v>
      </c>
    </row>
    <row r="433" spans="1:18" ht="43.5" x14ac:dyDescent="0.35">
      <c r="A433">
        <v>1309</v>
      </c>
      <c r="B433" s="3" t="s">
        <v>1310</v>
      </c>
      <c r="C433" s="3" t="s">
        <v>5419</v>
      </c>
      <c r="D433" s="6">
        <v>11500</v>
      </c>
      <c r="E433" s="8">
        <v>12879</v>
      </c>
      <c r="F433" t="s">
        <v>8219</v>
      </c>
      <c r="G433" t="s">
        <v>8223</v>
      </c>
      <c r="H433" t="s">
        <v>8245</v>
      </c>
      <c r="I433">
        <v>1444943468</v>
      </c>
      <c r="J433">
        <v>1441919468</v>
      </c>
      <c r="K433" t="b">
        <v>0</v>
      </c>
      <c r="L433">
        <v>35</v>
      </c>
      <c r="M433" t="b">
        <v>0</v>
      </c>
      <c r="N433" t="s">
        <v>8312</v>
      </c>
      <c r="O433" t="s">
        <v>8314</v>
      </c>
      <c r="P433" s="14">
        <f t="shared" si="18"/>
        <v>42257.882731481484</v>
      </c>
      <c r="Q433" s="14">
        <f t="shared" si="19"/>
        <v>42292.882731481484</v>
      </c>
      <c r="R433">
        <f t="shared" si="20"/>
        <v>35</v>
      </c>
    </row>
    <row r="434" spans="1:18" ht="43.5" x14ac:dyDescent="0.35">
      <c r="A434">
        <v>2635</v>
      </c>
      <c r="B434" s="3" t="s">
        <v>2635</v>
      </c>
      <c r="C434" s="3" t="s">
        <v>6745</v>
      </c>
      <c r="D434" s="6">
        <v>11500</v>
      </c>
      <c r="E434" s="8">
        <v>11500</v>
      </c>
      <c r="F434" t="s">
        <v>8218</v>
      </c>
      <c r="G434" t="s">
        <v>8228</v>
      </c>
      <c r="H434" t="s">
        <v>8250</v>
      </c>
      <c r="I434">
        <v>1425937761</v>
      </c>
      <c r="J434">
        <v>1422917361</v>
      </c>
      <c r="K434" t="b">
        <v>0</v>
      </c>
      <c r="L434">
        <v>84</v>
      </c>
      <c r="M434" t="b">
        <v>1</v>
      </c>
      <c r="N434" t="s">
        <v>8312</v>
      </c>
      <c r="O434" t="s">
        <v>8342</v>
      </c>
      <c r="P434" s="14">
        <f t="shared" si="18"/>
        <v>42037.950937500005</v>
      </c>
      <c r="Q434" s="14">
        <f t="shared" si="19"/>
        <v>42072.909270833334</v>
      </c>
      <c r="R434">
        <f t="shared" si="20"/>
        <v>35</v>
      </c>
    </row>
    <row r="435" spans="1:18" ht="43.5" x14ac:dyDescent="0.35">
      <c r="A435">
        <v>3923</v>
      </c>
      <c r="B435" s="3" t="s">
        <v>3920</v>
      </c>
      <c r="C435" s="3" t="s">
        <v>8031</v>
      </c>
      <c r="D435" s="6">
        <v>11500</v>
      </c>
      <c r="E435" s="8">
        <v>1384</v>
      </c>
      <c r="F435" t="s">
        <v>8220</v>
      </c>
      <c r="G435" t="s">
        <v>8224</v>
      </c>
      <c r="H435" t="s">
        <v>8246</v>
      </c>
      <c r="I435">
        <v>1428622271</v>
      </c>
      <c r="J435">
        <v>1426203071</v>
      </c>
      <c r="K435" t="b">
        <v>0</v>
      </c>
      <c r="L435">
        <v>17</v>
      </c>
      <c r="M435" t="b">
        <v>0</v>
      </c>
      <c r="N435" t="s">
        <v>8328</v>
      </c>
      <c r="O435" t="s">
        <v>8329</v>
      </c>
      <c r="P435" s="14">
        <f t="shared" si="18"/>
        <v>42075.979988425926</v>
      </c>
      <c r="Q435" s="14">
        <f t="shared" si="19"/>
        <v>42103.979988425926</v>
      </c>
      <c r="R435">
        <f t="shared" si="20"/>
        <v>28</v>
      </c>
    </row>
    <row r="436" spans="1:18" ht="43.5" x14ac:dyDescent="0.35">
      <c r="A436">
        <v>349</v>
      </c>
      <c r="B436" s="3" t="s">
        <v>350</v>
      </c>
      <c r="C436" s="3" t="s">
        <v>4459</v>
      </c>
      <c r="D436" s="6">
        <v>11260</v>
      </c>
      <c r="E436" s="8">
        <v>12007.18</v>
      </c>
      <c r="F436" t="s">
        <v>8218</v>
      </c>
      <c r="G436" t="s">
        <v>8223</v>
      </c>
      <c r="H436" t="s">
        <v>8245</v>
      </c>
      <c r="I436">
        <v>1487937508</v>
      </c>
      <c r="J436">
        <v>1485345508</v>
      </c>
      <c r="K436" t="b">
        <v>1</v>
      </c>
      <c r="L436">
        <v>167</v>
      </c>
      <c r="M436" t="b">
        <v>1</v>
      </c>
      <c r="N436" t="s">
        <v>8306</v>
      </c>
      <c r="O436" t="s">
        <v>8310</v>
      </c>
      <c r="P436" s="14">
        <f t="shared" si="18"/>
        <v>42760.498935185184</v>
      </c>
      <c r="Q436" s="14">
        <f t="shared" si="19"/>
        <v>42790.498935185184</v>
      </c>
      <c r="R436">
        <f t="shared" si="20"/>
        <v>30</v>
      </c>
    </row>
    <row r="437" spans="1:18" ht="43.5" x14ac:dyDescent="0.35">
      <c r="A437">
        <v>2879</v>
      </c>
      <c r="B437" s="3" t="s">
        <v>2879</v>
      </c>
      <c r="C437" s="3" t="s">
        <v>6989</v>
      </c>
      <c r="D437" s="6">
        <v>11200</v>
      </c>
      <c r="E437" s="8">
        <v>29</v>
      </c>
      <c r="F437" t="s">
        <v>8220</v>
      </c>
      <c r="G437" t="s">
        <v>8223</v>
      </c>
      <c r="H437" t="s">
        <v>8245</v>
      </c>
      <c r="I437">
        <v>1453310661</v>
      </c>
      <c r="J437">
        <v>1450718661</v>
      </c>
      <c r="K437" t="b">
        <v>0</v>
      </c>
      <c r="L437">
        <v>1</v>
      </c>
      <c r="M437" t="b">
        <v>0</v>
      </c>
      <c r="N437" t="s">
        <v>8328</v>
      </c>
      <c r="O437" t="s">
        <v>8329</v>
      </c>
      <c r="P437" s="14">
        <f t="shared" si="18"/>
        <v>42359.725243055553</v>
      </c>
      <c r="Q437" s="14">
        <f t="shared" si="19"/>
        <v>42389.725243055553</v>
      </c>
      <c r="R437">
        <f t="shared" si="20"/>
        <v>30</v>
      </c>
    </row>
    <row r="438" spans="1:18" ht="43.5" x14ac:dyDescent="0.35">
      <c r="A438">
        <v>574</v>
      </c>
      <c r="B438" s="3" t="s">
        <v>575</v>
      </c>
      <c r="C438" s="3" t="s">
        <v>4684</v>
      </c>
      <c r="D438" s="6">
        <v>11180</v>
      </c>
      <c r="E438" s="8">
        <v>80</v>
      </c>
      <c r="F438" t="s">
        <v>8220</v>
      </c>
      <c r="G438" t="s">
        <v>8224</v>
      </c>
      <c r="H438" t="s">
        <v>8246</v>
      </c>
      <c r="I438">
        <v>1476873507</v>
      </c>
      <c r="J438">
        <v>1474281507</v>
      </c>
      <c r="K438" t="b">
        <v>0</v>
      </c>
      <c r="L438">
        <v>4</v>
      </c>
      <c r="M438" t="b">
        <v>0</v>
      </c>
      <c r="N438" t="s">
        <v>8312</v>
      </c>
      <c r="O438" t="s">
        <v>8313</v>
      </c>
      <c r="P438" s="14">
        <f t="shared" si="18"/>
        <v>42632.443368055552</v>
      </c>
      <c r="Q438" s="14">
        <f t="shared" si="19"/>
        <v>42662.443368055552</v>
      </c>
      <c r="R438">
        <f t="shared" si="20"/>
        <v>30</v>
      </c>
    </row>
    <row r="439" spans="1:18" ht="43.5" x14ac:dyDescent="0.35">
      <c r="A439">
        <v>3983</v>
      </c>
      <c r="B439" s="3" t="s">
        <v>3979</v>
      </c>
      <c r="C439" s="3" t="s">
        <v>8089</v>
      </c>
      <c r="D439" s="6">
        <v>11140</v>
      </c>
      <c r="E439" s="8">
        <v>3877</v>
      </c>
      <c r="F439" t="s">
        <v>8220</v>
      </c>
      <c r="G439" t="s">
        <v>8223</v>
      </c>
      <c r="H439" t="s">
        <v>8245</v>
      </c>
      <c r="I439">
        <v>1400569140</v>
      </c>
      <c r="J439">
        <v>1397854356</v>
      </c>
      <c r="K439" t="b">
        <v>0</v>
      </c>
      <c r="L439">
        <v>46</v>
      </c>
      <c r="M439" t="b">
        <v>0</v>
      </c>
      <c r="N439" t="s">
        <v>8328</v>
      </c>
      <c r="O439" t="s">
        <v>8329</v>
      </c>
      <c r="P439" s="14">
        <f t="shared" si="18"/>
        <v>41747.86986111111</v>
      </c>
      <c r="Q439" s="14">
        <f t="shared" si="19"/>
        <v>41779.290972222225</v>
      </c>
      <c r="R439">
        <f t="shared" si="20"/>
        <v>32</v>
      </c>
    </row>
    <row r="440" spans="1:18" ht="43.5" x14ac:dyDescent="0.35">
      <c r="A440">
        <v>51</v>
      </c>
      <c r="B440" s="3" t="s">
        <v>53</v>
      </c>
      <c r="C440" s="3" t="s">
        <v>4162</v>
      </c>
      <c r="D440" s="6">
        <v>11000</v>
      </c>
      <c r="E440" s="8">
        <v>14082</v>
      </c>
      <c r="F440" t="s">
        <v>8218</v>
      </c>
      <c r="G440" t="s">
        <v>8223</v>
      </c>
      <c r="H440" t="s">
        <v>8245</v>
      </c>
      <c r="I440">
        <v>1439245037</v>
      </c>
      <c r="J440">
        <v>1436653037</v>
      </c>
      <c r="K440" t="b">
        <v>0</v>
      </c>
      <c r="L440">
        <v>119</v>
      </c>
      <c r="M440" t="b">
        <v>1</v>
      </c>
      <c r="N440" t="s">
        <v>8306</v>
      </c>
      <c r="O440" t="s">
        <v>8307</v>
      </c>
      <c r="P440" s="14">
        <f t="shared" si="18"/>
        <v>42196.928668981483</v>
      </c>
      <c r="Q440" s="14">
        <f t="shared" si="19"/>
        <v>42226.928668981483</v>
      </c>
      <c r="R440">
        <f t="shared" si="20"/>
        <v>30</v>
      </c>
    </row>
    <row r="441" spans="1:18" ht="43.5" x14ac:dyDescent="0.35">
      <c r="A441">
        <v>1764</v>
      </c>
      <c r="B441" s="3" t="s">
        <v>1765</v>
      </c>
      <c r="C441" s="3" t="s">
        <v>5874</v>
      </c>
      <c r="D441" s="6">
        <v>11000</v>
      </c>
      <c r="E441" s="8">
        <v>2156</v>
      </c>
      <c r="F441" t="s">
        <v>8220</v>
      </c>
      <c r="G441" t="s">
        <v>8224</v>
      </c>
      <c r="H441" t="s">
        <v>8246</v>
      </c>
      <c r="I441">
        <v>1407065979</v>
      </c>
      <c r="J441">
        <v>1404560379</v>
      </c>
      <c r="K441" t="b">
        <v>1</v>
      </c>
      <c r="L441">
        <v>39</v>
      </c>
      <c r="M441" t="b">
        <v>0</v>
      </c>
      <c r="N441" t="s">
        <v>8326</v>
      </c>
      <c r="O441" t="s">
        <v>8327</v>
      </c>
      <c r="P441" s="14">
        <f t="shared" si="18"/>
        <v>41825.485868055555</v>
      </c>
      <c r="Q441" s="14">
        <f t="shared" si="19"/>
        <v>41854.485868055555</v>
      </c>
      <c r="R441">
        <f t="shared" si="20"/>
        <v>29</v>
      </c>
    </row>
    <row r="442" spans="1:18" ht="43.5" x14ac:dyDescent="0.35">
      <c r="A442">
        <v>1779</v>
      </c>
      <c r="B442" s="3" t="s">
        <v>1780</v>
      </c>
      <c r="C442" s="3" t="s">
        <v>5889</v>
      </c>
      <c r="D442" s="6">
        <v>11000</v>
      </c>
      <c r="E442" s="8">
        <v>3986</v>
      </c>
      <c r="F442" t="s">
        <v>8220</v>
      </c>
      <c r="G442" t="s">
        <v>8223</v>
      </c>
      <c r="H442" t="s">
        <v>8245</v>
      </c>
      <c r="I442">
        <v>1472834180</v>
      </c>
      <c r="J442">
        <v>1470242180</v>
      </c>
      <c r="K442" t="b">
        <v>1</v>
      </c>
      <c r="L442">
        <v>38</v>
      </c>
      <c r="M442" t="b">
        <v>0</v>
      </c>
      <c r="N442" t="s">
        <v>8326</v>
      </c>
      <c r="O442" t="s">
        <v>8327</v>
      </c>
      <c r="P442" s="14">
        <f t="shared" si="18"/>
        <v>42585.691898148143</v>
      </c>
      <c r="Q442" s="14">
        <f t="shared" si="19"/>
        <v>42615.691898148143</v>
      </c>
      <c r="R442">
        <f t="shared" si="20"/>
        <v>30</v>
      </c>
    </row>
    <row r="443" spans="1:18" ht="43.5" x14ac:dyDescent="0.35">
      <c r="A443">
        <v>2501</v>
      </c>
      <c r="B443" s="3" t="s">
        <v>2501</v>
      </c>
      <c r="C443" s="3" t="s">
        <v>6611</v>
      </c>
      <c r="D443" s="6">
        <v>11000</v>
      </c>
      <c r="E443" s="8">
        <v>281</v>
      </c>
      <c r="F443" t="s">
        <v>8220</v>
      </c>
      <c r="G443" t="s">
        <v>8228</v>
      </c>
      <c r="H443" t="s">
        <v>8250</v>
      </c>
      <c r="I443">
        <v>1443379104</v>
      </c>
      <c r="J443">
        <v>1440787104</v>
      </c>
      <c r="K443" t="b">
        <v>0</v>
      </c>
      <c r="L443">
        <v>7</v>
      </c>
      <c r="M443" t="b">
        <v>0</v>
      </c>
      <c r="N443" t="s">
        <v>8324</v>
      </c>
      <c r="O443" t="s">
        <v>8340</v>
      </c>
      <c r="P443" s="14">
        <f t="shared" si="18"/>
        <v>42244.776666666665</v>
      </c>
      <c r="Q443" s="14">
        <f t="shared" si="19"/>
        <v>42274.776666666665</v>
      </c>
      <c r="R443">
        <f t="shared" si="20"/>
        <v>30</v>
      </c>
    </row>
    <row r="444" spans="1:18" ht="58" x14ac:dyDescent="0.35">
      <c r="A444">
        <v>2606</v>
      </c>
      <c r="B444" s="3" t="s">
        <v>2606</v>
      </c>
      <c r="C444" s="3" t="s">
        <v>6716</v>
      </c>
      <c r="D444" s="6">
        <v>11000</v>
      </c>
      <c r="E444" s="8">
        <v>12106</v>
      </c>
      <c r="F444" t="s">
        <v>8218</v>
      </c>
      <c r="G444" t="s">
        <v>8223</v>
      </c>
      <c r="H444" t="s">
        <v>8245</v>
      </c>
      <c r="I444">
        <v>1398791182</v>
      </c>
      <c r="J444">
        <v>1396026382</v>
      </c>
      <c r="K444" t="b">
        <v>1</v>
      </c>
      <c r="L444">
        <v>385</v>
      </c>
      <c r="M444" t="b">
        <v>1</v>
      </c>
      <c r="N444" t="s">
        <v>8312</v>
      </c>
      <c r="O444" t="s">
        <v>8342</v>
      </c>
      <c r="P444" s="14">
        <f t="shared" si="18"/>
        <v>41726.712754629632</v>
      </c>
      <c r="Q444" s="14">
        <f t="shared" si="19"/>
        <v>41758.712754629632</v>
      </c>
      <c r="R444">
        <f t="shared" si="20"/>
        <v>32</v>
      </c>
    </row>
    <row r="445" spans="1:18" ht="58" x14ac:dyDescent="0.35">
      <c r="A445">
        <v>2611</v>
      </c>
      <c r="B445" s="3" t="s">
        <v>2611</v>
      </c>
      <c r="C445" s="3" t="s">
        <v>6721</v>
      </c>
      <c r="D445" s="6">
        <v>11000</v>
      </c>
      <c r="E445" s="8">
        <v>306970</v>
      </c>
      <c r="F445" t="s">
        <v>8218</v>
      </c>
      <c r="G445" t="s">
        <v>8235</v>
      </c>
      <c r="H445" t="s">
        <v>8248</v>
      </c>
      <c r="I445">
        <v>1483397940</v>
      </c>
      <c r="J445">
        <v>1480493014</v>
      </c>
      <c r="K445" t="b">
        <v>1</v>
      </c>
      <c r="L445">
        <v>3663</v>
      </c>
      <c r="M445" t="b">
        <v>1</v>
      </c>
      <c r="N445" t="s">
        <v>8312</v>
      </c>
      <c r="O445" t="s">
        <v>8342</v>
      </c>
      <c r="P445" s="14">
        <f t="shared" si="18"/>
        <v>42704.335810185185</v>
      </c>
      <c r="Q445" s="14">
        <f t="shared" si="19"/>
        <v>42737.957638888889</v>
      </c>
      <c r="R445">
        <f t="shared" si="20"/>
        <v>33</v>
      </c>
    </row>
    <row r="446" spans="1:18" ht="43.5" x14ac:dyDescent="0.35">
      <c r="A446">
        <v>3112</v>
      </c>
      <c r="B446" s="3" t="s">
        <v>3112</v>
      </c>
      <c r="C446" s="3" t="s">
        <v>7222</v>
      </c>
      <c r="D446" s="6">
        <v>11000</v>
      </c>
      <c r="E446" s="8">
        <v>521</v>
      </c>
      <c r="F446" t="s">
        <v>8220</v>
      </c>
      <c r="G446" t="s">
        <v>8223</v>
      </c>
      <c r="H446" t="s">
        <v>8245</v>
      </c>
      <c r="I446">
        <v>1477968934</v>
      </c>
      <c r="J446">
        <v>1472784934</v>
      </c>
      <c r="K446" t="b">
        <v>0</v>
      </c>
      <c r="L446">
        <v>9</v>
      </c>
      <c r="M446" t="b">
        <v>0</v>
      </c>
      <c r="N446" t="s">
        <v>8328</v>
      </c>
      <c r="O446" t="s">
        <v>8344</v>
      </c>
      <c r="P446" s="14">
        <f t="shared" si="18"/>
        <v>42615.121921296297</v>
      </c>
      <c r="Q446" s="14">
        <f t="shared" si="19"/>
        <v>42675.121921296297</v>
      </c>
      <c r="R446">
        <f t="shared" si="20"/>
        <v>60</v>
      </c>
    </row>
    <row r="447" spans="1:18" ht="58" x14ac:dyDescent="0.35">
      <c r="A447">
        <v>3194</v>
      </c>
      <c r="B447" s="3" t="s">
        <v>3194</v>
      </c>
      <c r="C447" s="3" t="s">
        <v>7304</v>
      </c>
      <c r="D447" s="6">
        <v>11000</v>
      </c>
      <c r="E447" s="8">
        <v>0</v>
      </c>
      <c r="F447" t="s">
        <v>8220</v>
      </c>
      <c r="G447" t="s">
        <v>8223</v>
      </c>
      <c r="H447" t="s">
        <v>8245</v>
      </c>
      <c r="I447">
        <v>1437960598</v>
      </c>
      <c r="J447">
        <v>1435368598</v>
      </c>
      <c r="K447" t="b">
        <v>0</v>
      </c>
      <c r="L447">
        <v>0</v>
      </c>
      <c r="M447" t="b">
        <v>0</v>
      </c>
      <c r="N447" t="s">
        <v>8328</v>
      </c>
      <c r="O447" t="s">
        <v>8346</v>
      </c>
      <c r="P447" s="14">
        <f t="shared" si="18"/>
        <v>42182.062476851846</v>
      </c>
      <c r="Q447" s="14">
        <f t="shared" si="19"/>
        <v>42212.062476851846</v>
      </c>
      <c r="R447">
        <f t="shared" si="20"/>
        <v>30</v>
      </c>
    </row>
    <row r="448" spans="1:18" ht="29" x14ac:dyDescent="0.35">
      <c r="A448">
        <v>3854</v>
      </c>
      <c r="B448" s="3" t="s">
        <v>3851</v>
      </c>
      <c r="C448" s="3" t="s">
        <v>7963</v>
      </c>
      <c r="D448" s="6">
        <v>11000</v>
      </c>
      <c r="E448" s="8">
        <v>1788</v>
      </c>
      <c r="F448" t="s">
        <v>8220</v>
      </c>
      <c r="G448" t="s">
        <v>8223</v>
      </c>
      <c r="H448" t="s">
        <v>8245</v>
      </c>
      <c r="I448">
        <v>1431206058</v>
      </c>
      <c r="J448">
        <v>1428614058</v>
      </c>
      <c r="K448" t="b">
        <v>0</v>
      </c>
      <c r="L448">
        <v>20</v>
      </c>
      <c r="M448" t="b">
        <v>0</v>
      </c>
      <c r="N448" t="s">
        <v>8328</v>
      </c>
      <c r="O448" t="s">
        <v>8329</v>
      </c>
      <c r="P448" s="14">
        <f t="shared" si="18"/>
        <v>42103.884930555556</v>
      </c>
      <c r="Q448" s="14">
        <f t="shared" si="19"/>
        <v>42133.884930555556</v>
      </c>
      <c r="R448">
        <f t="shared" si="20"/>
        <v>30</v>
      </c>
    </row>
    <row r="449" spans="1:18" ht="58" x14ac:dyDescent="0.35">
      <c r="A449">
        <v>3005</v>
      </c>
      <c r="B449" s="3" t="s">
        <v>3005</v>
      </c>
      <c r="C449" s="3" t="s">
        <v>7115</v>
      </c>
      <c r="D449" s="6">
        <v>10600</v>
      </c>
      <c r="E449" s="8">
        <v>12772.6</v>
      </c>
      <c r="F449" t="s">
        <v>8218</v>
      </c>
      <c r="G449" t="s">
        <v>8223</v>
      </c>
      <c r="H449" t="s">
        <v>8245</v>
      </c>
      <c r="I449">
        <v>1412611905</v>
      </c>
      <c r="J449">
        <v>1410019905</v>
      </c>
      <c r="K449" t="b">
        <v>0</v>
      </c>
      <c r="L449">
        <v>118</v>
      </c>
      <c r="M449" t="b">
        <v>1</v>
      </c>
      <c r="N449" t="s">
        <v>8328</v>
      </c>
      <c r="O449" t="s">
        <v>8344</v>
      </c>
      <c r="P449" s="14">
        <f t="shared" si="18"/>
        <v>41888.674826388888</v>
      </c>
      <c r="Q449" s="14">
        <f t="shared" si="19"/>
        <v>41918.674826388888</v>
      </c>
      <c r="R449">
        <f t="shared" si="20"/>
        <v>30</v>
      </c>
    </row>
    <row r="450" spans="1:18" ht="43.5" x14ac:dyDescent="0.35">
      <c r="A450">
        <v>2321</v>
      </c>
      <c r="B450" s="3" t="s">
        <v>2322</v>
      </c>
      <c r="C450" s="3" t="s">
        <v>6431</v>
      </c>
      <c r="D450" s="6">
        <v>10557</v>
      </c>
      <c r="E450" s="8">
        <v>4130</v>
      </c>
      <c r="F450" t="s">
        <v>8221</v>
      </c>
      <c r="G450" t="s">
        <v>8238</v>
      </c>
      <c r="H450" t="s">
        <v>8248</v>
      </c>
      <c r="I450">
        <v>1491282901</v>
      </c>
      <c r="J450">
        <v>1488694501</v>
      </c>
      <c r="K450" t="b">
        <v>0</v>
      </c>
      <c r="L450">
        <v>64</v>
      </c>
      <c r="M450" t="b">
        <v>0</v>
      </c>
      <c r="N450" t="s">
        <v>8324</v>
      </c>
      <c r="O450" t="s">
        <v>8339</v>
      </c>
      <c r="P450" s="14">
        <f t="shared" si="18"/>
        <v>42799.260428240741</v>
      </c>
      <c r="Q450" s="14">
        <f t="shared" si="19"/>
        <v>42829.21876157407</v>
      </c>
      <c r="R450">
        <f t="shared" si="20"/>
        <v>30</v>
      </c>
    </row>
    <row r="451" spans="1:18" ht="43.5" x14ac:dyDescent="0.35">
      <c r="A451">
        <v>417</v>
      </c>
      <c r="B451" s="3" t="s">
        <v>418</v>
      </c>
      <c r="C451" s="3" t="s">
        <v>4527</v>
      </c>
      <c r="D451" s="6">
        <v>10500</v>
      </c>
      <c r="E451" s="8">
        <v>10526</v>
      </c>
      <c r="F451" t="s">
        <v>8218</v>
      </c>
      <c r="G451" t="s">
        <v>8223</v>
      </c>
      <c r="H451" t="s">
        <v>8245</v>
      </c>
      <c r="I451">
        <v>1365395580</v>
      </c>
      <c r="J451">
        <v>1364426260</v>
      </c>
      <c r="K451" t="b">
        <v>0</v>
      </c>
      <c r="L451">
        <v>52</v>
      </c>
      <c r="M451" t="b">
        <v>1</v>
      </c>
      <c r="N451" t="s">
        <v>8306</v>
      </c>
      <c r="O451" t="s">
        <v>8310</v>
      </c>
      <c r="P451" s="14">
        <f t="shared" ref="P451:P514" si="21">(((J451/60)/60)/24)+DATE(1970,1,1)</f>
        <v>41360.970601851855</v>
      </c>
      <c r="Q451" s="14">
        <f t="shared" ref="Q451:Q514" si="22">(((I451/60)/60)/24)+DATE(1970,1,1)</f>
        <v>41372.189583333333</v>
      </c>
      <c r="R451">
        <f t="shared" ref="R451:R514" si="23">_xlfn.DAYS(Q451,P451)</f>
        <v>12</v>
      </c>
    </row>
    <row r="452" spans="1:18" ht="43.5" x14ac:dyDescent="0.35">
      <c r="A452">
        <v>446</v>
      </c>
      <c r="B452" s="3" t="s">
        <v>447</v>
      </c>
      <c r="C452" s="3" t="s">
        <v>4556</v>
      </c>
      <c r="D452" s="6">
        <v>10500</v>
      </c>
      <c r="E452" s="8">
        <v>766</v>
      </c>
      <c r="F452" t="s">
        <v>8220</v>
      </c>
      <c r="G452" t="s">
        <v>8223</v>
      </c>
      <c r="H452" t="s">
        <v>8245</v>
      </c>
      <c r="I452">
        <v>1425434420</v>
      </c>
      <c r="J452">
        <v>1422842420</v>
      </c>
      <c r="K452" t="b">
        <v>0</v>
      </c>
      <c r="L452">
        <v>16</v>
      </c>
      <c r="M452" t="b">
        <v>0</v>
      </c>
      <c r="N452" t="s">
        <v>8306</v>
      </c>
      <c r="O452" t="s">
        <v>8311</v>
      </c>
      <c r="P452" s="14">
        <f t="shared" si="21"/>
        <v>42037.083564814813</v>
      </c>
      <c r="Q452" s="14">
        <f t="shared" si="22"/>
        <v>42067.083564814813</v>
      </c>
      <c r="R452">
        <f t="shared" si="23"/>
        <v>30</v>
      </c>
    </row>
    <row r="453" spans="1:18" ht="43.5" x14ac:dyDescent="0.35">
      <c r="A453">
        <v>2142</v>
      </c>
      <c r="B453" s="3" t="s">
        <v>2143</v>
      </c>
      <c r="C453" s="3" t="s">
        <v>6252</v>
      </c>
      <c r="D453" s="6">
        <v>10500</v>
      </c>
      <c r="E453" s="8">
        <v>601</v>
      </c>
      <c r="F453" t="s">
        <v>8220</v>
      </c>
      <c r="G453" t="s">
        <v>8235</v>
      </c>
      <c r="H453" t="s">
        <v>8248</v>
      </c>
      <c r="I453">
        <v>1451494210</v>
      </c>
      <c r="J453">
        <v>1449075010</v>
      </c>
      <c r="K453" t="b">
        <v>0</v>
      </c>
      <c r="L453">
        <v>12</v>
      </c>
      <c r="M453" t="b">
        <v>0</v>
      </c>
      <c r="N453" t="s">
        <v>8321</v>
      </c>
      <c r="O453" t="s">
        <v>8322</v>
      </c>
      <c r="P453" s="14">
        <f t="shared" si="21"/>
        <v>42340.701504629629</v>
      </c>
      <c r="Q453" s="14">
        <f t="shared" si="22"/>
        <v>42368.701504629629</v>
      </c>
      <c r="R453">
        <f t="shared" si="23"/>
        <v>28</v>
      </c>
    </row>
    <row r="454" spans="1:18" ht="43.5" x14ac:dyDescent="0.35">
      <c r="A454">
        <v>2614</v>
      </c>
      <c r="B454" s="3" t="s">
        <v>2614</v>
      </c>
      <c r="C454" s="3" t="s">
        <v>6724</v>
      </c>
      <c r="D454" s="6">
        <v>10500</v>
      </c>
      <c r="E454" s="8">
        <v>10710</v>
      </c>
      <c r="F454" t="s">
        <v>8218</v>
      </c>
      <c r="G454" t="s">
        <v>8223</v>
      </c>
      <c r="H454" t="s">
        <v>8245</v>
      </c>
      <c r="I454">
        <v>1398834000</v>
      </c>
      <c r="J454">
        <v>1396371612</v>
      </c>
      <c r="K454" t="b">
        <v>1</v>
      </c>
      <c r="L454">
        <v>100</v>
      </c>
      <c r="M454" t="b">
        <v>1</v>
      </c>
      <c r="N454" t="s">
        <v>8312</v>
      </c>
      <c r="O454" t="s">
        <v>8342</v>
      </c>
      <c r="P454" s="14">
        <f t="shared" si="21"/>
        <v>41730.708472222221</v>
      </c>
      <c r="Q454" s="14">
        <f t="shared" si="22"/>
        <v>41759.208333333336</v>
      </c>
      <c r="R454">
        <f t="shared" si="23"/>
        <v>29</v>
      </c>
    </row>
    <row r="455" spans="1:18" ht="43.5" x14ac:dyDescent="0.35">
      <c r="A455">
        <v>3620</v>
      </c>
      <c r="B455" s="3" t="s">
        <v>3618</v>
      </c>
      <c r="C455" s="3" t="s">
        <v>7730</v>
      </c>
      <c r="D455" s="6">
        <v>10500</v>
      </c>
      <c r="E455" s="8">
        <v>11045</v>
      </c>
      <c r="F455" t="s">
        <v>8218</v>
      </c>
      <c r="G455" t="s">
        <v>8223</v>
      </c>
      <c r="H455" t="s">
        <v>8245</v>
      </c>
      <c r="I455">
        <v>1425528000</v>
      </c>
      <c r="J455">
        <v>1422916261</v>
      </c>
      <c r="K455" t="b">
        <v>0</v>
      </c>
      <c r="L455">
        <v>197</v>
      </c>
      <c r="M455" t="b">
        <v>1</v>
      </c>
      <c r="N455" t="s">
        <v>8328</v>
      </c>
      <c r="O455" t="s">
        <v>8329</v>
      </c>
      <c r="P455" s="14">
        <f t="shared" si="21"/>
        <v>42037.938206018516</v>
      </c>
      <c r="Q455" s="14">
        <f t="shared" si="22"/>
        <v>42068.166666666672</v>
      </c>
      <c r="R455">
        <f t="shared" si="23"/>
        <v>31</v>
      </c>
    </row>
    <row r="456" spans="1:18" ht="43.5" x14ac:dyDescent="0.35">
      <c r="A456">
        <v>3847</v>
      </c>
      <c r="B456" s="3" t="s">
        <v>3844</v>
      </c>
      <c r="C456" s="3" t="s">
        <v>7956</v>
      </c>
      <c r="D456" s="6">
        <v>10500</v>
      </c>
      <c r="E456" s="8">
        <v>1697</v>
      </c>
      <c r="F456" t="s">
        <v>8220</v>
      </c>
      <c r="G456" t="s">
        <v>8223</v>
      </c>
      <c r="H456" t="s">
        <v>8245</v>
      </c>
      <c r="I456">
        <v>1437283391</v>
      </c>
      <c r="J456">
        <v>1433395391</v>
      </c>
      <c r="K456" t="b">
        <v>1</v>
      </c>
      <c r="L456">
        <v>9</v>
      </c>
      <c r="M456" t="b">
        <v>0</v>
      </c>
      <c r="N456" t="s">
        <v>8328</v>
      </c>
      <c r="O456" t="s">
        <v>8329</v>
      </c>
      <c r="P456" s="14">
        <f t="shared" si="21"/>
        <v>42159.224432870367</v>
      </c>
      <c r="Q456" s="14">
        <f t="shared" si="22"/>
        <v>42204.224432870367</v>
      </c>
      <c r="R456">
        <f t="shared" si="23"/>
        <v>45</v>
      </c>
    </row>
    <row r="457" spans="1:18" ht="29" x14ac:dyDescent="0.35">
      <c r="A457">
        <v>1</v>
      </c>
      <c r="B457" s="3" t="s">
        <v>3</v>
      </c>
      <c r="C457" s="3" t="s">
        <v>4112</v>
      </c>
      <c r="D457" s="6">
        <v>10275</v>
      </c>
      <c r="E457" s="8">
        <v>14653</v>
      </c>
      <c r="F457" t="s">
        <v>8218</v>
      </c>
      <c r="G457" t="s">
        <v>8223</v>
      </c>
      <c r="H457" t="s">
        <v>8245</v>
      </c>
      <c r="I457">
        <v>1488464683</v>
      </c>
      <c r="J457">
        <v>1485872683</v>
      </c>
      <c r="K457" t="b">
        <v>0</v>
      </c>
      <c r="L457">
        <v>79</v>
      </c>
      <c r="M457" t="b">
        <v>1</v>
      </c>
      <c r="N457" t="s">
        <v>8306</v>
      </c>
      <c r="O457" t="s">
        <v>8307</v>
      </c>
      <c r="P457" s="14">
        <f t="shared" si="21"/>
        <v>42766.600497685184</v>
      </c>
      <c r="Q457" s="14">
        <f t="shared" si="22"/>
        <v>42796.600497685184</v>
      </c>
      <c r="R457">
        <f t="shared" si="23"/>
        <v>30</v>
      </c>
    </row>
    <row r="458" spans="1:18" ht="58" x14ac:dyDescent="0.35">
      <c r="A458">
        <v>1332</v>
      </c>
      <c r="B458" s="3" t="s">
        <v>1333</v>
      </c>
      <c r="C458" s="3" t="s">
        <v>5442</v>
      </c>
      <c r="D458" s="6">
        <v>10115</v>
      </c>
      <c r="E458" s="8">
        <v>0</v>
      </c>
      <c r="F458" t="s">
        <v>8219</v>
      </c>
      <c r="G458" t="s">
        <v>8239</v>
      </c>
      <c r="H458" t="s">
        <v>8256</v>
      </c>
      <c r="I458">
        <v>1485480408</v>
      </c>
      <c r="J458">
        <v>1482888408</v>
      </c>
      <c r="K458" t="b">
        <v>0</v>
      </c>
      <c r="L458">
        <v>0</v>
      </c>
      <c r="M458" t="b">
        <v>0</v>
      </c>
      <c r="N458" t="s">
        <v>8312</v>
      </c>
      <c r="O458" t="s">
        <v>8314</v>
      </c>
      <c r="P458" s="14">
        <f t="shared" si="21"/>
        <v>42732.060277777782</v>
      </c>
      <c r="Q458" s="14">
        <f t="shared" si="22"/>
        <v>42762.060277777782</v>
      </c>
      <c r="R458">
        <f t="shared" si="23"/>
        <v>30</v>
      </c>
    </row>
    <row r="459" spans="1:18" ht="29" x14ac:dyDescent="0.35">
      <c r="A459">
        <v>1749</v>
      </c>
      <c r="B459" s="3" t="s">
        <v>1750</v>
      </c>
      <c r="C459" s="3" t="s">
        <v>5859</v>
      </c>
      <c r="D459" s="6">
        <v>10050</v>
      </c>
      <c r="E459" s="8">
        <v>12410.5</v>
      </c>
      <c r="F459" t="s">
        <v>8218</v>
      </c>
      <c r="G459" t="s">
        <v>8242</v>
      </c>
      <c r="H459" t="s">
        <v>8248</v>
      </c>
      <c r="I459">
        <v>1488394800</v>
      </c>
      <c r="J459">
        <v>1485213921</v>
      </c>
      <c r="K459" t="b">
        <v>0</v>
      </c>
      <c r="L459">
        <v>131</v>
      </c>
      <c r="M459" t="b">
        <v>1</v>
      </c>
      <c r="N459" t="s">
        <v>8326</v>
      </c>
      <c r="O459" t="s">
        <v>8327</v>
      </c>
      <c r="P459" s="14">
        <f t="shared" si="21"/>
        <v>42758.975937499999</v>
      </c>
      <c r="Q459" s="14">
        <f t="shared" si="22"/>
        <v>42795.791666666672</v>
      </c>
      <c r="R459">
        <f t="shared" si="23"/>
        <v>37</v>
      </c>
    </row>
    <row r="460" spans="1:18" ht="29" x14ac:dyDescent="0.35">
      <c r="A460">
        <v>3</v>
      </c>
      <c r="B460" s="3" t="s">
        <v>5</v>
      </c>
      <c r="C460" s="3" t="s">
        <v>4114</v>
      </c>
      <c r="D460" s="6">
        <v>10000</v>
      </c>
      <c r="E460" s="8">
        <v>10390</v>
      </c>
      <c r="F460" t="s">
        <v>8218</v>
      </c>
      <c r="G460" t="s">
        <v>8223</v>
      </c>
      <c r="H460" t="s">
        <v>8245</v>
      </c>
      <c r="I460">
        <v>1407414107</v>
      </c>
      <c r="J460">
        <v>1404822107</v>
      </c>
      <c r="K460" t="b">
        <v>0</v>
      </c>
      <c r="L460">
        <v>150</v>
      </c>
      <c r="M460" t="b">
        <v>1</v>
      </c>
      <c r="N460" t="s">
        <v>8306</v>
      </c>
      <c r="O460" t="s">
        <v>8307</v>
      </c>
      <c r="P460" s="14">
        <f t="shared" si="21"/>
        <v>41828.515127314815</v>
      </c>
      <c r="Q460" s="14">
        <f t="shared" si="22"/>
        <v>41858.515127314815</v>
      </c>
      <c r="R460">
        <f t="shared" si="23"/>
        <v>30</v>
      </c>
    </row>
    <row r="461" spans="1:18" ht="43.5" x14ac:dyDescent="0.35">
      <c r="A461">
        <v>43</v>
      </c>
      <c r="B461" s="3" t="s">
        <v>45</v>
      </c>
      <c r="C461" s="3" t="s">
        <v>4154</v>
      </c>
      <c r="D461" s="6">
        <v>10000</v>
      </c>
      <c r="E461" s="8">
        <v>30866</v>
      </c>
      <c r="F461" t="s">
        <v>8218</v>
      </c>
      <c r="G461" t="s">
        <v>8223</v>
      </c>
      <c r="H461" t="s">
        <v>8245</v>
      </c>
      <c r="I461">
        <v>1405209600</v>
      </c>
      <c r="J461">
        <v>1402599486</v>
      </c>
      <c r="K461" t="b">
        <v>0</v>
      </c>
      <c r="L461">
        <v>263</v>
      </c>
      <c r="M461" t="b">
        <v>1</v>
      </c>
      <c r="N461" t="s">
        <v>8306</v>
      </c>
      <c r="O461" t="s">
        <v>8307</v>
      </c>
      <c r="P461" s="14">
        <f t="shared" si="21"/>
        <v>41802.790347222224</v>
      </c>
      <c r="Q461" s="14">
        <f t="shared" si="22"/>
        <v>41833</v>
      </c>
      <c r="R461">
        <f t="shared" si="23"/>
        <v>31</v>
      </c>
    </row>
    <row r="462" spans="1:18" ht="43.5" x14ac:dyDescent="0.35">
      <c r="A462">
        <v>52</v>
      </c>
      <c r="B462" s="3" t="s">
        <v>54</v>
      </c>
      <c r="C462" s="3" t="s">
        <v>4163</v>
      </c>
      <c r="D462" s="6">
        <v>10000</v>
      </c>
      <c r="E462" s="8">
        <v>11621</v>
      </c>
      <c r="F462" t="s">
        <v>8218</v>
      </c>
      <c r="G462" t="s">
        <v>8223</v>
      </c>
      <c r="H462" t="s">
        <v>8245</v>
      </c>
      <c r="I462">
        <v>1405615846</v>
      </c>
      <c r="J462">
        <v>1403023846</v>
      </c>
      <c r="K462" t="b">
        <v>0</v>
      </c>
      <c r="L462">
        <v>52</v>
      </c>
      <c r="M462" t="b">
        <v>1</v>
      </c>
      <c r="N462" t="s">
        <v>8306</v>
      </c>
      <c r="O462" t="s">
        <v>8307</v>
      </c>
      <c r="P462" s="14">
        <f t="shared" si="21"/>
        <v>41807.701921296299</v>
      </c>
      <c r="Q462" s="14">
        <f t="shared" si="22"/>
        <v>41837.701921296299</v>
      </c>
      <c r="R462">
        <f t="shared" si="23"/>
        <v>30</v>
      </c>
    </row>
    <row r="463" spans="1:18" ht="58" x14ac:dyDescent="0.35">
      <c r="A463">
        <v>54</v>
      </c>
      <c r="B463" s="3" t="s">
        <v>56</v>
      </c>
      <c r="C463" s="3" t="s">
        <v>4165</v>
      </c>
      <c r="D463" s="6">
        <v>10000</v>
      </c>
      <c r="E463" s="8">
        <v>10100</v>
      </c>
      <c r="F463" t="s">
        <v>8218</v>
      </c>
      <c r="G463" t="s">
        <v>8223</v>
      </c>
      <c r="H463" t="s">
        <v>8245</v>
      </c>
      <c r="I463">
        <v>1451063221</v>
      </c>
      <c r="J463">
        <v>1448471221</v>
      </c>
      <c r="K463" t="b">
        <v>0</v>
      </c>
      <c r="L463">
        <v>52</v>
      </c>
      <c r="M463" t="b">
        <v>1</v>
      </c>
      <c r="N463" t="s">
        <v>8306</v>
      </c>
      <c r="O463" t="s">
        <v>8307</v>
      </c>
      <c r="P463" s="14">
        <f t="shared" si="21"/>
        <v>42333.713206018518</v>
      </c>
      <c r="Q463" s="14">
        <f t="shared" si="22"/>
        <v>42363.713206018518</v>
      </c>
      <c r="R463">
        <f t="shared" si="23"/>
        <v>30</v>
      </c>
    </row>
    <row r="464" spans="1:18" ht="43.5" x14ac:dyDescent="0.35">
      <c r="A464">
        <v>58</v>
      </c>
      <c r="B464" s="3" t="s">
        <v>60</v>
      </c>
      <c r="C464" s="3" t="s">
        <v>4169</v>
      </c>
      <c r="D464" s="6">
        <v>10000</v>
      </c>
      <c r="E464" s="8">
        <v>10291</v>
      </c>
      <c r="F464" t="s">
        <v>8218</v>
      </c>
      <c r="G464" t="s">
        <v>8223</v>
      </c>
      <c r="H464" t="s">
        <v>8245</v>
      </c>
      <c r="I464">
        <v>1416423172</v>
      </c>
      <c r="J464">
        <v>1413827572</v>
      </c>
      <c r="K464" t="b">
        <v>0</v>
      </c>
      <c r="L464">
        <v>75</v>
      </c>
      <c r="M464" t="b">
        <v>1</v>
      </c>
      <c r="N464" t="s">
        <v>8306</v>
      </c>
      <c r="O464" t="s">
        <v>8307</v>
      </c>
      <c r="P464" s="14">
        <f t="shared" si="21"/>
        <v>41932.745046296295</v>
      </c>
      <c r="Q464" s="14">
        <f t="shared" si="22"/>
        <v>41962.786712962959</v>
      </c>
      <c r="R464">
        <f t="shared" si="23"/>
        <v>30</v>
      </c>
    </row>
    <row r="465" spans="1:18" ht="43.5" x14ac:dyDescent="0.35">
      <c r="A465">
        <v>69</v>
      </c>
      <c r="B465" s="3" t="s">
        <v>71</v>
      </c>
      <c r="C465" s="3" t="s">
        <v>4180</v>
      </c>
      <c r="D465" s="6">
        <v>10000</v>
      </c>
      <c r="E465" s="8">
        <v>11094.23</v>
      </c>
      <c r="F465" t="s">
        <v>8218</v>
      </c>
      <c r="G465" t="s">
        <v>8223</v>
      </c>
      <c r="H465" t="s">
        <v>8245</v>
      </c>
      <c r="I465">
        <v>1317538740</v>
      </c>
      <c r="J465">
        <v>1314765025</v>
      </c>
      <c r="K465" t="b">
        <v>0</v>
      </c>
      <c r="L465">
        <v>178</v>
      </c>
      <c r="M465" t="b">
        <v>1</v>
      </c>
      <c r="N465" t="s">
        <v>8306</v>
      </c>
      <c r="O465" t="s">
        <v>8353</v>
      </c>
      <c r="P465" s="14">
        <f t="shared" si="21"/>
        <v>40786.187789351854</v>
      </c>
      <c r="Q465" s="14">
        <f t="shared" si="22"/>
        <v>40818.290972222225</v>
      </c>
      <c r="R465">
        <f t="shared" si="23"/>
        <v>32</v>
      </c>
    </row>
    <row r="466" spans="1:18" ht="43.5" x14ac:dyDescent="0.35">
      <c r="A466">
        <v>149</v>
      </c>
      <c r="B466" s="3" t="s">
        <v>151</v>
      </c>
      <c r="C466" s="3" t="s">
        <v>4259</v>
      </c>
      <c r="D466" s="6">
        <v>10000</v>
      </c>
      <c r="E466" s="8">
        <v>92</v>
      </c>
      <c r="F466" t="s">
        <v>8219</v>
      </c>
      <c r="G466" t="s">
        <v>8223</v>
      </c>
      <c r="H466" t="s">
        <v>8245</v>
      </c>
      <c r="I466">
        <v>1419494400</v>
      </c>
      <c r="J466">
        <v>1416888470</v>
      </c>
      <c r="K466" t="b">
        <v>0</v>
      </c>
      <c r="L466">
        <v>6</v>
      </c>
      <c r="M466" t="b">
        <v>0</v>
      </c>
      <c r="N466" t="s">
        <v>8306</v>
      </c>
      <c r="O466" t="s">
        <v>8308</v>
      </c>
      <c r="P466" s="14">
        <f t="shared" si="21"/>
        <v>41968.172106481477</v>
      </c>
      <c r="Q466" s="14">
        <f t="shared" si="22"/>
        <v>41998.333333333328</v>
      </c>
      <c r="R466">
        <f t="shared" si="23"/>
        <v>30</v>
      </c>
    </row>
    <row r="467" spans="1:18" ht="58" x14ac:dyDescent="0.35">
      <c r="A467">
        <v>170</v>
      </c>
      <c r="B467" s="3" t="s">
        <v>172</v>
      </c>
      <c r="C467" s="3" t="s">
        <v>4280</v>
      </c>
      <c r="D467" s="6">
        <v>10000</v>
      </c>
      <c r="E467" s="8">
        <v>325</v>
      </c>
      <c r="F467" t="s">
        <v>8220</v>
      </c>
      <c r="G467" t="s">
        <v>8223</v>
      </c>
      <c r="H467" t="s">
        <v>8245</v>
      </c>
      <c r="I467">
        <v>1440912480</v>
      </c>
      <c r="J467">
        <v>1438385283</v>
      </c>
      <c r="K467" t="b">
        <v>0</v>
      </c>
      <c r="L467">
        <v>10</v>
      </c>
      <c r="M467" t="b">
        <v>0</v>
      </c>
      <c r="N467" t="s">
        <v>8306</v>
      </c>
      <c r="O467" t="s">
        <v>8309</v>
      </c>
      <c r="P467" s="14">
        <f t="shared" si="21"/>
        <v>42216.977812500001</v>
      </c>
      <c r="Q467" s="14">
        <f t="shared" si="22"/>
        <v>42246.227777777778</v>
      </c>
      <c r="R467">
        <f t="shared" si="23"/>
        <v>30</v>
      </c>
    </row>
    <row r="468" spans="1:18" ht="43.5" x14ac:dyDescent="0.35">
      <c r="A468">
        <v>199</v>
      </c>
      <c r="B468" s="3" t="s">
        <v>201</v>
      </c>
      <c r="C468" s="3" t="s">
        <v>4309</v>
      </c>
      <c r="D468" s="6">
        <v>10000</v>
      </c>
      <c r="E468" s="8">
        <v>0</v>
      </c>
      <c r="F468" t="s">
        <v>8220</v>
      </c>
      <c r="G468" t="s">
        <v>8223</v>
      </c>
      <c r="H468" t="s">
        <v>8245</v>
      </c>
      <c r="I468">
        <v>1472698702</v>
      </c>
      <c r="J468">
        <v>1470106702</v>
      </c>
      <c r="K468" t="b">
        <v>0</v>
      </c>
      <c r="L468">
        <v>0</v>
      </c>
      <c r="M468" t="b">
        <v>0</v>
      </c>
      <c r="N468" t="s">
        <v>8306</v>
      </c>
      <c r="O468" t="s">
        <v>8309</v>
      </c>
      <c r="P468" s="14">
        <f t="shared" si="21"/>
        <v>42584.123865740738</v>
      </c>
      <c r="Q468" s="14">
        <f t="shared" si="22"/>
        <v>42614.123865740738</v>
      </c>
      <c r="R468">
        <f t="shared" si="23"/>
        <v>30</v>
      </c>
    </row>
    <row r="469" spans="1:18" ht="43.5" x14ac:dyDescent="0.35">
      <c r="A469">
        <v>235</v>
      </c>
      <c r="B469" s="3" t="s">
        <v>237</v>
      </c>
      <c r="C469" s="3" t="s">
        <v>4345</v>
      </c>
      <c r="D469" s="6">
        <v>10000</v>
      </c>
      <c r="E469" s="8">
        <v>0</v>
      </c>
      <c r="F469" t="s">
        <v>8220</v>
      </c>
      <c r="G469" t="s">
        <v>8223</v>
      </c>
      <c r="H469" t="s">
        <v>8245</v>
      </c>
      <c r="I469">
        <v>1436478497</v>
      </c>
      <c r="J469">
        <v>1433886497</v>
      </c>
      <c r="K469" t="b">
        <v>0</v>
      </c>
      <c r="L469">
        <v>0</v>
      </c>
      <c r="M469" t="b">
        <v>0</v>
      </c>
      <c r="N469" t="s">
        <v>8306</v>
      </c>
      <c r="O469" t="s">
        <v>8309</v>
      </c>
      <c r="P469" s="14">
        <f t="shared" si="21"/>
        <v>42164.908530092594</v>
      </c>
      <c r="Q469" s="14">
        <f t="shared" si="22"/>
        <v>42194.908530092594</v>
      </c>
      <c r="R469">
        <f t="shared" si="23"/>
        <v>30</v>
      </c>
    </row>
    <row r="470" spans="1:18" ht="58" x14ac:dyDescent="0.35">
      <c r="A470">
        <v>249</v>
      </c>
      <c r="B470" s="3" t="s">
        <v>250</v>
      </c>
      <c r="C470" s="3" t="s">
        <v>4359</v>
      </c>
      <c r="D470" s="6">
        <v>10000</v>
      </c>
      <c r="E470" s="8">
        <v>11292</v>
      </c>
      <c r="F470" t="s">
        <v>8218</v>
      </c>
      <c r="G470" t="s">
        <v>8223</v>
      </c>
      <c r="H470" t="s">
        <v>8245</v>
      </c>
      <c r="I470">
        <v>1282498800</v>
      </c>
      <c r="J470">
        <v>1275603020</v>
      </c>
      <c r="K470" t="b">
        <v>1</v>
      </c>
      <c r="L470">
        <v>235</v>
      </c>
      <c r="M470" t="b">
        <v>1</v>
      </c>
      <c r="N470" t="s">
        <v>8306</v>
      </c>
      <c r="O470" t="s">
        <v>8310</v>
      </c>
      <c r="P470" s="14">
        <f t="shared" si="21"/>
        <v>40332.923842592594</v>
      </c>
      <c r="Q470" s="14">
        <f t="shared" si="22"/>
        <v>40412.736111111109</v>
      </c>
      <c r="R470">
        <f t="shared" si="23"/>
        <v>80</v>
      </c>
    </row>
    <row r="471" spans="1:18" ht="43.5" x14ac:dyDescent="0.35">
      <c r="A471">
        <v>260</v>
      </c>
      <c r="B471" s="3" t="s">
        <v>261</v>
      </c>
      <c r="C471" s="3" t="s">
        <v>4370</v>
      </c>
      <c r="D471" s="6">
        <v>10000</v>
      </c>
      <c r="E471" s="8">
        <v>10640</v>
      </c>
      <c r="F471" t="s">
        <v>8218</v>
      </c>
      <c r="G471" t="s">
        <v>8223</v>
      </c>
      <c r="H471" t="s">
        <v>8245</v>
      </c>
      <c r="I471">
        <v>1279360740</v>
      </c>
      <c r="J471">
        <v>1275415679</v>
      </c>
      <c r="K471" t="b">
        <v>1</v>
      </c>
      <c r="L471">
        <v>88</v>
      </c>
      <c r="M471" t="b">
        <v>1</v>
      </c>
      <c r="N471" t="s">
        <v>8306</v>
      </c>
      <c r="O471" t="s">
        <v>8310</v>
      </c>
      <c r="P471" s="14">
        <f t="shared" si="21"/>
        <v>40330.755543981482</v>
      </c>
      <c r="Q471" s="14">
        <f t="shared" si="22"/>
        <v>40376.415972222225</v>
      </c>
      <c r="R471">
        <f t="shared" si="23"/>
        <v>46</v>
      </c>
    </row>
    <row r="472" spans="1:18" ht="58" x14ac:dyDescent="0.35">
      <c r="A472">
        <v>299</v>
      </c>
      <c r="B472" s="3" t="s">
        <v>300</v>
      </c>
      <c r="C472" s="3" t="s">
        <v>4409</v>
      </c>
      <c r="D472" s="6">
        <v>10000</v>
      </c>
      <c r="E472" s="8">
        <v>17895.25</v>
      </c>
      <c r="F472" t="s">
        <v>8218</v>
      </c>
      <c r="G472" t="s">
        <v>8223</v>
      </c>
      <c r="H472" t="s">
        <v>8245</v>
      </c>
      <c r="I472">
        <v>1289975060</v>
      </c>
      <c r="J472">
        <v>1287379460</v>
      </c>
      <c r="K472" t="b">
        <v>1</v>
      </c>
      <c r="L472">
        <v>244</v>
      </c>
      <c r="M472" t="b">
        <v>1</v>
      </c>
      <c r="N472" t="s">
        <v>8306</v>
      </c>
      <c r="O472" t="s">
        <v>8310</v>
      </c>
      <c r="P472" s="14">
        <f t="shared" si="21"/>
        <v>40469.225231481483</v>
      </c>
      <c r="Q472" s="14">
        <f t="shared" si="22"/>
        <v>40499.266898148147</v>
      </c>
      <c r="R472">
        <f t="shared" si="23"/>
        <v>30</v>
      </c>
    </row>
    <row r="473" spans="1:18" ht="58" x14ac:dyDescent="0.35">
      <c r="A473">
        <v>302</v>
      </c>
      <c r="B473" s="3" t="s">
        <v>303</v>
      </c>
      <c r="C473" s="3" t="s">
        <v>4412</v>
      </c>
      <c r="D473" s="6">
        <v>10000</v>
      </c>
      <c r="E473" s="8">
        <v>10046</v>
      </c>
      <c r="F473" t="s">
        <v>8218</v>
      </c>
      <c r="G473" t="s">
        <v>8223</v>
      </c>
      <c r="H473" t="s">
        <v>8245</v>
      </c>
      <c r="I473">
        <v>1330115638</v>
      </c>
      <c r="J473">
        <v>1327523638</v>
      </c>
      <c r="K473" t="b">
        <v>1</v>
      </c>
      <c r="L473">
        <v>108</v>
      </c>
      <c r="M473" t="b">
        <v>1</v>
      </c>
      <c r="N473" t="s">
        <v>8306</v>
      </c>
      <c r="O473" t="s">
        <v>8310</v>
      </c>
      <c r="P473" s="14">
        <f t="shared" si="21"/>
        <v>40933.856921296298</v>
      </c>
      <c r="Q473" s="14">
        <f t="shared" si="22"/>
        <v>40963.856921296298</v>
      </c>
      <c r="R473">
        <f t="shared" si="23"/>
        <v>30</v>
      </c>
    </row>
    <row r="474" spans="1:18" ht="43.5" x14ac:dyDescent="0.35">
      <c r="A474">
        <v>329</v>
      </c>
      <c r="B474" s="3" t="s">
        <v>330</v>
      </c>
      <c r="C474" s="3" t="s">
        <v>4439</v>
      </c>
      <c r="D474" s="6">
        <v>10000</v>
      </c>
      <c r="E474" s="8">
        <v>10550</v>
      </c>
      <c r="F474" t="s">
        <v>8218</v>
      </c>
      <c r="G474" t="s">
        <v>8223</v>
      </c>
      <c r="H474" t="s">
        <v>8245</v>
      </c>
      <c r="I474">
        <v>1446868800</v>
      </c>
      <c r="J474">
        <v>1444821127</v>
      </c>
      <c r="K474" t="b">
        <v>1</v>
      </c>
      <c r="L474">
        <v>167</v>
      </c>
      <c r="M474" t="b">
        <v>1</v>
      </c>
      <c r="N474" t="s">
        <v>8306</v>
      </c>
      <c r="O474" t="s">
        <v>8310</v>
      </c>
      <c r="P474" s="14">
        <f t="shared" si="21"/>
        <v>42291.46674768519</v>
      </c>
      <c r="Q474" s="14">
        <f t="shared" si="22"/>
        <v>42315.166666666672</v>
      </c>
      <c r="R474">
        <f t="shared" si="23"/>
        <v>24</v>
      </c>
    </row>
    <row r="475" spans="1:18" ht="58" x14ac:dyDescent="0.35">
      <c r="A475">
        <v>334</v>
      </c>
      <c r="B475" s="3" t="s">
        <v>335</v>
      </c>
      <c r="C475" s="3" t="s">
        <v>4444</v>
      </c>
      <c r="D475" s="6">
        <v>10000</v>
      </c>
      <c r="E475" s="8">
        <v>10119</v>
      </c>
      <c r="F475" t="s">
        <v>8218</v>
      </c>
      <c r="G475" t="s">
        <v>8223</v>
      </c>
      <c r="H475" t="s">
        <v>8245</v>
      </c>
      <c r="I475">
        <v>1431716400</v>
      </c>
      <c r="J475">
        <v>1428423757</v>
      </c>
      <c r="K475" t="b">
        <v>1</v>
      </c>
      <c r="L475">
        <v>69</v>
      </c>
      <c r="M475" t="b">
        <v>1</v>
      </c>
      <c r="N475" t="s">
        <v>8306</v>
      </c>
      <c r="O475" t="s">
        <v>8310</v>
      </c>
      <c r="P475" s="14">
        <f t="shared" si="21"/>
        <v>42101.682372685187</v>
      </c>
      <c r="Q475" s="14">
        <f t="shared" si="22"/>
        <v>42139.791666666672</v>
      </c>
      <c r="R475">
        <f t="shared" si="23"/>
        <v>38</v>
      </c>
    </row>
    <row r="476" spans="1:18" ht="43.5" x14ac:dyDescent="0.35">
      <c r="A476">
        <v>346</v>
      </c>
      <c r="B476" s="3" t="s">
        <v>347</v>
      </c>
      <c r="C476" s="3" t="s">
        <v>4456</v>
      </c>
      <c r="D476" s="6">
        <v>10000</v>
      </c>
      <c r="E476" s="8">
        <v>17028.88</v>
      </c>
      <c r="F476" t="s">
        <v>8218</v>
      </c>
      <c r="G476" t="s">
        <v>8223</v>
      </c>
      <c r="H476" t="s">
        <v>8245</v>
      </c>
      <c r="I476">
        <v>1444824021</v>
      </c>
      <c r="J476">
        <v>1442232021</v>
      </c>
      <c r="K476" t="b">
        <v>1</v>
      </c>
      <c r="L476">
        <v>188</v>
      </c>
      <c r="M476" t="b">
        <v>1</v>
      </c>
      <c r="N476" t="s">
        <v>8306</v>
      </c>
      <c r="O476" t="s">
        <v>8310</v>
      </c>
      <c r="P476" s="14">
        <f t="shared" si="21"/>
        <v>42261.500243055561</v>
      </c>
      <c r="Q476" s="14">
        <f t="shared" si="22"/>
        <v>42291.500243055561</v>
      </c>
      <c r="R476">
        <f t="shared" si="23"/>
        <v>30</v>
      </c>
    </row>
    <row r="477" spans="1:18" ht="43.5" x14ac:dyDescent="0.35">
      <c r="A477">
        <v>348</v>
      </c>
      <c r="B477" s="3" t="s">
        <v>349</v>
      </c>
      <c r="C477" s="3" t="s">
        <v>4458</v>
      </c>
      <c r="D477" s="6">
        <v>10000</v>
      </c>
      <c r="E477" s="8">
        <v>10300</v>
      </c>
      <c r="F477" t="s">
        <v>8218</v>
      </c>
      <c r="G477" t="s">
        <v>8223</v>
      </c>
      <c r="H477" t="s">
        <v>8245</v>
      </c>
      <c r="I477">
        <v>1440165916</v>
      </c>
      <c r="J477">
        <v>1437573916</v>
      </c>
      <c r="K477" t="b">
        <v>1</v>
      </c>
      <c r="L477">
        <v>119</v>
      </c>
      <c r="M477" t="b">
        <v>1</v>
      </c>
      <c r="N477" t="s">
        <v>8306</v>
      </c>
      <c r="O477" t="s">
        <v>8310</v>
      </c>
      <c r="P477" s="14">
        <f t="shared" si="21"/>
        <v>42207.58699074074</v>
      </c>
      <c r="Q477" s="14">
        <f t="shared" si="22"/>
        <v>42237.58699074074</v>
      </c>
      <c r="R477">
        <f t="shared" si="23"/>
        <v>30</v>
      </c>
    </row>
    <row r="478" spans="1:18" ht="43.5" x14ac:dyDescent="0.35">
      <c r="A478">
        <v>352</v>
      </c>
      <c r="B478" s="3" t="s">
        <v>353</v>
      </c>
      <c r="C478" s="3" t="s">
        <v>4462</v>
      </c>
      <c r="D478" s="6">
        <v>10000</v>
      </c>
      <c r="E478" s="8">
        <v>11656</v>
      </c>
      <c r="F478" t="s">
        <v>8218</v>
      </c>
      <c r="G478" t="s">
        <v>8223</v>
      </c>
      <c r="H478" t="s">
        <v>8245</v>
      </c>
      <c r="I478">
        <v>1412740868</v>
      </c>
      <c r="J478">
        <v>1410148868</v>
      </c>
      <c r="K478" t="b">
        <v>1</v>
      </c>
      <c r="L478">
        <v>286</v>
      </c>
      <c r="M478" t="b">
        <v>1</v>
      </c>
      <c r="N478" t="s">
        <v>8306</v>
      </c>
      <c r="O478" t="s">
        <v>8310</v>
      </c>
      <c r="P478" s="14">
        <f t="shared" si="21"/>
        <v>41890.167453703703</v>
      </c>
      <c r="Q478" s="14">
        <f t="shared" si="22"/>
        <v>41920.167453703703</v>
      </c>
      <c r="R478">
        <f t="shared" si="23"/>
        <v>30</v>
      </c>
    </row>
    <row r="479" spans="1:18" ht="43.5" x14ac:dyDescent="0.35">
      <c r="A479">
        <v>367</v>
      </c>
      <c r="B479" s="3" t="s">
        <v>368</v>
      </c>
      <c r="C479" s="3" t="s">
        <v>4477</v>
      </c>
      <c r="D479" s="6">
        <v>10000</v>
      </c>
      <c r="E479" s="8">
        <v>10335.01</v>
      </c>
      <c r="F479" t="s">
        <v>8218</v>
      </c>
      <c r="G479" t="s">
        <v>8223</v>
      </c>
      <c r="H479" t="s">
        <v>8245</v>
      </c>
      <c r="I479">
        <v>1367384340</v>
      </c>
      <c r="J479">
        <v>1363960278</v>
      </c>
      <c r="K479" t="b">
        <v>0</v>
      </c>
      <c r="L479">
        <v>119</v>
      </c>
      <c r="M479" t="b">
        <v>1</v>
      </c>
      <c r="N479" t="s">
        <v>8306</v>
      </c>
      <c r="O479" t="s">
        <v>8310</v>
      </c>
      <c r="P479" s="14">
        <f t="shared" si="21"/>
        <v>41355.577291666668</v>
      </c>
      <c r="Q479" s="14">
        <f t="shared" si="22"/>
        <v>41395.207638888889</v>
      </c>
      <c r="R479">
        <f t="shared" si="23"/>
        <v>40</v>
      </c>
    </row>
    <row r="480" spans="1:18" ht="43.5" x14ac:dyDescent="0.35">
      <c r="A480">
        <v>395</v>
      </c>
      <c r="B480" s="3" t="s">
        <v>396</v>
      </c>
      <c r="C480" s="3" t="s">
        <v>4505</v>
      </c>
      <c r="D480" s="6">
        <v>10000</v>
      </c>
      <c r="E480" s="8">
        <v>10804.45</v>
      </c>
      <c r="F480" t="s">
        <v>8218</v>
      </c>
      <c r="G480" t="s">
        <v>8223</v>
      </c>
      <c r="H480" t="s">
        <v>8245</v>
      </c>
      <c r="I480">
        <v>1335562320</v>
      </c>
      <c r="J480">
        <v>1332452960</v>
      </c>
      <c r="K480" t="b">
        <v>0</v>
      </c>
      <c r="L480">
        <v>184</v>
      </c>
      <c r="M480" t="b">
        <v>1</v>
      </c>
      <c r="N480" t="s">
        <v>8306</v>
      </c>
      <c r="O480" t="s">
        <v>8310</v>
      </c>
      <c r="P480" s="14">
        <f t="shared" si="21"/>
        <v>40990.909259259257</v>
      </c>
      <c r="Q480" s="14">
        <f t="shared" si="22"/>
        <v>41026.897222222222</v>
      </c>
      <c r="R480">
        <f t="shared" si="23"/>
        <v>36</v>
      </c>
    </row>
    <row r="481" spans="1:18" ht="43.5" x14ac:dyDescent="0.35">
      <c r="A481">
        <v>400</v>
      </c>
      <c r="B481" s="3" t="s">
        <v>401</v>
      </c>
      <c r="C481" s="3" t="s">
        <v>4510</v>
      </c>
      <c r="D481" s="6">
        <v>10000</v>
      </c>
      <c r="E481" s="8">
        <v>11230.25</v>
      </c>
      <c r="F481" t="s">
        <v>8218</v>
      </c>
      <c r="G481" t="s">
        <v>8223</v>
      </c>
      <c r="H481" t="s">
        <v>8245</v>
      </c>
      <c r="I481">
        <v>1400297400</v>
      </c>
      <c r="J481">
        <v>1397661347</v>
      </c>
      <c r="K481" t="b">
        <v>0</v>
      </c>
      <c r="L481">
        <v>62</v>
      </c>
      <c r="M481" t="b">
        <v>1</v>
      </c>
      <c r="N481" t="s">
        <v>8306</v>
      </c>
      <c r="O481" t="s">
        <v>8310</v>
      </c>
      <c r="P481" s="14">
        <f t="shared" si="21"/>
        <v>41745.635960648149</v>
      </c>
      <c r="Q481" s="14">
        <f t="shared" si="22"/>
        <v>41776.145833333336</v>
      </c>
      <c r="R481">
        <f t="shared" si="23"/>
        <v>31</v>
      </c>
    </row>
    <row r="482" spans="1:18" ht="43.5" x14ac:dyDescent="0.35">
      <c r="A482">
        <v>426</v>
      </c>
      <c r="B482" s="3" t="s">
        <v>427</v>
      </c>
      <c r="C482" s="3" t="s">
        <v>4536</v>
      </c>
      <c r="D482" s="6">
        <v>10000</v>
      </c>
      <c r="E482" s="8">
        <v>133</v>
      </c>
      <c r="F482" t="s">
        <v>8220</v>
      </c>
      <c r="G482" t="s">
        <v>8223</v>
      </c>
      <c r="H482" t="s">
        <v>8245</v>
      </c>
      <c r="I482">
        <v>1456851914</v>
      </c>
      <c r="J482">
        <v>1454259914</v>
      </c>
      <c r="K482" t="b">
        <v>0</v>
      </c>
      <c r="L482">
        <v>8</v>
      </c>
      <c r="M482" t="b">
        <v>0</v>
      </c>
      <c r="N482" t="s">
        <v>8306</v>
      </c>
      <c r="O482" t="s">
        <v>8311</v>
      </c>
      <c r="P482" s="14">
        <f t="shared" si="21"/>
        <v>42400.711967592593</v>
      </c>
      <c r="Q482" s="14">
        <f t="shared" si="22"/>
        <v>42430.711967592593</v>
      </c>
      <c r="R482">
        <f t="shared" si="23"/>
        <v>30</v>
      </c>
    </row>
    <row r="483" spans="1:18" ht="43.5" x14ac:dyDescent="0.35">
      <c r="A483">
        <v>443</v>
      </c>
      <c r="B483" s="3" t="s">
        <v>444</v>
      </c>
      <c r="C483" s="3" t="s">
        <v>4553</v>
      </c>
      <c r="D483" s="6">
        <v>10000</v>
      </c>
      <c r="E483" s="8">
        <v>10</v>
      </c>
      <c r="F483" t="s">
        <v>8220</v>
      </c>
      <c r="G483" t="s">
        <v>8228</v>
      </c>
      <c r="H483" t="s">
        <v>8250</v>
      </c>
      <c r="I483">
        <v>1391991701</v>
      </c>
      <c r="J483">
        <v>1389399701</v>
      </c>
      <c r="K483" t="b">
        <v>0</v>
      </c>
      <c r="L483">
        <v>2</v>
      </c>
      <c r="M483" t="b">
        <v>0</v>
      </c>
      <c r="N483" t="s">
        <v>8306</v>
      </c>
      <c r="O483" t="s">
        <v>8311</v>
      </c>
      <c r="P483" s="14">
        <f t="shared" si="21"/>
        <v>41650.015057870369</v>
      </c>
      <c r="Q483" s="14">
        <f t="shared" si="22"/>
        <v>41680.015057870369</v>
      </c>
      <c r="R483">
        <f t="shared" si="23"/>
        <v>30</v>
      </c>
    </row>
    <row r="484" spans="1:18" ht="43.5" x14ac:dyDescent="0.35">
      <c r="A484">
        <v>454</v>
      </c>
      <c r="B484" s="3" t="s">
        <v>455</v>
      </c>
      <c r="C484" s="3" t="s">
        <v>4564</v>
      </c>
      <c r="D484" s="6">
        <v>10000</v>
      </c>
      <c r="E484" s="8">
        <v>82</v>
      </c>
      <c r="F484" t="s">
        <v>8220</v>
      </c>
      <c r="G484" t="s">
        <v>8223</v>
      </c>
      <c r="H484" t="s">
        <v>8245</v>
      </c>
      <c r="I484">
        <v>1417007640</v>
      </c>
      <c r="J484">
        <v>1414343571</v>
      </c>
      <c r="K484" t="b">
        <v>0</v>
      </c>
      <c r="L484">
        <v>5</v>
      </c>
      <c r="M484" t="b">
        <v>0</v>
      </c>
      <c r="N484" t="s">
        <v>8306</v>
      </c>
      <c r="O484" t="s">
        <v>8311</v>
      </c>
      <c r="P484" s="14">
        <f t="shared" si="21"/>
        <v>41938.717256944445</v>
      </c>
      <c r="Q484" s="14">
        <f t="shared" si="22"/>
        <v>41969.551388888889</v>
      </c>
      <c r="R484">
        <f t="shared" si="23"/>
        <v>31</v>
      </c>
    </row>
    <row r="485" spans="1:18" ht="43.5" x14ac:dyDescent="0.35">
      <c r="A485">
        <v>458</v>
      </c>
      <c r="B485" s="3" t="s">
        <v>459</v>
      </c>
      <c r="C485" s="3" t="s">
        <v>4568</v>
      </c>
      <c r="D485" s="6">
        <v>10000</v>
      </c>
      <c r="E485" s="8">
        <v>821</v>
      </c>
      <c r="F485" t="s">
        <v>8220</v>
      </c>
      <c r="G485" t="s">
        <v>8224</v>
      </c>
      <c r="H485" t="s">
        <v>8246</v>
      </c>
      <c r="I485">
        <v>1368550060</v>
      </c>
      <c r="J485">
        <v>1365958060</v>
      </c>
      <c r="K485" t="b">
        <v>0</v>
      </c>
      <c r="L485">
        <v>49</v>
      </c>
      <c r="M485" t="b">
        <v>0</v>
      </c>
      <c r="N485" t="s">
        <v>8306</v>
      </c>
      <c r="O485" t="s">
        <v>8311</v>
      </c>
      <c r="P485" s="14">
        <f t="shared" si="21"/>
        <v>41378.69976851852</v>
      </c>
      <c r="Q485" s="14">
        <f t="shared" si="22"/>
        <v>41408.69976851852</v>
      </c>
      <c r="R485">
        <f t="shared" si="23"/>
        <v>30</v>
      </c>
    </row>
    <row r="486" spans="1:18" ht="43.5" x14ac:dyDescent="0.35">
      <c r="A486">
        <v>466</v>
      </c>
      <c r="B486" s="3" t="s">
        <v>467</v>
      </c>
      <c r="C486" s="3" t="s">
        <v>4576</v>
      </c>
      <c r="D486" s="6">
        <v>10000</v>
      </c>
      <c r="E486" s="8">
        <v>76</v>
      </c>
      <c r="F486" t="s">
        <v>8220</v>
      </c>
      <c r="G486" t="s">
        <v>8223</v>
      </c>
      <c r="H486" t="s">
        <v>8245</v>
      </c>
      <c r="I486">
        <v>1347057464</v>
      </c>
      <c r="J486">
        <v>1344465464</v>
      </c>
      <c r="K486" t="b">
        <v>0</v>
      </c>
      <c r="L486">
        <v>5</v>
      </c>
      <c r="M486" t="b">
        <v>0</v>
      </c>
      <c r="N486" t="s">
        <v>8306</v>
      </c>
      <c r="O486" t="s">
        <v>8311</v>
      </c>
      <c r="P486" s="14">
        <f t="shared" si="21"/>
        <v>41129.942870370374</v>
      </c>
      <c r="Q486" s="14">
        <f t="shared" si="22"/>
        <v>41159.942870370374</v>
      </c>
      <c r="R486">
        <f t="shared" si="23"/>
        <v>30</v>
      </c>
    </row>
    <row r="487" spans="1:18" ht="43.5" x14ac:dyDescent="0.35">
      <c r="A487">
        <v>478</v>
      </c>
      <c r="B487" s="3" t="s">
        <v>479</v>
      </c>
      <c r="C487" s="3" t="s">
        <v>4588</v>
      </c>
      <c r="D487" s="6">
        <v>10000</v>
      </c>
      <c r="E487" s="8">
        <v>0</v>
      </c>
      <c r="F487" t="s">
        <v>8220</v>
      </c>
      <c r="G487" t="s">
        <v>8223</v>
      </c>
      <c r="H487" t="s">
        <v>8245</v>
      </c>
      <c r="I487">
        <v>1427921509</v>
      </c>
      <c r="J487">
        <v>1425333109</v>
      </c>
      <c r="K487" t="b">
        <v>0</v>
      </c>
      <c r="L487">
        <v>0</v>
      </c>
      <c r="M487" t="b">
        <v>0</v>
      </c>
      <c r="N487" t="s">
        <v>8306</v>
      </c>
      <c r="O487" t="s">
        <v>8311</v>
      </c>
      <c r="P487" s="14">
        <f t="shared" si="21"/>
        <v>42065.910983796297</v>
      </c>
      <c r="Q487" s="14">
        <f t="shared" si="22"/>
        <v>42095.869317129633</v>
      </c>
      <c r="R487">
        <f t="shared" si="23"/>
        <v>30</v>
      </c>
    </row>
    <row r="488" spans="1:18" ht="43.5" x14ac:dyDescent="0.35">
      <c r="A488">
        <v>482</v>
      </c>
      <c r="B488" s="3" t="s">
        <v>483</v>
      </c>
      <c r="C488" s="3" t="s">
        <v>4592</v>
      </c>
      <c r="D488" s="6">
        <v>10000</v>
      </c>
      <c r="E488" s="8">
        <v>10</v>
      </c>
      <c r="F488" t="s">
        <v>8220</v>
      </c>
      <c r="G488" t="s">
        <v>8223</v>
      </c>
      <c r="H488" t="s">
        <v>8245</v>
      </c>
      <c r="I488">
        <v>1460644440</v>
      </c>
      <c r="J488">
        <v>1458336690</v>
      </c>
      <c r="K488" t="b">
        <v>0</v>
      </c>
      <c r="L488">
        <v>1</v>
      </c>
      <c r="M488" t="b">
        <v>0</v>
      </c>
      <c r="N488" t="s">
        <v>8306</v>
      </c>
      <c r="O488" t="s">
        <v>8311</v>
      </c>
      <c r="P488" s="14">
        <f t="shared" si="21"/>
        <v>42447.896875000006</v>
      </c>
      <c r="Q488" s="14">
        <f t="shared" si="22"/>
        <v>42474.606944444444</v>
      </c>
      <c r="R488">
        <f t="shared" si="23"/>
        <v>27</v>
      </c>
    </row>
    <row r="489" spans="1:18" ht="43.5" x14ac:dyDescent="0.35">
      <c r="A489">
        <v>491</v>
      </c>
      <c r="B489" s="3" t="s">
        <v>492</v>
      </c>
      <c r="C489" s="3" t="s">
        <v>4601</v>
      </c>
      <c r="D489" s="6">
        <v>10000</v>
      </c>
      <c r="E489" s="8">
        <v>0</v>
      </c>
      <c r="F489" t="s">
        <v>8220</v>
      </c>
      <c r="G489" t="s">
        <v>8223</v>
      </c>
      <c r="H489" t="s">
        <v>8245</v>
      </c>
      <c r="I489">
        <v>1453937699</v>
      </c>
      <c r="J489">
        <v>1451345699</v>
      </c>
      <c r="K489" t="b">
        <v>0</v>
      </c>
      <c r="L489">
        <v>0</v>
      </c>
      <c r="M489" t="b">
        <v>0</v>
      </c>
      <c r="N489" t="s">
        <v>8306</v>
      </c>
      <c r="O489" t="s">
        <v>8311</v>
      </c>
      <c r="P489" s="14">
        <f t="shared" si="21"/>
        <v>42366.982627314821</v>
      </c>
      <c r="Q489" s="14">
        <f t="shared" si="22"/>
        <v>42396.982627314821</v>
      </c>
      <c r="R489">
        <f t="shared" si="23"/>
        <v>30</v>
      </c>
    </row>
    <row r="490" spans="1:18" ht="43.5" x14ac:dyDescent="0.35">
      <c r="A490">
        <v>501</v>
      </c>
      <c r="B490" s="3" t="s">
        <v>502</v>
      </c>
      <c r="C490" s="3" t="s">
        <v>4611</v>
      </c>
      <c r="D490" s="6">
        <v>10000</v>
      </c>
      <c r="E490" s="8">
        <v>0</v>
      </c>
      <c r="F490" t="s">
        <v>8220</v>
      </c>
      <c r="G490" t="s">
        <v>8223</v>
      </c>
      <c r="H490" t="s">
        <v>8245</v>
      </c>
      <c r="I490">
        <v>1310189851</v>
      </c>
      <c r="J490">
        <v>1307597851</v>
      </c>
      <c r="K490" t="b">
        <v>0</v>
      </c>
      <c r="L490">
        <v>0</v>
      </c>
      <c r="M490" t="b">
        <v>0</v>
      </c>
      <c r="N490" t="s">
        <v>8306</v>
      </c>
      <c r="O490" t="s">
        <v>8311</v>
      </c>
      <c r="P490" s="14">
        <f t="shared" si="21"/>
        <v>40703.234386574077</v>
      </c>
      <c r="Q490" s="14">
        <f t="shared" si="22"/>
        <v>40733.234386574077</v>
      </c>
      <c r="R490">
        <f t="shared" si="23"/>
        <v>30</v>
      </c>
    </row>
    <row r="491" spans="1:18" ht="58" x14ac:dyDescent="0.35">
      <c r="A491">
        <v>527</v>
      </c>
      <c r="B491" s="3" t="s">
        <v>528</v>
      </c>
      <c r="C491" s="3" t="s">
        <v>4637</v>
      </c>
      <c r="D491" s="6">
        <v>10000</v>
      </c>
      <c r="E491" s="8">
        <v>10085</v>
      </c>
      <c r="F491" t="s">
        <v>8218</v>
      </c>
      <c r="G491" t="s">
        <v>8223</v>
      </c>
      <c r="H491" t="s">
        <v>8245</v>
      </c>
      <c r="I491">
        <v>1487347500</v>
      </c>
      <c r="J491">
        <v>1484715366</v>
      </c>
      <c r="K491" t="b">
        <v>0</v>
      </c>
      <c r="L491">
        <v>158</v>
      </c>
      <c r="M491" t="b">
        <v>1</v>
      </c>
      <c r="N491" t="s">
        <v>8328</v>
      </c>
      <c r="O491" t="s">
        <v>8329</v>
      </c>
      <c r="P491" s="14">
        <f t="shared" si="21"/>
        <v>42753.205625000002</v>
      </c>
      <c r="Q491" s="14">
        <f t="shared" si="22"/>
        <v>42783.670138888891</v>
      </c>
      <c r="R491">
        <f t="shared" si="23"/>
        <v>30</v>
      </c>
    </row>
    <row r="492" spans="1:18" ht="43.5" x14ac:dyDescent="0.35">
      <c r="A492">
        <v>532</v>
      </c>
      <c r="B492" s="3" t="s">
        <v>533</v>
      </c>
      <c r="C492" s="3" t="s">
        <v>4642</v>
      </c>
      <c r="D492" s="6">
        <v>10000</v>
      </c>
      <c r="E492" s="8">
        <v>12325</v>
      </c>
      <c r="F492" t="s">
        <v>8218</v>
      </c>
      <c r="G492" t="s">
        <v>8223</v>
      </c>
      <c r="H492" t="s">
        <v>8245</v>
      </c>
      <c r="I492">
        <v>1463098208</v>
      </c>
      <c r="J492">
        <v>1460506208</v>
      </c>
      <c r="K492" t="b">
        <v>0</v>
      </c>
      <c r="L492">
        <v>173</v>
      </c>
      <c r="M492" t="b">
        <v>1</v>
      </c>
      <c r="N492" t="s">
        <v>8328</v>
      </c>
      <c r="O492" t="s">
        <v>8329</v>
      </c>
      <c r="P492" s="14">
        <f t="shared" si="21"/>
        <v>42473.007037037038</v>
      </c>
      <c r="Q492" s="14">
        <f t="shared" si="22"/>
        <v>42503.007037037038</v>
      </c>
      <c r="R492">
        <f t="shared" si="23"/>
        <v>30</v>
      </c>
    </row>
    <row r="493" spans="1:18" ht="43.5" x14ac:dyDescent="0.35">
      <c r="A493">
        <v>548</v>
      </c>
      <c r="B493" s="3" t="s">
        <v>549</v>
      </c>
      <c r="C493" s="3" t="s">
        <v>4658</v>
      </c>
      <c r="D493" s="6">
        <v>10000</v>
      </c>
      <c r="E493" s="8">
        <v>9</v>
      </c>
      <c r="F493" t="s">
        <v>8220</v>
      </c>
      <c r="G493" t="s">
        <v>8224</v>
      </c>
      <c r="H493" t="s">
        <v>8246</v>
      </c>
      <c r="I493">
        <v>1446154848</v>
      </c>
      <c r="J493">
        <v>1443562848</v>
      </c>
      <c r="K493" t="b">
        <v>0</v>
      </c>
      <c r="L493">
        <v>1</v>
      </c>
      <c r="M493" t="b">
        <v>0</v>
      </c>
      <c r="N493" t="s">
        <v>8312</v>
      </c>
      <c r="O493" t="s">
        <v>8313</v>
      </c>
      <c r="P493" s="14">
        <f t="shared" si="21"/>
        <v>42276.903333333335</v>
      </c>
      <c r="Q493" s="14">
        <f t="shared" si="22"/>
        <v>42306.903333333335</v>
      </c>
      <c r="R493">
        <f t="shared" si="23"/>
        <v>30</v>
      </c>
    </row>
    <row r="494" spans="1:18" ht="43.5" x14ac:dyDescent="0.35">
      <c r="A494">
        <v>567</v>
      </c>
      <c r="B494" s="3" t="s">
        <v>568</v>
      </c>
      <c r="C494" s="3" t="s">
        <v>4677</v>
      </c>
      <c r="D494" s="6">
        <v>10000</v>
      </c>
      <c r="E494" s="8">
        <v>0</v>
      </c>
      <c r="F494" t="s">
        <v>8220</v>
      </c>
      <c r="G494" t="s">
        <v>8223</v>
      </c>
      <c r="H494" t="s">
        <v>8245</v>
      </c>
      <c r="I494">
        <v>1420143194</v>
      </c>
      <c r="J494">
        <v>1417551194</v>
      </c>
      <c r="K494" t="b">
        <v>0</v>
      </c>
      <c r="L494">
        <v>0</v>
      </c>
      <c r="M494" t="b">
        <v>0</v>
      </c>
      <c r="N494" t="s">
        <v>8312</v>
      </c>
      <c r="O494" t="s">
        <v>8313</v>
      </c>
      <c r="P494" s="14">
        <f t="shared" si="21"/>
        <v>41975.842523148152</v>
      </c>
      <c r="Q494" s="14">
        <f t="shared" si="22"/>
        <v>42005.842523148152</v>
      </c>
      <c r="R494">
        <f t="shared" si="23"/>
        <v>30</v>
      </c>
    </row>
    <row r="495" spans="1:18" ht="43.5" x14ac:dyDescent="0.35">
      <c r="A495">
        <v>586</v>
      </c>
      <c r="B495" s="3" t="s">
        <v>587</v>
      </c>
      <c r="C495" s="3" t="s">
        <v>4696</v>
      </c>
      <c r="D495" s="6">
        <v>10000</v>
      </c>
      <c r="E495" s="8">
        <v>56</v>
      </c>
      <c r="F495" t="s">
        <v>8220</v>
      </c>
      <c r="G495" t="s">
        <v>8223</v>
      </c>
      <c r="H495" t="s">
        <v>8245</v>
      </c>
      <c r="I495">
        <v>1424032207</v>
      </c>
      <c r="J495">
        <v>1421440207</v>
      </c>
      <c r="K495" t="b">
        <v>0</v>
      </c>
      <c r="L495">
        <v>4</v>
      </c>
      <c r="M495" t="b">
        <v>0</v>
      </c>
      <c r="N495" t="s">
        <v>8312</v>
      </c>
      <c r="O495" t="s">
        <v>8313</v>
      </c>
      <c r="P495" s="14">
        <f t="shared" si="21"/>
        <v>42020.854247685187</v>
      </c>
      <c r="Q495" s="14">
        <f t="shared" si="22"/>
        <v>42050.854247685187</v>
      </c>
      <c r="R495">
        <f t="shared" si="23"/>
        <v>30</v>
      </c>
    </row>
    <row r="496" spans="1:18" ht="43.5" x14ac:dyDescent="0.35">
      <c r="A496">
        <v>601</v>
      </c>
      <c r="B496" s="3" t="s">
        <v>602</v>
      </c>
      <c r="C496" s="3" t="s">
        <v>4711</v>
      </c>
      <c r="D496" s="6">
        <v>10000</v>
      </c>
      <c r="E496" s="8">
        <v>140</v>
      </c>
      <c r="F496" t="s">
        <v>8219</v>
      </c>
      <c r="G496" t="s">
        <v>8228</v>
      </c>
      <c r="H496" t="s">
        <v>8250</v>
      </c>
      <c r="I496">
        <v>1419626139</v>
      </c>
      <c r="J496">
        <v>1417034139</v>
      </c>
      <c r="K496" t="b">
        <v>0</v>
      </c>
      <c r="L496">
        <v>6</v>
      </c>
      <c r="M496" t="b">
        <v>0</v>
      </c>
      <c r="N496" t="s">
        <v>8312</v>
      </c>
      <c r="O496" t="s">
        <v>8313</v>
      </c>
      <c r="P496" s="14">
        <f t="shared" si="21"/>
        <v>41969.858090277776</v>
      </c>
      <c r="Q496" s="14">
        <f t="shared" si="22"/>
        <v>41999.858090277776</v>
      </c>
      <c r="R496">
        <f t="shared" si="23"/>
        <v>30</v>
      </c>
    </row>
    <row r="497" spans="1:18" ht="29" x14ac:dyDescent="0.35">
      <c r="A497">
        <v>612</v>
      </c>
      <c r="B497" s="3" t="s">
        <v>613</v>
      </c>
      <c r="C497" s="3" t="s">
        <v>4722</v>
      </c>
      <c r="D497" s="6">
        <v>10000</v>
      </c>
      <c r="E497" s="8">
        <v>0</v>
      </c>
      <c r="F497" t="s">
        <v>8219</v>
      </c>
      <c r="G497" t="s">
        <v>8236</v>
      </c>
      <c r="H497" t="s">
        <v>8248</v>
      </c>
      <c r="I497">
        <v>1472777146</v>
      </c>
      <c r="J497">
        <v>1470185146</v>
      </c>
      <c r="K497" t="b">
        <v>0</v>
      </c>
      <c r="L497">
        <v>0</v>
      </c>
      <c r="M497" t="b">
        <v>0</v>
      </c>
      <c r="N497" t="s">
        <v>8312</v>
      </c>
      <c r="O497" t="s">
        <v>8313</v>
      </c>
      <c r="P497" s="14">
        <f t="shared" si="21"/>
        <v>42585.031782407401</v>
      </c>
      <c r="Q497" s="14">
        <f t="shared" si="22"/>
        <v>42615.031782407401</v>
      </c>
      <c r="R497">
        <f t="shared" si="23"/>
        <v>30</v>
      </c>
    </row>
    <row r="498" spans="1:18" ht="43.5" x14ac:dyDescent="0.35">
      <c r="A498">
        <v>614</v>
      </c>
      <c r="B498" s="3" t="s">
        <v>615</v>
      </c>
      <c r="C498" s="3" t="s">
        <v>4724</v>
      </c>
      <c r="D498" s="6">
        <v>10000</v>
      </c>
      <c r="E498" s="8">
        <v>0</v>
      </c>
      <c r="F498" t="s">
        <v>8219</v>
      </c>
      <c r="G498" t="s">
        <v>8223</v>
      </c>
      <c r="H498" t="s">
        <v>8245</v>
      </c>
      <c r="I498">
        <v>1466731740</v>
      </c>
      <c r="J498">
        <v>1464139740</v>
      </c>
      <c r="K498" t="b">
        <v>0</v>
      </c>
      <c r="L498">
        <v>0</v>
      </c>
      <c r="M498" t="b">
        <v>0</v>
      </c>
      <c r="N498" t="s">
        <v>8312</v>
      </c>
      <c r="O498" t="s">
        <v>8313</v>
      </c>
      <c r="P498" s="14">
        <f t="shared" si="21"/>
        <v>42515.061805555553</v>
      </c>
      <c r="Q498" s="14">
        <f t="shared" si="22"/>
        <v>42545.061805555553</v>
      </c>
      <c r="R498">
        <f t="shared" si="23"/>
        <v>30</v>
      </c>
    </row>
    <row r="499" spans="1:18" ht="43.5" x14ac:dyDescent="0.35">
      <c r="A499">
        <v>633</v>
      </c>
      <c r="B499" s="3" t="s">
        <v>634</v>
      </c>
      <c r="C499" s="3" t="s">
        <v>4743</v>
      </c>
      <c r="D499" s="6">
        <v>10000</v>
      </c>
      <c r="E499" s="8">
        <v>1245</v>
      </c>
      <c r="F499" t="s">
        <v>8219</v>
      </c>
      <c r="G499" t="s">
        <v>8223</v>
      </c>
      <c r="H499" t="s">
        <v>8245</v>
      </c>
      <c r="I499">
        <v>1466204400</v>
      </c>
      <c r="J499">
        <v>1463469062</v>
      </c>
      <c r="K499" t="b">
        <v>0</v>
      </c>
      <c r="L499">
        <v>25</v>
      </c>
      <c r="M499" t="b">
        <v>0</v>
      </c>
      <c r="N499" t="s">
        <v>8312</v>
      </c>
      <c r="O499" t="s">
        <v>8313</v>
      </c>
      <c r="P499" s="14">
        <f t="shared" si="21"/>
        <v>42507.29932870371</v>
      </c>
      <c r="Q499" s="14">
        <f t="shared" si="22"/>
        <v>42538.958333333328</v>
      </c>
      <c r="R499">
        <f t="shared" si="23"/>
        <v>31</v>
      </c>
    </row>
    <row r="500" spans="1:18" ht="43.5" x14ac:dyDescent="0.35">
      <c r="A500">
        <v>661</v>
      </c>
      <c r="B500" s="3" t="s">
        <v>662</v>
      </c>
      <c r="C500" s="3" t="s">
        <v>4771</v>
      </c>
      <c r="D500" s="6">
        <v>10000</v>
      </c>
      <c r="E500" s="8">
        <v>95</v>
      </c>
      <c r="F500" t="s">
        <v>8220</v>
      </c>
      <c r="G500" t="s">
        <v>8223</v>
      </c>
      <c r="H500" t="s">
        <v>8245</v>
      </c>
      <c r="I500">
        <v>1477236559</v>
      </c>
      <c r="J500">
        <v>1474644559</v>
      </c>
      <c r="K500" t="b">
        <v>0</v>
      </c>
      <c r="L500">
        <v>9</v>
      </c>
      <c r="M500" t="b">
        <v>0</v>
      </c>
      <c r="N500" t="s">
        <v>8312</v>
      </c>
      <c r="O500" t="s">
        <v>8314</v>
      </c>
      <c r="P500" s="14">
        <f t="shared" si="21"/>
        <v>42636.645358796297</v>
      </c>
      <c r="Q500" s="14">
        <f t="shared" si="22"/>
        <v>42666.645358796297</v>
      </c>
      <c r="R500">
        <f t="shared" si="23"/>
        <v>30</v>
      </c>
    </row>
    <row r="501" spans="1:18" ht="58" x14ac:dyDescent="0.35">
      <c r="A501">
        <v>665</v>
      </c>
      <c r="B501" s="3" t="s">
        <v>666</v>
      </c>
      <c r="C501" s="3" t="s">
        <v>4775</v>
      </c>
      <c r="D501" s="6">
        <v>10000</v>
      </c>
      <c r="E501" s="8">
        <v>1864</v>
      </c>
      <c r="F501" t="s">
        <v>8220</v>
      </c>
      <c r="G501" t="s">
        <v>8223</v>
      </c>
      <c r="H501" t="s">
        <v>8245</v>
      </c>
      <c r="I501">
        <v>1484327061</v>
      </c>
      <c r="J501">
        <v>1479143061</v>
      </c>
      <c r="K501" t="b">
        <v>0</v>
      </c>
      <c r="L501">
        <v>12</v>
      </c>
      <c r="M501" t="b">
        <v>0</v>
      </c>
      <c r="N501" t="s">
        <v>8312</v>
      </c>
      <c r="O501" t="s">
        <v>8314</v>
      </c>
      <c r="P501" s="14">
        <f t="shared" si="21"/>
        <v>42688.711354166662</v>
      </c>
      <c r="Q501" s="14">
        <f t="shared" si="22"/>
        <v>42748.711354166662</v>
      </c>
      <c r="R501">
        <f t="shared" si="23"/>
        <v>60</v>
      </c>
    </row>
    <row r="502" spans="1:18" ht="43.5" x14ac:dyDescent="0.35">
      <c r="A502">
        <v>749</v>
      </c>
      <c r="B502" s="3" t="s">
        <v>750</v>
      </c>
      <c r="C502" s="3" t="s">
        <v>4859</v>
      </c>
      <c r="D502" s="6">
        <v>10000</v>
      </c>
      <c r="E502" s="8">
        <v>10556</v>
      </c>
      <c r="F502" t="s">
        <v>8218</v>
      </c>
      <c r="G502" t="s">
        <v>8223</v>
      </c>
      <c r="H502" t="s">
        <v>8245</v>
      </c>
      <c r="I502">
        <v>1485642930</v>
      </c>
      <c r="J502">
        <v>1483050930</v>
      </c>
      <c r="K502" t="b">
        <v>0</v>
      </c>
      <c r="L502">
        <v>110</v>
      </c>
      <c r="M502" t="b">
        <v>1</v>
      </c>
      <c r="N502" t="s">
        <v>8315</v>
      </c>
      <c r="O502" t="s">
        <v>8316</v>
      </c>
      <c r="P502" s="14">
        <f t="shared" si="21"/>
        <v>42733.94131944445</v>
      </c>
      <c r="Q502" s="14">
        <f t="shared" si="22"/>
        <v>42763.94131944445</v>
      </c>
      <c r="R502">
        <f t="shared" si="23"/>
        <v>30</v>
      </c>
    </row>
    <row r="503" spans="1:18" ht="43.5" x14ac:dyDescent="0.35">
      <c r="A503">
        <v>753</v>
      </c>
      <c r="B503" s="3" t="s">
        <v>754</v>
      </c>
      <c r="C503" s="3" t="s">
        <v>4863</v>
      </c>
      <c r="D503" s="6">
        <v>10000</v>
      </c>
      <c r="E503" s="8">
        <v>12800</v>
      </c>
      <c r="F503" t="s">
        <v>8218</v>
      </c>
      <c r="G503" t="s">
        <v>8223</v>
      </c>
      <c r="H503" t="s">
        <v>8245</v>
      </c>
      <c r="I503">
        <v>1423922991</v>
      </c>
      <c r="J503">
        <v>1421330991</v>
      </c>
      <c r="K503" t="b">
        <v>0</v>
      </c>
      <c r="L503">
        <v>26</v>
      </c>
      <c r="M503" t="b">
        <v>1</v>
      </c>
      <c r="N503" t="s">
        <v>8315</v>
      </c>
      <c r="O503" t="s">
        <v>8316</v>
      </c>
      <c r="P503" s="14">
        <f t="shared" si="21"/>
        <v>42019.590173611112</v>
      </c>
      <c r="Q503" s="14">
        <f t="shared" si="22"/>
        <v>42049.590173611112</v>
      </c>
      <c r="R503">
        <f t="shared" si="23"/>
        <v>30</v>
      </c>
    </row>
    <row r="504" spans="1:18" ht="43.5" x14ac:dyDescent="0.35">
      <c r="A504">
        <v>775</v>
      </c>
      <c r="B504" s="3" t="s">
        <v>776</v>
      </c>
      <c r="C504" s="3" t="s">
        <v>4885</v>
      </c>
      <c r="D504" s="6">
        <v>10000</v>
      </c>
      <c r="E504" s="8">
        <v>170</v>
      </c>
      <c r="F504" t="s">
        <v>8220</v>
      </c>
      <c r="G504" t="s">
        <v>8223</v>
      </c>
      <c r="H504" t="s">
        <v>8245</v>
      </c>
      <c r="I504">
        <v>1323998795</v>
      </c>
      <c r="J504">
        <v>1321406795</v>
      </c>
      <c r="K504" t="b">
        <v>0</v>
      </c>
      <c r="L504">
        <v>5</v>
      </c>
      <c r="M504" t="b">
        <v>0</v>
      </c>
      <c r="N504" t="s">
        <v>8315</v>
      </c>
      <c r="O504" t="s">
        <v>8331</v>
      </c>
      <c r="P504" s="14">
        <f t="shared" si="21"/>
        <v>40863.060127314813</v>
      </c>
      <c r="Q504" s="14">
        <f t="shared" si="22"/>
        <v>40893.060127314813</v>
      </c>
      <c r="R504">
        <f t="shared" si="23"/>
        <v>30</v>
      </c>
    </row>
    <row r="505" spans="1:18" ht="43.5" x14ac:dyDescent="0.35">
      <c r="A505">
        <v>790</v>
      </c>
      <c r="B505" s="3" t="s">
        <v>791</v>
      </c>
      <c r="C505" s="3" t="s">
        <v>4900</v>
      </c>
      <c r="D505" s="6">
        <v>10000</v>
      </c>
      <c r="E505" s="8">
        <v>14437.46</v>
      </c>
      <c r="F505" t="s">
        <v>8218</v>
      </c>
      <c r="G505" t="s">
        <v>8223</v>
      </c>
      <c r="H505" t="s">
        <v>8245</v>
      </c>
      <c r="I505">
        <v>1359680939</v>
      </c>
      <c r="J505">
        <v>1357088939</v>
      </c>
      <c r="K505" t="b">
        <v>0</v>
      </c>
      <c r="L505">
        <v>156</v>
      </c>
      <c r="M505" t="b">
        <v>1</v>
      </c>
      <c r="N505" t="s">
        <v>8317</v>
      </c>
      <c r="O505" t="s">
        <v>8335</v>
      </c>
      <c r="P505" s="14">
        <f t="shared" si="21"/>
        <v>41276.047905092593</v>
      </c>
      <c r="Q505" s="14">
        <f t="shared" si="22"/>
        <v>41306.047905092593</v>
      </c>
      <c r="R505">
        <f t="shared" si="23"/>
        <v>30</v>
      </c>
    </row>
    <row r="506" spans="1:18" ht="58" x14ac:dyDescent="0.35">
      <c r="A506">
        <v>796</v>
      </c>
      <c r="B506" s="3" t="s">
        <v>797</v>
      </c>
      <c r="C506" s="3" t="s">
        <v>4906</v>
      </c>
      <c r="D506" s="6">
        <v>10000</v>
      </c>
      <c r="E506" s="8">
        <v>10135</v>
      </c>
      <c r="F506" t="s">
        <v>8218</v>
      </c>
      <c r="G506" t="s">
        <v>8223</v>
      </c>
      <c r="H506" t="s">
        <v>8245</v>
      </c>
      <c r="I506">
        <v>1379279400</v>
      </c>
      <c r="J506">
        <v>1376687485</v>
      </c>
      <c r="K506" t="b">
        <v>0</v>
      </c>
      <c r="L506">
        <v>90</v>
      </c>
      <c r="M506" t="b">
        <v>1</v>
      </c>
      <c r="N506" t="s">
        <v>8317</v>
      </c>
      <c r="O506" t="s">
        <v>8335</v>
      </c>
      <c r="P506" s="14">
        <f t="shared" si="21"/>
        <v>41502.882928240739</v>
      </c>
      <c r="Q506" s="14">
        <f t="shared" si="22"/>
        <v>41532.881944444445</v>
      </c>
      <c r="R506">
        <f t="shared" si="23"/>
        <v>30</v>
      </c>
    </row>
    <row r="507" spans="1:18" ht="43.5" x14ac:dyDescent="0.35">
      <c r="A507">
        <v>840</v>
      </c>
      <c r="B507" s="3" t="s">
        <v>841</v>
      </c>
      <c r="C507" s="3" t="s">
        <v>4950</v>
      </c>
      <c r="D507" s="6">
        <v>10000</v>
      </c>
      <c r="E507" s="8">
        <v>12041.66</v>
      </c>
      <c r="F507" t="s">
        <v>8218</v>
      </c>
      <c r="G507" t="s">
        <v>8223</v>
      </c>
      <c r="H507" t="s">
        <v>8245</v>
      </c>
      <c r="I507">
        <v>1474694787</v>
      </c>
      <c r="J507">
        <v>1472102787</v>
      </c>
      <c r="K507" t="b">
        <v>0</v>
      </c>
      <c r="L507">
        <v>190</v>
      </c>
      <c r="M507" t="b">
        <v>1</v>
      </c>
      <c r="N507" t="s">
        <v>8317</v>
      </c>
      <c r="O507" t="s">
        <v>8354</v>
      </c>
      <c r="P507" s="14">
        <f t="shared" si="21"/>
        <v>42607.226701388892</v>
      </c>
      <c r="Q507" s="14">
        <f t="shared" si="22"/>
        <v>42637.226701388892</v>
      </c>
      <c r="R507">
        <f t="shared" si="23"/>
        <v>30</v>
      </c>
    </row>
    <row r="508" spans="1:18" ht="58" x14ac:dyDescent="0.35">
      <c r="A508">
        <v>980</v>
      </c>
      <c r="B508" s="3" t="s">
        <v>981</v>
      </c>
      <c r="C508" s="3" t="s">
        <v>5090</v>
      </c>
      <c r="D508" s="6">
        <v>10000</v>
      </c>
      <c r="E508" s="8">
        <v>1486</v>
      </c>
      <c r="F508" t="s">
        <v>8220</v>
      </c>
      <c r="G508" t="s">
        <v>8223</v>
      </c>
      <c r="H508" t="s">
        <v>8245</v>
      </c>
      <c r="I508">
        <v>1417387322</v>
      </c>
      <c r="J508">
        <v>1413495722</v>
      </c>
      <c r="K508" t="b">
        <v>0</v>
      </c>
      <c r="L508">
        <v>31</v>
      </c>
      <c r="M508" t="b">
        <v>0</v>
      </c>
      <c r="N508" t="s">
        <v>8312</v>
      </c>
      <c r="O508" t="s">
        <v>8314</v>
      </c>
      <c r="P508" s="14">
        <f t="shared" si="21"/>
        <v>41928.904189814813</v>
      </c>
      <c r="Q508" s="14">
        <f t="shared" si="22"/>
        <v>41973.945856481485</v>
      </c>
      <c r="R508">
        <f t="shared" si="23"/>
        <v>45</v>
      </c>
    </row>
    <row r="509" spans="1:18" ht="72.5" x14ac:dyDescent="0.35">
      <c r="A509">
        <v>984</v>
      </c>
      <c r="B509" s="3" t="s">
        <v>985</v>
      </c>
      <c r="C509" s="3" t="s">
        <v>5094</v>
      </c>
      <c r="D509" s="6">
        <v>10000</v>
      </c>
      <c r="E509" s="8">
        <v>106</v>
      </c>
      <c r="F509" t="s">
        <v>8220</v>
      </c>
      <c r="G509" t="s">
        <v>8223</v>
      </c>
      <c r="H509" t="s">
        <v>8245</v>
      </c>
      <c r="I509">
        <v>1427507208</v>
      </c>
      <c r="J509">
        <v>1424918808</v>
      </c>
      <c r="K509" t="b">
        <v>0</v>
      </c>
      <c r="L509">
        <v>3</v>
      </c>
      <c r="M509" t="b">
        <v>0</v>
      </c>
      <c r="N509" t="s">
        <v>8312</v>
      </c>
      <c r="O509" t="s">
        <v>8314</v>
      </c>
      <c r="P509" s="14">
        <f t="shared" si="21"/>
        <v>42061.11583333333</v>
      </c>
      <c r="Q509" s="14">
        <f t="shared" si="22"/>
        <v>42091.074166666673</v>
      </c>
      <c r="R509">
        <f t="shared" si="23"/>
        <v>30</v>
      </c>
    </row>
    <row r="510" spans="1:18" ht="29" x14ac:dyDescent="0.35">
      <c r="A510">
        <v>989</v>
      </c>
      <c r="B510" s="3" t="s">
        <v>990</v>
      </c>
      <c r="C510" s="3" t="s">
        <v>5099</v>
      </c>
      <c r="D510" s="6">
        <v>10000</v>
      </c>
      <c r="E510" s="8">
        <v>1677</v>
      </c>
      <c r="F510" t="s">
        <v>8220</v>
      </c>
      <c r="G510" t="s">
        <v>8223</v>
      </c>
      <c r="H510" t="s">
        <v>8245</v>
      </c>
      <c r="I510">
        <v>1475101495</v>
      </c>
      <c r="J510">
        <v>1472509495</v>
      </c>
      <c r="K510" t="b">
        <v>0</v>
      </c>
      <c r="L510">
        <v>32</v>
      </c>
      <c r="M510" t="b">
        <v>0</v>
      </c>
      <c r="N510" t="s">
        <v>8312</v>
      </c>
      <c r="O510" t="s">
        <v>8314</v>
      </c>
      <c r="P510" s="14">
        <f t="shared" si="21"/>
        <v>42611.933969907404</v>
      </c>
      <c r="Q510" s="14">
        <f t="shared" si="22"/>
        <v>42641.933969907404</v>
      </c>
      <c r="R510">
        <f t="shared" si="23"/>
        <v>30</v>
      </c>
    </row>
    <row r="511" spans="1:18" ht="43.5" x14ac:dyDescent="0.35">
      <c r="A511">
        <v>995</v>
      </c>
      <c r="B511" s="3" t="s">
        <v>996</v>
      </c>
      <c r="C511" s="3" t="s">
        <v>5105</v>
      </c>
      <c r="D511" s="6">
        <v>10000</v>
      </c>
      <c r="E511" s="8">
        <v>726</v>
      </c>
      <c r="F511" t="s">
        <v>8220</v>
      </c>
      <c r="G511" t="s">
        <v>8223</v>
      </c>
      <c r="H511" t="s">
        <v>8245</v>
      </c>
      <c r="I511">
        <v>1417276800</v>
      </c>
      <c r="J511">
        <v>1415140480</v>
      </c>
      <c r="K511" t="b">
        <v>0</v>
      </c>
      <c r="L511">
        <v>9</v>
      </c>
      <c r="M511" t="b">
        <v>0</v>
      </c>
      <c r="N511" t="s">
        <v>8312</v>
      </c>
      <c r="O511" t="s">
        <v>8314</v>
      </c>
      <c r="P511" s="14">
        <f t="shared" si="21"/>
        <v>41947.940740740742</v>
      </c>
      <c r="Q511" s="14">
        <f t="shared" si="22"/>
        <v>41972.666666666672</v>
      </c>
      <c r="R511">
        <f t="shared" si="23"/>
        <v>25</v>
      </c>
    </row>
    <row r="512" spans="1:18" ht="29" x14ac:dyDescent="0.35">
      <c r="A512">
        <v>1014</v>
      </c>
      <c r="B512" s="3" t="s">
        <v>1015</v>
      </c>
      <c r="C512" s="3" t="s">
        <v>5124</v>
      </c>
      <c r="D512" s="6">
        <v>10000</v>
      </c>
      <c r="E512" s="8">
        <v>3060</v>
      </c>
      <c r="F512" t="s">
        <v>8219</v>
      </c>
      <c r="G512" t="s">
        <v>8223</v>
      </c>
      <c r="H512" t="s">
        <v>8245</v>
      </c>
      <c r="I512">
        <v>1420070615</v>
      </c>
      <c r="J512">
        <v>1415750615</v>
      </c>
      <c r="K512" t="b">
        <v>0</v>
      </c>
      <c r="L512">
        <v>16</v>
      </c>
      <c r="M512" t="b">
        <v>0</v>
      </c>
      <c r="N512" t="s">
        <v>8312</v>
      </c>
      <c r="O512" t="s">
        <v>8314</v>
      </c>
      <c r="P512" s="14">
        <f t="shared" si="21"/>
        <v>41955.002488425926</v>
      </c>
      <c r="Q512" s="14">
        <f t="shared" si="22"/>
        <v>42005.002488425926</v>
      </c>
      <c r="R512">
        <f t="shared" si="23"/>
        <v>50</v>
      </c>
    </row>
    <row r="513" spans="1:18" ht="43.5" x14ac:dyDescent="0.35">
      <c r="A513">
        <v>1028</v>
      </c>
      <c r="B513" s="3" t="s">
        <v>1029</v>
      </c>
      <c r="C513" s="3" t="s">
        <v>5138</v>
      </c>
      <c r="D513" s="6">
        <v>10000</v>
      </c>
      <c r="E513" s="8">
        <v>11727</v>
      </c>
      <c r="F513" t="s">
        <v>8218</v>
      </c>
      <c r="G513" t="s">
        <v>8224</v>
      </c>
      <c r="H513" t="s">
        <v>8246</v>
      </c>
      <c r="I513">
        <v>1488830400</v>
      </c>
      <c r="J513">
        <v>1484924605</v>
      </c>
      <c r="K513" t="b">
        <v>1</v>
      </c>
      <c r="L513">
        <v>255</v>
      </c>
      <c r="M513" t="b">
        <v>1</v>
      </c>
      <c r="N513" t="s">
        <v>8317</v>
      </c>
      <c r="O513" t="s">
        <v>8320</v>
      </c>
      <c r="P513" s="14">
        <f t="shared" si="21"/>
        <v>42755.627372685187</v>
      </c>
      <c r="Q513" s="14">
        <f t="shared" si="22"/>
        <v>42800.833333333328</v>
      </c>
      <c r="R513">
        <f t="shared" si="23"/>
        <v>45</v>
      </c>
    </row>
    <row r="514" spans="1:18" ht="29" x14ac:dyDescent="0.35">
      <c r="A514">
        <v>1029</v>
      </c>
      <c r="B514" s="3" t="s">
        <v>1030</v>
      </c>
      <c r="C514" s="3" t="s">
        <v>5139</v>
      </c>
      <c r="D514" s="6">
        <v>10000</v>
      </c>
      <c r="E514" s="8">
        <v>11176</v>
      </c>
      <c r="F514" t="s">
        <v>8218</v>
      </c>
      <c r="G514" t="s">
        <v>8234</v>
      </c>
      <c r="H514" t="s">
        <v>8254</v>
      </c>
      <c r="I514">
        <v>1428184740</v>
      </c>
      <c r="J514">
        <v>1423501507</v>
      </c>
      <c r="K514" t="b">
        <v>0</v>
      </c>
      <c r="L514">
        <v>141</v>
      </c>
      <c r="M514" t="b">
        <v>1</v>
      </c>
      <c r="N514" t="s">
        <v>8317</v>
      </c>
      <c r="O514" t="s">
        <v>8320</v>
      </c>
      <c r="P514" s="14">
        <f t="shared" si="21"/>
        <v>42044.711886574078</v>
      </c>
      <c r="Q514" s="14">
        <f t="shared" si="22"/>
        <v>42098.915972222225</v>
      </c>
      <c r="R514">
        <f t="shared" si="23"/>
        <v>54</v>
      </c>
    </row>
    <row r="515" spans="1:18" ht="58" x14ac:dyDescent="0.35">
      <c r="A515">
        <v>1031</v>
      </c>
      <c r="B515" s="3" t="s">
        <v>1032</v>
      </c>
      <c r="C515" s="3" t="s">
        <v>5141</v>
      </c>
      <c r="D515" s="6">
        <v>10000</v>
      </c>
      <c r="E515" s="8">
        <v>10740</v>
      </c>
      <c r="F515" t="s">
        <v>8218</v>
      </c>
      <c r="G515" t="s">
        <v>8223</v>
      </c>
      <c r="H515" t="s">
        <v>8245</v>
      </c>
      <c r="I515">
        <v>1450290010</v>
      </c>
      <c r="J515">
        <v>1447698010</v>
      </c>
      <c r="K515" t="b">
        <v>0</v>
      </c>
      <c r="L515">
        <v>99</v>
      </c>
      <c r="M515" t="b">
        <v>1</v>
      </c>
      <c r="N515" t="s">
        <v>8317</v>
      </c>
      <c r="O515" t="s">
        <v>8320</v>
      </c>
      <c r="P515" s="14">
        <f t="shared" ref="P515:P578" si="24">(((J515/60)/60)/24)+DATE(1970,1,1)</f>
        <v>42324.764004629629</v>
      </c>
      <c r="Q515" s="14">
        <f t="shared" ref="Q515:Q578" si="25">(((I515/60)/60)/24)+DATE(1970,1,1)</f>
        <v>42354.764004629629</v>
      </c>
      <c r="R515">
        <f t="shared" ref="R515:R578" si="26">_xlfn.DAYS(Q515,P515)</f>
        <v>30</v>
      </c>
    </row>
    <row r="516" spans="1:18" ht="43.5" x14ac:dyDescent="0.35">
      <c r="A516">
        <v>1045</v>
      </c>
      <c r="B516" s="3" t="s">
        <v>1046</v>
      </c>
      <c r="C516" s="3" t="s">
        <v>5155</v>
      </c>
      <c r="D516" s="6">
        <v>10000</v>
      </c>
      <c r="E516" s="8">
        <v>266</v>
      </c>
      <c r="F516" t="s">
        <v>8219</v>
      </c>
      <c r="G516" t="s">
        <v>8223</v>
      </c>
      <c r="H516" t="s">
        <v>8245</v>
      </c>
      <c r="I516">
        <v>1408827550</v>
      </c>
      <c r="J516">
        <v>1406235550</v>
      </c>
      <c r="K516" t="b">
        <v>0</v>
      </c>
      <c r="L516">
        <v>8</v>
      </c>
      <c r="M516" t="b">
        <v>0</v>
      </c>
      <c r="N516" t="s">
        <v>8348</v>
      </c>
      <c r="O516" t="s">
        <v>8349</v>
      </c>
      <c r="P516" s="14">
        <f t="shared" si="24"/>
        <v>41844.874421296299</v>
      </c>
      <c r="Q516" s="14">
        <f t="shared" si="25"/>
        <v>41874.874421296299</v>
      </c>
      <c r="R516">
        <f t="shared" si="26"/>
        <v>30</v>
      </c>
    </row>
    <row r="517" spans="1:18" ht="58" x14ac:dyDescent="0.35">
      <c r="A517">
        <v>1056</v>
      </c>
      <c r="B517" s="3" t="s">
        <v>1057</v>
      </c>
      <c r="C517" s="3" t="s">
        <v>5166</v>
      </c>
      <c r="D517" s="6">
        <v>10000</v>
      </c>
      <c r="E517" s="8">
        <v>0</v>
      </c>
      <c r="F517" t="s">
        <v>8219</v>
      </c>
      <c r="G517" t="s">
        <v>8223</v>
      </c>
      <c r="H517" t="s">
        <v>8245</v>
      </c>
      <c r="I517">
        <v>1429892177</v>
      </c>
      <c r="J517">
        <v>1424711777</v>
      </c>
      <c r="K517" t="b">
        <v>0</v>
      </c>
      <c r="L517">
        <v>0</v>
      </c>
      <c r="M517" t="b">
        <v>0</v>
      </c>
      <c r="N517" t="s">
        <v>8348</v>
      </c>
      <c r="O517" t="s">
        <v>8349</v>
      </c>
      <c r="P517" s="14">
        <f t="shared" si="24"/>
        <v>42058.719641203701</v>
      </c>
      <c r="Q517" s="14">
        <f t="shared" si="25"/>
        <v>42118.677974537044</v>
      </c>
      <c r="R517">
        <f t="shared" si="26"/>
        <v>60</v>
      </c>
    </row>
    <row r="518" spans="1:18" ht="43.5" x14ac:dyDescent="0.35">
      <c r="A518">
        <v>1057</v>
      </c>
      <c r="B518" s="3" t="s">
        <v>1058</v>
      </c>
      <c r="C518" s="3" t="s">
        <v>5167</v>
      </c>
      <c r="D518" s="6">
        <v>10000</v>
      </c>
      <c r="E518" s="8">
        <v>0</v>
      </c>
      <c r="F518" t="s">
        <v>8219</v>
      </c>
      <c r="G518" t="s">
        <v>8223</v>
      </c>
      <c r="H518" t="s">
        <v>8245</v>
      </c>
      <c r="I518">
        <v>1480888483</v>
      </c>
      <c r="J518">
        <v>1478292883</v>
      </c>
      <c r="K518" t="b">
        <v>0</v>
      </c>
      <c r="L518">
        <v>0</v>
      </c>
      <c r="M518" t="b">
        <v>0</v>
      </c>
      <c r="N518" t="s">
        <v>8348</v>
      </c>
      <c r="O518" t="s">
        <v>8349</v>
      </c>
      <c r="P518" s="14">
        <f t="shared" si="24"/>
        <v>42678.871331018512</v>
      </c>
      <c r="Q518" s="14">
        <f t="shared" si="25"/>
        <v>42708.912997685184</v>
      </c>
      <c r="R518">
        <f t="shared" si="26"/>
        <v>30</v>
      </c>
    </row>
    <row r="519" spans="1:18" ht="43.5" x14ac:dyDescent="0.35">
      <c r="A519">
        <v>1070</v>
      </c>
      <c r="B519" s="3" t="s">
        <v>1071</v>
      </c>
      <c r="C519" s="3" t="s">
        <v>5180</v>
      </c>
      <c r="D519" s="6">
        <v>10000</v>
      </c>
      <c r="E519" s="8">
        <v>70</v>
      </c>
      <c r="F519" t="s">
        <v>8220</v>
      </c>
      <c r="G519" t="s">
        <v>8223</v>
      </c>
      <c r="H519" t="s">
        <v>8245</v>
      </c>
      <c r="I519">
        <v>1349050622</v>
      </c>
      <c r="J519">
        <v>1347322622</v>
      </c>
      <c r="K519" t="b">
        <v>0</v>
      </c>
      <c r="L519">
        <v>2</v>
      </c>
      <c r="M519" t="b">
        <v>0</v>
      </c>
      <c r="N519" t="s">
        <v>8321</v>
      </c>
      <c r="O519" t="s">
        <v>8322</v>
      </c>
      <c r="P519" s="14">
        <f t="shared" si="24"/>
        <v>41163.011828703704</v>
      </c>
      <c r="Q519" s="14">
        <f t="shared" si="25"/>
        <v>41183.011828703704</v>
      </c>
      <c r="R519">
        <f t="shared" si="26"/>
        <v>20</v>
      </c>
    </row>
    <row r="520" spans="1:18" ht="43.5" x14ac:dyDescent="0.35">
      <c r="A520">
        <v>1082</v>
      </c>
      <c r="B520" s="3" t="s">
        <v>1083</v>
      </c>
      <c r="C520" s="3" t="s">
        <v>5192</v>
      </c>
      <c r="D520" s="6">
        <v>10000</v>
      </c>
      <c r="E520" s="8">
        <v>56</v>
      </c>
      <c r="F520" t="s">
        <v>8220</v>
      </c>
      <c r="G520" t="s">
        <v>8223</v>
      </c>
      <c r="H520" t="s">
        <v>8245</v>
      </c>
      <c r="I520">
        <v>1344635088</v>
      </c>
      <c r="J520">
        <v>1342043088</v>
      </c>
      <c r="K520" t="b">
        <v>0</v>
      </c>
      <c r="L520">
        <v>3</v>
      </c>
      <c r="M520" t="b">
        <v>0</v>
      </c>
      <c r="N520" t="s">
        <v>8321</v>
      </c>
      <c r="O520" t="s">
        <v>8322</v>
      </c>
      <c r="P520" s="14">
        <f t="shared" si="24"/>
        <v>41101.906111111115</v>
      </c>
      <c r="Q520" s="14">
        <f t="shared" si="25"/>
        <v>41131.906111111115</v>
      </c>
      <c r="R520">
        <f t="shared" si="26"/>
        <v>30</v>
      </c>
    </row>
    <row r="521" spans="1:18" ht="58" x14ac:dyDescent="0.35">
      <c r="A521">
        <v>1107</v>
      </c>
      <c r="B521" s="3" t="s">
        <v>1108</v>
      </c>
      <c r="C521" s="3" t="s">
        <v>5217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1406148024</v>
      </c>
      <c r="J521">
        <v>1403556024</v>
      </c>
      <c r="K521" t="b">
        <v>0</v>
      </c>
      <c r="L521">
        <v>0</v>
      </c>
      <c r="M521" t="b">
        <v>0</v>
      </c>
      <c r="N521" t="s">
        <v>8321</v>
      </c>
      <c r="O521" t="s">
        <v>8322</v>
      </c>
      <c r="P521" s="14">
        <f t="shared" si="24"/>
        <v>41813.861388888887</v>
      </c>
      <c r="Q521" s="14">
        <f t="shared" si="25"/>
        <v>41843.861388888887</v>
      </c>
      <c r="R521">
        <f t="shared" si="26"/>
        <v>30</v>
      </c>
    </row>
    <row r="522" spans="1:18" ht="43.5" x14ac:dyDescent="0.35">
      <c r="A522">
        <v>1109</v>
      </c>
      <c r="B522" s="3" t="s">
        <v>1110</v>
      </c>
      <c r="C522" s="3" t="s">
        <v>5219</v>
      </c>
      <c r="D522" s="6">
        <v>10000</v>
      </c>
      <c r="E522" s="8">
        <v>45</v>
      </c>
      <c r="F522" t="s">
        <v>8220</v>
      </c>
      <c r="G522" t="s">
        <v>8223</v>
      </c>
      <c r="H522" t="s">
        <v>8245</v>
      </c>
      <c r="I522">
        <v>1479495790</v>
      </c>
      <c r="J522">
        <v>1476900190</v>
      </c>
      <c r="K522" t="b">
        <v>0</v>
      </c>
      <c r="L522">
        <v>3</v>
      </c>
      <c r="M522" t="b">
        <v>0</v>
      </c>
      <c r="N522" t="s">
        <v>8321</v>
      </c>
      <c r="O522" t="s">
        <v>8322</v>
      </c>
      <c r="P522" s="14">
        <f t="shared" si="24"/>
        <v>42662.752199074079</v>
      </c>
      <c r="Q522" s="14">
        <f t="shared" si="25"/>
        <v>42692.793865740736</v>
      </c>
      <c r="R522">
        <f t="shared" si="26"/>
        <v>30</v>
      </c>
    </row>
    <row r="523" spans="1:18" ht="43.5" x14ac:dyDescent="0.35">
      <c r="A523">
        <v>1132</v>
      </c>
      <c r="B523" s="3" t="s">
        <v>1133</v>
      </c>
      <c r="C523" s="3" t="s">
        <v>5242</v>
      </c>
      <c r="D523" s="6">
        <v>10000</v>
      </c>
      <c r="E523" s="8">
        <v>1438</v>
      </c>
      <c r="F523" t="s">
        <v>8220</v>
      </c>
      <c r="G523" t="s">
        <v>8228</v>
      </c>
      <c r="H523" t="s">
        <v>8250</v>
      </c>
      <c r="I523">
        <v>1483238771</v>
      </c>
      <c r="J523">
        <v>1480646771</v>
      </c>
      <c r="K523" t="b">
        <v>0</v>
      </c>
      <c r="L523">
        <v>13</v>
      </c>
      <c r="M523" t="b">
        <v>0</v>
      </c>
      <c r="N523" t="s">
        <v>8321</v>
      </c>
      <c r="O523" t="s">
        <v>8323</v>
      </c>
      <c r="P523" s="14">
        <f t="shared" si="24"/>
        <v>42706.115405092598</v>
      </c>
      <c r="Q523" s="14">
        <f t="shared" si="25"/>
        <v>42736.115405092598</v>
      </c>
      <c r="R523">
        <f t="shared" si="26"/>
        <v>30</v>
      </c>
    </row>
    <row r="524" spans="1:18" ht="43.5" x14ac:dyDescent="0.35">
      <c r="A524">
        <v>1157</v>
      </c>
      <c r="B524" s="3" t="s">
        <v>1158</v>
      </c>
      <c r="C524" s="3" t="s">
        <v>5267</v>
      </c>
      <c r="D524" s="6">
        <v>10000</v>
      </c>
      <c r="E524" s="8">
        <v>151</v>
      </c>
      <c r="F524" t="s">
        <v>8220</v>
      </c>
      <c r="G524" t="s">
        <v>8223</v>
      </c>
      <c r="H524" t="s">
        <v>8245</v>
      </c>
      <c r="I524">
        <v>1417795480</v>
      </c>
      <c r="J524">
        <v>1412607880</v>
      </c>
      <c r="K524" t="b">
        <v>0</v>
      </c>
      <c r="L524">
        <v>3</v>
      </c>
      <c r="M524" t="b">
        <v>0</v>
      </c>
      <c r="N524" t="s">
        <v>8324</v>
      </c>
      <c r="O524" t="s">
        <v>8325</v>
      </c>
      <c r="P524" s="14">
        <f t="shared" si="24"/>
        <v>41918.628240740742</v>
      </c>
      <c r="Q524" s="14">
        <f t="shared" si="25"/>
        <v>41978.669907407413</v>
      </c>
      <c r="R524">
        <f t="shared" si="26"/>
        <v>60</v>
      </c>
    </row>
    <row r="525" spans="1:18" ht="58" x14ac:dyDescent="0.35">
      <c r="A525">
        <v>1164</v>
      </c>
      <c r="B525" s="3" t="s">
        <v>1165</v>
      </c>
      <c r="C525" s="3" t="s">
        <v>5274</v>
      </c>
      <c r="D525" s="6">
        <v>10000</v>
      </c>
      <c r="E525" s="8">
        <v>0</v>
      </c>
      <c r="F525" t="s">
        <v>8220</v>
      </c>
      <c r="G525" t="s">
        <v>8223</v>
      </c>
      <c r="H525" t="s">
        <v>8245</v>
      </c>
      <c r="I525">
        <v>1466270582</v>
      </c>
      <c r="J525">
        <v>1463678582</v>
      </c>
      <c r="K525" t="b">
        <v>0</v>
      </c>
      <c r="L525">
        <v>0</v>
      </c>
      <c r="M525" t="b">
        <v>0</v>
      </c>
      <c r="N525" t="s">
        <v>8324</v>
      </c>
      <c r="O525" t="s">
        <v>8325</v>
      </c>
      <c r="P525" s="14">
        <f t="shared" si="24"/>
        <v>42509.724328703705</v>
      </c>
      <c r="Q525" s="14">
        <f t="shared" si="25"/>
        <v>42539.724328703705</v>
      </c>
      <c r="R525">
        <f t="shared" si="26"/>
        <v>30</v>
      </c>
    </row>
    <row r="526" spans="1:18" ht="43.5" x14ac:dyDescent="0.35">
      <c r="A526">
        <v>1165</v>
      </c>
      <c r="B526" s="3" t="s">
        <v>1166</v>
      </c>
      <c r="C526" s="3" t="s">
        <v>5275</v>
      </c>
      <c r="D526" s="6">
        <v>10000</v>
      </c>
      <c r="E526" s="8">
        <v>2070.5</v>
      </c>
      <c r="F526" t="s">
        <v>8220</v>
      </c>
      <c r="G526" t="s">
        <v>8223</v>
      </c>
      <c r="H526" t="s">
        <v>8245</v>
      </c>
      <c r="I526">
        <v>1404623330</v>
      </c>
      <c r="J526">
        <v>1401685730</v>
      </c>
      <c r="K526" t="b">
        <v>0</v>
      </c>
      <c r="L526">
        <v>25</v>
      </c>
      <c r="M526" t="b">
        <v>0</v>
      </c>
      <c r="N526" t="s">
        <v>8324</v>
      </c>
      <c r="O526" t="s">
        <v>8325</v>
      </c>
      <c r="P526" s="14">
        <f t="shared" si="24"/>
        <v>41792.214467592588</v>
      </c>
      <c r="Q526" s="14">
        <f t="shared" si="25"/>
        <v>41826.214467592588</v>
      </c>
      <c r="R526">
        <f t="shared" si="26"/>
        <v>34</v>
      </c>
    </row>
    <row r="527" spans="1:18" ht="43.5" x14ac:dyDescent="0.35">
      <c r="A527">
        <v>1169</v>
      </c>
      <c r="B527" s="3" t="s">
        <v>1170</v>
      </c>
      <c r="C527" s="3" t="s">
        <v>5279</v>
      </c>
      <c r="D527" s="6">
        <v>10000</v>
      </c>
      <c r="E527" s="8">
        <v>17</v>
      </c>
      <c r="F527" t="s">
        <v>8220</v>
      </c>
      <c r="G527" t="s">
        <v>8223</v>
      </c>
      <c r="H527" t="s">
        <v>8245</v>
      </c>
      <c r="I527">
        <v>1424593763</v>
      </c>
      <c r="J527">
        <v>1422001763</v>
      </c>
      <c r="K527" t="b">
        <v>0</v>
      </c>
      <c r="L527">
        <v>3</v>
      </c>
      <c r="M527" t="b">
        <v>0</v>
      </c>
      <c r="N527" t="s">
        <v>8324</v>
      </c>
      <c r="O527" t="s">
        <v>8325</v>
      </c>
      <c r="P527" s="14">
        <f t="shared" si="24"/>
        <v>42027.353738425925</v>
      </c>
      <c r="Q527" s="14">
        <f t="shared" si="25"/>
        <v>42057.353738425925</v>
      </c>
      <c r="R527">
        <f t="shared" si="26"/>
        <v>30</v>
      </c>
    </row>
    <row r="528" spans="1:18" ht="58" x14ac:dyDescent="0.35">
      <c r="A528">
        <v>1195</v>
      </c>
      <c r="B528" s="3" t="s">
        <v>1196</v>
      </c>
      <c r="C528" s="3" t="s">
        <v>5305</v>
      </c>
      <c r="D528" s="6">
        <v>10000</v>
      </c>
      <c r="E528" s="8">
        <v>13500</v>
      </c>
      <c r="F528" t="s">
        <v>8218</v>
      </c>
      <c r="G528" t="s">
        <v>8236</v>
      </c>
      <c r="H528" t="s">
        <v>8248</v>
      </c>
      <c r="I528">
        <v>1450602000</v>
      </c>
      <c r="J528">
        <v>1445415653</v>
      </c>
      <c r="K528" t="b">
        <v>0</v>
      </c>
      <c r="L528">
        <v>170</v>
      </c>
      <c r="M528" t="b">
        <v>1</v>
      </c>
      <c r="N528" t="s">
        <v>8326</v>
      </c>
      <c r="O528" t="s">
        <v>8327</v>
      </c>
      <c r="P528" s="14">
        <f t="shared" si="24"/>
        <v>42298.34783564815</v>
      </c>
      <c r="Q528" s="14">
        <f t="shared" si="25"/>
        <v>42358.375</v>
      </c>
      <c r="R528">
        <f t="shared" si="26"/>
        <v>60</v>
      </c>
    </row>
    <row r="529" spans="1:18" ht="58" x14ac:dyDescent="0.35">
      <c r="A529">
        <v>1208</v>
      </c>
      <c r="B529" s="3" t="s">
        <v>1209</v>
      </c>
      <c r="C529" s="3" t="s">
        <v>5318</v>
      </c>
      <c r="D529" s="6">
        <v>10000</v>
      </c>
      <c r="E529" s="8">
        <v>15530</v>
      </c>
      <c r="F529" t="s">
        <v>8218</v>
      </c>
      <c r="G529" t="s">
        <v>8223</v>
      </c>
      <c r="H529" t="s">
        <v>8245</v>
      </c>
      <c r="I529">
        <v>1458835264</v>
      </c>
      <c r="J529">
        <v>1456246864</v>
      </c>
      <c r="K529" t="b">
        <v>0</v>
      </c>
      <c r="L529">
        <v>75</v>
      </c>
      <c r="M529" t="b">
        <v>1</v>
      </c>
      <c r="N529" t="s">
        <v>8326</v>
      </c>
      <c r="O529" t="s">
        <v>8327</v>
      </c>
      <c r="P529" s="14">
        <f t="shared" si="24"/>
        <v>42423.709074074075</v>
      </c>
      <c r="Q529" s="14">
        <f t="shared" si="25"/>
        <v>42453.667407407411</v>
      </c>
      <c r="R529">
        <f t="shared" si="26"/>
        <v>30</v>
      </c>
    </row>
    <row r="530" spans="1:18" ht="29" x14ac:dyDescent="0.35">
      <c r="A530">
        <v>1270</v>
      </c>
      <c r="B530" s="3" t="s">
        <v>1271</v>
      </c>
      <c r="C530" s="3" t="s">
        <v>5380</v>
      </c>
      <c r="D530" s="6">
        <v>10000</v>
      </c>
      <c r="E530" s="8">
        <v>11472</v>
      </c>
      <c r="F530" t="s">
        <v>8218</v>
      </c>
      <c r="G530" t="s">
        <v>8223</v>
      </c>
      <c r="H530" t="s">
        <v>8245</v>
      </c>
      <c r="I530">
        <v>1332704042</v>
      </c>
      <c r="J530">
        <v>1327523642</v>
      </c>
      <c r="K530" t="b">
        <v>1</v>
      </c>
      <c r="L530">
        <v>169</v>
      </c>
      <c r="M530" t="b">
        <v>1</v>
      </c>
      <c r="N530" t="s">
        <v>8317</v>
      </c>
      <c r="O530" t="s">
        <v>8335</v>
      </c>
      <c r="P530" s="14">
        <f t="shared" si="24"/>
        <v>40933.856967592597</v>
      </c>
      <c r="Q530" s="14">
        <f t="shared" si="25"/>
        <v>40993.815300925926</v>
      </c>
      <c r="R530">
        <f t="shared" si="26"/>
        <v>60</v>
      </c>
    </row>
    <row r="531" spans="1:18" ht="29" x14ac:dyDescent="0.35">
      <c r="A531">
        <v>1308</v>
      </c>
      <c r="B531" s="3" t="s">
        <v>1309</v>
      </c>
      <c r="C531" s="3" t="s">
        <v>5418</v>
      </c>
      <c r="D531" s="6">
        <v>10000</v>
      </c>
      <c r="E531" s="8">
        <v>1136</v>
      </c>
      <c r="F531" t="s">
        <v>8219</v>
      </c>
      <c r="G531" t="s">
        <v>8223</v>
      </c>
      <c r="H531" t="s">
        <v>8245</v>
      </c>
      <c r="I531">
        <v>1475937812</v>
      </c>
      <c r="J531">
        <v>1472481812</v>
      </c>
      <c r="K531" t="b">
        <v>0</v>
      </c>
      <c r="L531">
        <v>38</v>
      </c>
      <c r="M531" t="b">
        <v>0</v>
      </c>
      <c r="N531" t="s">
        <v>8312</v>
      </c>
      <c r="O531" t="s">
        <v>8314</v>
      </c>
      <c r="P531" s="14">
        <f t="shared" si="24"/>
        <v>42611.613564814819</v>
      </c>
      <c r="Q531" s="14">
        <f t="shared" si="25"/>
        <v>42651.613564814819</v>
      </c>
      <c r="R531">
        <f t="shared" si="26"/>
        <v>40</v>
      </c>
    </row>
    <row r="532" spans="1:18" ht="58" x14ac:dyDescent="0.35">
      <c r="A532">
        <v>1352</v>
      </c>
      <c r="B532" s="3" t="s">
        <v>1353</v>
      </c>
      <c r="C532" s="3" t="s">
        <v>5462</v>
      </c>
      <c r="D532" s="6">
        <v>10000</v>
      </c>
      <c r="E532" s="8">
        <v>13614</v>
      </c>
      <c r="F532" t="s">
        <v>8218</v>
      </c>
      <c r="G532" t="s">
        <v>8223</v>
      </c>
      <c r="H532" t="s">
        <v>8245</v>
      </c>
      <c r="I532">
        <v>1441425540</v>
      </c>
      <c r="J532">
        <v>1436968366</v>
      </c>
      <c r="K532" t="b">
        <v>0</v>
      </c>
      <c r="L532">
        <v>227</v>
      </c>
      <c r="M532" t="b">
        <v>1</v>
      </c>
      <c r="N532" t="s">
        <v>8315</v>
      </c>
      <c r="O532" t="s">
        <v>8316</v>
      </c>
      <c r="P532" s="14">
        <f t="shared" si="24"/>
        <v>42200.578310185185</v>
      </c>
      <c r="Q532" s="14">
        <f t="shared" si="25"/>
        <v>42252.165972222225</v>
      </c>
      <c r="R532">
        <f t="shared" si="26"/>
        <v>52</v>
      </c>
    </row>
    <row r="533" spans="1:18" ht="29" x14ac:dyDescent="0.35">
      <c r="A533">
        <v>1373</v>
      </c>
      <c r="B533" s="3" t="s">
        <v>1374</v>
      </c>
      <c r="C533" s="3" t="s">
        <v>5483</v>
      </c>
      <c r="D533" s="6">
        <v>10000</v>
      </c>
      <c r="E533" s="8">
        <v>10501</v>
      </c>
      <c r="F533" t="s">
        <v>8218</v>
      </c>
      <c r="G533" t="s">
        <v>8223</v>
      </c>
      <c r="H533" t="s">
        <v>8245</v>
      </c>
      <c r="I533">
        <v>1483138233</v>
      </c>
      <c r="J533">
        <v>1480546233</v>
      </c>
      <c r="K533" t="b">
        <v>0</v>
      </c>
      <c r="L533">
        <v>52</v>
      </c>
      <c r="M533" t="b">
        <v>1</v>
      </c>
      <c r="N533" t="s">
        <v>8317</v>
      </c>
      <c r="O533" t="s">
        <v>8335</v>
      </c>
      <c r="P533" s="14">
        <f t="shared" si="24"/>
        <v>42704.95177083333</v>
      </c>
      <c r="Q533" s="14">
        <f t="shared" si="25"/>
        <v>42734.95177083333</v>
      </c>
      <c r="R533">
        <f t="shared" si="26"/>
        <v>30</v>
      </c>
    </row>
    <row r="534" spans="1:18" ht="29" x14ac:dyDescent="0.35">
      <c r="A534">
        <v>1379</v>
      </c>
      <c r="B534" s="3" t="s">
        <v>1380</v>
      </c>
      <c r="C534" s="3" t="s">
        <v>5489</v>
      </c>
      <c r="D534" s="6">
        <v>10000</v>
      </c>
      <c r="E534" s="8">
        <v>11160</v>
      </c>
      <c r="F534" t="s">
        <v>8218</v>
      </c>
      <c r="G534" t="s">
        <v>8223</v>
      </c>
      <c r="H534" t="s">
        <v>8245</v>
      </c>
      <c r="I534">
        <v>1433504876</v>
      </c>
      <c r="J534">
        <v>1430912876</v>
      </c>
      <c r="K534" t="b">
        <v>0</v>
      </c>
      <c r="L534">
        <v>151</v>
      </c>
      <c r="M534" t="b">
        <v>1</v>
      </c>
      <c r="N534" t="s">
        <v>8317</v>
      </c>
      <c r="O534" t="s">
        <v>8335</v>
      </c>
      <c r="P534" s="14">
        <f t="shared" si="24"/>
        <v>42130.491620370376</v>
      </c>
      <c r="Q534" s="14">
        <f t="shared" si="25"/>
        <v>42160.491620370376</v>
      </c>
      <c r="R534">
        <f t="shared" si="26"/>
        <v>30</v>
      </c>
    </row>
    <row r="535" spans="1:18" x14ac:dyDescent="0.35">
      <c r="A535">
        <v>1393</v>
      </c>
      <c r="B535" s="3" t="s">
        <v>1394</v>
      </c>
      <c r="C535" s="3" t="s">
        <v>5503</v>
      </c>
      <c r="D535" s="6">
        <v>10000</v>
      </c>
      <c r="E535" s="8">
        <v>10235</v>
      </c>
      <c r="F535" t="s">
        <v>8218</v>
      </c>
      <c r="G535" t="s">
        <v>8223</v>
      </c>
      <c r="H535" t="s">
        <v>8245</v>
      </c>
      <c r="I535">
        <v>1470068523</v>
      </c>
      <c r="J535">
        <v>1467476523</v>
      </c>
      <c r="K535" t="b">
        <v>0</v>
      </c>
      <c r="L535">
        <v>52</v>
      </c>
      <c r="M535" t="b">
        <v>1</v>
      </c>
      <c r="N535" t="s">
        <v>8317</v>
      </c>
      <c r="O535" t="s">
        <v>8335</v>
      </c>
      <c r="P535" s="14">
        <f t="shared" si="24"/>
        <v>42553.681979166664</v>
      </c>
      <c r="Q535" s="14">
        <f t="shared" si="25"/>
        <v>42583.681979166664</v>
      </c>
      <c r="R535">
        <f t="shared" si="26"/>
        <v>30</v>
      </c>
    </row>
    <row r="536" spans="1:18" ht="43.5" x14ac:dyDescent="0.35">
      <c r="A536">
        <v>1397</v>
      </c>
      <c r="B536" s="3" t="s">
        <v>1398</v>
      </c>
      <c r="C536" s="3" t="s">
        <v>5507</v>
      </c>
      <c r="D536" s="6">
        <v>10000</v>
      </c>
      <c r="E536" s="8">
        <v>11385</v>
      </c>
      <c r="F536" t="s">
        <v>8218</v>
      </c>
      <c r="G536" t="s">
        <v>8223</v>
      </c>
      <c r="H536" t="s">
        <v>8245</v>
      </c>
      <c r="I536">
        <v>1477603140</v>
      </c>
      <c r="J536">
        <v>1475013710</v>
      </c>
      <c r="K536" t="b">
        <v>0</v>
      </c>
      <c r="L536">
        <v>158</v>
      </c>
      <c r="M536" t="b">
        <v>1</v>
      </c>
      <c r="N536" t="s">
        <v>8317</v>
      </c>
      <c r="O536" t="s">
        <v>8335</v>
      </c>
      <c r="P536" s="14">
        <f t="shared" si="24"/>
        <v>42640.917939814812</v>
      </c>
      <c r="Q536" s="14">
        <f t="shared" si="25"/>
        <v>42670.888194444444</v>
      </c>
      <c r="R536">
        <f t="shared" si="26"/>
        <v>30</v>
      </c>
    </row>
    <row r="537" spans="1:18" ht="43.5" x14ac:dyDescent="0.35">
      <c r="A537">
        <v>1429</v>
      </c>
      <c r="B537" s="3" t="s">
        <v>1430</v>
      </c>
      <c r="C537" s="3" t="s">
        <v>5539</v>
      </c>
      <c r="D537" s="6">
        <v>10000</v>
      </c>
      <c r="E537" s="8">
        <v>0</v>
      </c>
      <c r="F537" t="s">
        <v>8220</v>
      </c>
      <c r="G537" t="s">
        <v>8223</v>
      </c>
      <c r="H537" t="s">
        <v>8245</v>
      </c>
      <c r="I537">
        <v>1428629242</v>
      </c>
      <c r="J537">
        <v>1426037242</v>
      </c>
      <c r="K537" t="b">
        <v>0</v>
      </c>
      <c r="L537">
        <v>0</v>
      </c>
      <c r="M537" t="b">
        <v>0</v>
      </c>
      <c r="N537" t="s">
        <v>8315</v>
      </c>
      <c r="O537" t="s">
        <v>8330</v>
      </c>
      <c r="P537" s="14">
        <f t="shared" si="24"/>
        <v>42074.060671296291</v>
      </c>
      <c r="Q537" s="14">
        <f t="shared" si="25"/>
        <v>42104.060671296291</v>
      </c>
      <c r="R537">
        <f t="shared" si="26"/>
        <v>30</v>
      </c>
    </row>
    <row r="538" spans="1:18" ht="58" x14ac:dyDescent="0.35">
      <c r="A538">
        <v>1436</v>
      </c>
      <c r="B538" s="3" t="s">
        <v>1437</v>
      </c>
      <c r="C538" s="3" t="s">
        <v>5546</v>
      </c>
      <c r="D538" s="6">
        <v>10000</v>
      </c>
      <c r="E538" s="8">
        <v>77</v>
      </c>
      <c r="F538" t="s">
        <v>8220</v>
      </c>
      <c r="G538" t="s">
        <v>8235</v>
      </c>
      <c r="H538" t="s">
        <v>8248</v>
      </c>
      <c r="I538">
        <v>1456043057</v>
      </c>
      <c r="J538">
        <v>1453451057</v>
      </c>
      <c r="K538" t="b">
        <v>0</v>
      </c>
      <c r="L538">
        <v>2</v>
      </c>
      <c r="M538" t="b">
        <v>0</v>
      </c>
      <c r="N538" t="s">
        <v>8315</v>
      </c>
      <c r="O538" t="s">
        <v>8330</v>
      </c>
      <c r="P538" s="14">
        <f t="shared" si="24"/>
        <v>42391.35019675926</v>
      </c>
      <c r="Q538" s="14">
        <f t="shared" si="25"/>
        <v>42421.35019675926</v>
      </c>
      <c r="R538">
        <f t="shared" si="26"/>
        <v>30</v>
      </c>
    </row>
    <row r="539" spans="1:18" ht="43.5" x14ac:dyDescent="0.35">
      <c r="A539">
        <v>1487</v>
      </c>
      <c r="B539" s="3" t="s">
        <v>1488</v>
      </c>
      <c r="C539" s="3" t="s">
        <v>5597</v>
      </c>
      <c r="D539" s="6">
        <v>10000</v>
      </c>
      <c r="E539" s="8">
        <v>0</v>
      </c>
      <c r="F539" t="s">
        <v>8220</v>
      </c>
      <c r="G539" t="s">
        <v>8223</v>
      </c>
      <c r="H539" t="s">
        <v>8245</v>
      </c>
      <c r="I539">
        <v>1470175271</v>
      </c>
      <c r="J539">
        <v>1467583271</v>
      </c>
      <c r="K539" t="b">
        <v>0</v>
      </c>
      <c r="L539">
        <v>0</v>
      </c>
      <c r="M539" t="b">
        <v>0</v>
      </c>
      <c r="N539" t="s">
        <v>8315</v>
      </c>
      <c r="O539" t="s">
        <v>8331</v>
      </c>
      <c r="P539" s="14">
        <f t="shared" si="24"/>
        <v>42554.917488425926</v>
      </c>
      <c r="Q539" s="14">
        <f t="shared" si="25"/>
        <v>42584.917488425926</v>
      </c>
      <c r="R539">
        <f t="shared" si="26"/>
        <v>30</v>
      </c>
    </row>
    <row r="540" spans="1:18" ht="58" x14ac:dyDescent="0.35">
      <c r="A540">
        <v>1561</v>
      </c>
      <c r="B540" s="3" t="s">
        <v>1562</v>
      </c>
      <c r="C540" s="3" t="s">
        <v>5671</v>
      </c>
      <c r="D540" s="6">
        <v>10000</v>
      </c>
      <c r="E540" s="8">
        <v>67</v>
      </c>
      <c r="F540" t="s">
        <v>8219</v>
      </c>
      <c r="G540" t="s">
        <v>8223</v>
      </c>
      <c r="H540" t="s">
        <v>8245</v>
      </c>
      <c r="I540">
        <v>1383789603</v>
      </c>
      <c r="J540">
        <v>1381194003</v>
      </c>
      <c r="K540" t="b">
        <v>0</v>
      </c>
      <c r="L540">
        <v>1</v>
      </c>
      <c r="M540" t="b">
        <v>0</v>
      </c>
      <c r="N540" t="s">
        <v>8315</v>
      </c>
      <c r="O540" t="s">
        <v>8352</v>
      </c>
      <c r="P540" s="14">
        <f t="shared" si="24"/>
        <v>41555.041701388887</v>
      </c>
      <c r="Q540" s="14">
        <f t="shared" si="25"/>
        <v>41585.083368055559</v>
      </c>
      <c r="R540">
        <f t="shared" si="26"/>
        <v>30</v>
      </c>
    </row>
    <row r="541" spans="1:18" ht="43.5" x14ac:dyDescent="0.35">
      <c r="A541">
        <v>1564</v>
      </c>
      <c r="B541" s="3" t="s">
        <v>1565</v>
      </c>
      <c r="C541" s="3" t="s">
        <v>5674</v>
      </c>
      <c r="D541" s="6">
        <v>10000</v>
      </c>
      <c r="E541" s="8">
        <v>10</v>
      </c>
      <c r="F541" t="s">
        <v>8219</v>
      </c>
      <c r="G541" t="s">
        <v>8223</v>
      </c>
      <c r="H541" t="s">
        <v>8245</v>
      </c>
      <c r="I541">
        <v>1432843500</v>
      </c>
      <c r="J541">
        <v>1430124509</v>
      </c>
      <c r="K541" t="b">
        <v>0</v>
      </c>
      <c r="L541">
        <v>1</v>
      </c>
      <c r="M541" t="b">
        <v>0</v>
      </c>
      <c r="N541" t="s">
        <v>8315</v>
      </c>
      <c r="O541" t="s">
        <v>8352</v>
      </c>
      <c r="P541" s="14">
        <f t="shared" si="24"/>
        <v>42121.367002314815</v>
      </c>
      <c r="Q541" s="14">
        <f t="shared" si="25"/>
        <v>42152.836805555555</v>
      </c>
      <c r="R541">
        <f t="shared" si="26"/>
        <v>31</v>
      </c>
    </row>
    <row r="542" spans="1:18" ht="43.5" x14ac:dyDescent="0.35">
      <c r="A542">
        <v>1574</v>
      </c>
      <c r="B542" s="3" t="s">
        <v>1575</v>
      </c>
      <c r="C542" s="3" t="s">
        <v>5684</v>
      </c>
      <c r="D542" s="6">
        <v>10000</v>
      </c>
      <c r="E542" s="8">
        <v>506</v>
      </c>
      <c r="F542" t="s">
        <v>8219</v>
      </c>
      <c r="G542" t="s">
        <v>8223</v>
      </c>
      <c r="H542" t="s">
        <v>8245</v>
      </c>
      <c r="I542">
        <v>1424211329</v>
      </c>
      <c r="J542">
        <v>1421187329</v>
      </c>
      <c r="K542" t="b">
        <v>0</v>
      </c>
      <c r="L542">
        <v>6</v>
      </c>
      <c r="M542" t="b">
        <v>0</v>
      </c>
      <c r="N542" t="s">
        <v>8315</v>
      </c>
      <c r="O542" t="s">
        <v>8352</v>
      </c>
      <c r="P542" s="14">
        <f t="shared" si="24"/>
        <v>42017.927418981482</v>
      </c>
      <c r="Q542" s="14">
        <f t="shared" si="25"/>
        <v>42052.927418981482</v>
      </c>
      <c r="R542">
        <f t="shared" si="26"/>
        <v>35</v>
      </c>
    </row>
    <row r="543" spans="1:18" ht="43.5" x14ac:dyDescent="0.35">
      <c r="A543">
        <v>1575</v>
      </c>
      <c r="B543" s="3" t="s">
        <v>1576</v>
      </c>
      <c r="C543" s="3" t="s">
        <v>5685</v>
      </c>
      <c r="D543" s="6">
        <v>10000</v>
      </c>
      <c r="E543" s="8">
        <v>2291</v>
      </c>
      <c r="F543" t="s">
        <v>8219</v>
      </c>
      <c r="G543" t="s">
        <v>8223</v>
      </c>
      <c r="H543" t="s">
        <v>8245</v>
      </c>
      <c r="I543">
        <v>1404909296</v>
      </c>
      <c r="J543">
        <v>1402317296</v>
      </c>
      <c r="K543" t="b">
        <v>0</v>
      </c>
      <c r="L543">
        <v>35</v>
      </c>
      <c r="M543" t="b">
        <v>0</v>
      </c>
      <c r="N543" t="s">
        <v>8315</v>
      </c>
      <c r="O543" t="s">
        <v>8352</v>
      </c>
      <c r="P543" s="14">
        <f t="shared" si="24"/>
        <v>41799.524259259262</v>
      </c>
      <c r="Q543" s="14">
        <f t="shared" si="25"/>
        <v>41829.524259259262</v>
      </c>
      <c r="R543">
        <f t="shared" si="26"/>
        <v>30</v>
      </c>
    </row>
    <row r="544" spans="1:18" ht="43.5" x14ac:dyDescent="0.35">
      <c r="A544">
        <v>1577</v>
      </c>
      <c r="B544" s="3" t="s">
        <v>1578</v>
      </c>
      <c r="C544" s="3" t="s">
        <v>5687</v>
      </c>
      <c r="D544" s="6">
        <v>10000</v>
      </c>
      <c r="E544" s="8">
        <v>55</v>
      </c>
      <c r="F544" t="s">
        <v>8219</v>
      </c>
      <c r="G544" t="s">
        <v>8223</v>
      </c>
      <c r="H544" t="s">
        <v>8245</v>
      </c>
      <c r="I544">
        <v>1343161248</v>
      </c>
      <c r="J544">
        <v>1337977248</v>
      </c>
      <c r="K544" t="b">
        <v>0</v>
      </c>
      <c r="L544">
        <v>2</v>
      </c>
      <c r="M544" t="b">
        <v>0</v>
      </c>
      <c r="N544" t="s">
        <v>8315</v>
      </c>
      <c r="O544" t="s">
        <v>8352</v>
      </c>
      <c r="P544" s="14">
        <f t="shared" si="24"/>
        <v>41054.847777777781</v>
      </c>
      <c r="Q544" s="14">
        <f t="shared" si="25"/>
        <v>41114.847777777781</v>
      </c>
      <c r="R544">
        <f t="shared" si="26"/>
        <v>60</v>
      </c>
    </row>
    <row r="545" spans="1:18" ht="43.5" x14ac:dyDescent="0.35">
      <c r="A545">
        <v>1607</v>
      </c>
      <c r="B545" s="3" t="s">
        <v>1608</v>
      </c>
      <c r="C545" s="3" t="s">
        <v>5717</v>
      </c>
      <c r="D545" s="6">
        <v>10000</v>
      </c>
      <c r="E545" s="8">
        <v>14511</v>
      </c>
      <c r="F545" t="s">
        <v>8218</v>
      </c>
      <c r="G545" t="s">
        <v>8223</v>
      </c>
      <c r="H545" t="s">
        <v>8245</v>
      </c>
      <c r="I545">
        <v>1339701851</v>
      </c>
      <c r="J545">
        <v>1337887451</v>
      </c>
      <c r="K545" t="b">
        <v>0</v>
      </c>
      <c r="L545">
        <v>205</v>
      </c>
      <c r="M545" t="b">
        <v>1</v>
      </c>
      <c r="N545" t="s">
        <v>8317</v>
      </c>
      <c r="O545" t="s">
        <v>8335</v>
      </c>
      <c r="P545" s="14">
        <f t="shared" si="24"/>
        <v>41053.80846064815</v>
      </c>
      <c r="Q545" s="14">
        <f t="shared" si="25"/>
        <v>41074.80846064815</v>
      </c>
      <c r="R545">
        <f t="shared" si="26"/>
        <v>21</v>
      </c>
    </row>
    <row r="546" spans="1:18" ht="43.5" x14ac:dyDescent="0.35">
      <c r="A546">
        <v>1616</v>
      </c>
      <c r="B546" s="3" t="s">
        <v>1617</v>
      </c>
      <c r="C546" s="3" t="s">
        <v>5726</v>
      </c>
      <c r="D546" s="6">
        <v>10000</v>
      </c>
      <c r="E546" s="8">
        <v>10420</v>
      </c>
      <c r="F546" t="s">
        <v>8218</v>
      </c>
      <c r="G546" t="s">
        <v>8223</v>
      </c>
      <c r="H546" t="s">
        <v>8245</v>
      </c>
      <c r="I546">
        <v>1353621600</v>
      </c>
      <c r="J546">
        <v>1350061821</v>
      </c>
      <c r="K546" t="b">
        <v>0</v>
      </c>
      <c r="L546">
        <v>157</v>
      </c>
      <c r="M546" t="b">
        <v>1</v>
      </c>
      <c r="N546" t="s">
        <v>8317</v>
      </c>
      <c r="O546" t="s">
        <v>8335</v>
      </c>
      <c r="P546" s="14">
        <f t="shared" si="24"/>
        <v>41194.715520833335</v>
      </c>
      <c r="Q546" s="14">
        <f t="shared" si="25"/>
        <v>41235.916666666664</v>
      </c>
      <c r="R546">
        <f t="shared" si="26"/>
        <v>41</v>
      </c>
    </row>
    <row r="547" spans="1:18" ht="43.5" x14ac:dyDescent="0.35">
      <c r="A547">
        <v>1631</v>
      </c>
      <c r="B547" s="3" t="s">
        <v>1632</v>
      </c>
      <c r="C547" s="3" t="s">
        <v>5741</v>
      </c>
      <c r="D547" s="6">
        <v>10000</v>
      </c>
      <c r="E547" s="8">
        <v>15591</v>
      </c>
      <c r="F547" t="s">
        <v>8218</v>
      </c>
      <c r="G547" t="s">
        <v>8223</v>
      </c>
      <c r="H547" t="s">
        <v>8245</v>
      </c>
      <c r="I547">
        <v>1350074261</v>
      </c>
      <c r="J547">
        <v>1347482261</v>
      </c>
      <c r="K547" t="b">
        <v>0</v>
      </c>
      <c r="L547">
        <v>133</v>
      </c>
      <c r="M547" t="b">
        <v>1</v>
      </c>
      <c r="N547" t="s">
        <v>8317</v>
      </c>
      <c r="O547" t="s">
        <v>8335</v>
      </c>
      <c r="P547" s="14">
        <f t="shared" si="24"/>
        <v>41164.859502314815</v>
      </c>
      <c r="Q547" s="14">
        <f t="shared" si="25"/>
        <v>41194.859502314815</v>
      </c>
      <c r="R547">
        <f t="shared" si="26"/>
        <v>30</v>
      </c>
    </row>
    <row r="548" spans="1:18" ht="43.5" x14ac:dyDescent="0.35">
      <c r="A548">
        <v>1633</v>
      </c>
      <c r="B548" s="3" t="s">
        <v>1634</v>
      </c>
      <c r="C548" s="3" t="s">
        <v>5743</v>
      </c>
      <c r="D548" s="6">
        <v>10000</v>
      </c>
      <c r="E548" s="8">
        <v>10000</v>
      </c>
      <c r="F548" t="s">
        <v>8218</v>
      </c>
      <c r="G548" t="s">
        <v>8223</v>
      </c>
      <c r="H548" t="s">
        <v>8245</v>
      </c>
      <c r="I548">
        <v>1326690000</v>
      </c>
      <c r="J548">
        <v>1324329156</v>
      </c>
      <c r="K548" t="b">
        <v>0</v>
      </c>
      <c r="L548">
        <v>58</v>
      </c>
      <c r="M548" t="b">
        <v>1</v>
      </c>
      <c r="N548" t="s">
        <v>8317</v>
      </c>
      <c r="O548" t="s">
        <v>8335</v>
      </c>
      <c r="P548" s="14">
        <f t="shared" si="24"/>
        <v>40896.883750000001</v>
      </c>
      <c r="Q548" s="14">
        <f t="shared" si="25"/>
        <v>40924.208333333336</v>
      </c>
      <c r="R548">
        <f t="shared" si="26"/>
        <v>28</v>
      </c>
    </row>
    <row r="549" spans="1:18" ht="43.5" x14ac:dyDescent="0.35">
      <c r="A549">
        <v>1644</v>
      </c>
      <c r="B549" s="3" t="s">
        <v>1645</v>
      </c>
      <c r="C549" s="3" t="s">
        <v>5754</v>
      </c>
      <c r="D549" s="6">
        <v>10000</v>
      </c>
      <c r="E549" s="8">
        <v>10950</v>
      </c>
      <c r="F549" t="s">
        <v>8218</v>
      </c>
      <c r="G549" t="s">
        <v>8223</v>
      </c>
      <c r="H549" t="s">
        <v>8245</v>
      </c>
      <c r="I549">
        <v>1353551160</v>
      </c>
      <c r="J549">
        <v>1348363560</v>
      </c>
      <c r="K549" t="b">
        <v>0</v>
      </c>
      <c r="L549">
        <v>128</v>
      </c>
      <c r="M549" t="b">
        <v>1</v>
      </c>
      <c r="N549" t="s">
        <v>8317</v>
      </c>
      <c r="O549" t="s">
        <v>8355</v>
      </c>
      <c r="P549" s="14">
        <f t="shared" si="24"/>
        <v>41175.05972222222</v>
      </c>
      <c r="Q549" s="14">
        <f t="shared" si="25"/>
        <v>41235.101388888892</v>
      </c>
      <c r="R549">
        <f t="shared" si="26"/>
        <v>60</v>
      </c>
    </row>
    <row r="550" spans="1:18" ht="43.5" x14ac:dyDescent="0.35">
      <c r="A550">
        <v>1687</v>
      </c>
      <c r="B550" s="3" t="s">
        <v>1688</v>
      </c>
      <c r="C550" s="3" t="s">
        <v>5797</v>
      </c>
      <c r="D550" s="6">
        <v>10000</v>
      </c>
      <c r="E550" s="8">
        <v>3125</v>
      </c>
      <c r="F550" t="s">
        <v>8221</v>
      </c>
      <c r="G550" t="s">
        <v>8223</v>
      </c>
      <c r="H550" t="s">
        <v>8245</v>
      </c>
      <c r="I550">
        <v>1491855300</v>
      </c>
      <c r="J550">
        <v>1488935245</v>
      </c>
      <c r="K550" t="b">
        <v>0</v>
      </c>
      <c r="L550">
        <v>39</v>
      </c>
      <c r="M550" t="b">
        <v>0</v>
      </c>
      <c r="N550" t="s">
        <v>8317</v>
      </c>
      <c r="O550" t="s">
        <v>8334</v>
      </c>
      <c r="P550" s="14">
        <f t="shared" si="24"/>
        <v>42802.046817129631</v>
      </c>
      <c r="Q550" s="14">
        <f t="shared" si="25"/>
        <v>42835.84375</v>
      </c>
      <c r="R550">
        <f t="shared" si="26"/>
        <v>33</v>
      </c>
    </row>
    <row r="551" spans="1:18" ht="43.5" x14ac:dyDescent="0.35">
      <c r="A551">
        <v>1694</v>
      </c>
      <c r="B551" s="3" t="s">
        <v>1695</v>
      </c>
      <c r="C551" s="3" t="s">
        <v>5804</v>
      </c>
      <c r="D551" s="6">
        <v>10000</v>
      </c>
      <c r="E551" s="8">
        <v>5</v>
      </c>
      <c r="F551" t="s">
        <v>8221</v>
      </c>
      <c r="G551" t="s">
        <v>8223</v>
      </c>
      <c r="H551" t="s">
        <v>8245</v>
      </c>
      <c r="I551">
        <v>1490589360</v>
      </c>
      <c r="J551">
        <v>1488038674</v>
      </c>
      <c r="K551" t="b">
        <v>0</v>
      </c>
      <c r="L551">
        <v>1</v>
      </c>
      <c r="M551" t="b">
        <v>0</v>
      </c>
      <c r="N551" t="s">
        <v>8317</v>
      </c>
      <c r="O551" t="s">
        <v>8334</v>
      </c>
      <c r="P551" s="14">
        <f t="shared" si="24"/>
        <v>42791.669837962967</v>
      </c>
      <c r="Q551" s="14">
        <f t="shared" si="25"/>
        <v>42821.191666666666</v>
      </c>
      <c r="R551">
        <f t="shared" si="26"/>
        <v>30</v>
      </c>
    </row>
    <row r="552" spans="1:18" ht="43.5" x14ac:dyDescent="0.35">
      <c r="A552">
        <v>1711</v>
      </c>
      <c r="B552" s="3" t="s">
        <v>1712</v>
      </c>
      <c r="C552" s="3" t="s">
        <v>5821</v>
      </c>
      <c r="D552" s="6">
        <v>10000</v>
      </c>
      <c r="E552" s="8">
        <v>1050</v>
      </c>
      <c r="F552" t="s">
        <v>8220</v>
      </c>
      <c r="G552" t="s">
        <v>8223</v>
      </c>
      <c r="H552" t="s">
        <v>8245</v>
      </c>
      <c r="I552">
        <v>1409585434</v>
      </c>
      <c r="J552">
        <v>1406907034</v>
      </c>
      <c r="K552" t="b">
        <v>0</v>
      </c>
      <c r="L552">
        <v>2</v>
      </c>
      <c r="M552" t="b">
        <v>0</v>
      </c>
      <c r="N552" t="s">
        <v>8317</v>
      </c>
      <c r="O552" t="s">
        <v>8334</v>
      </c>
      <c r="P552" s="14">
        <f t="shared" si="24"/>
        <v>41852.646226851852</v>
      </c>
      <c r="Q552" s="14">
        <f t="shared" si="25"/>
        <v>41883.646226851852</v>
      </c>
      <c r="R552">
        <f t="shared" si="26"/>
        <v>31</v>
      </c>
    </row>
    <row r="553" spans="1:18" ht="58" x14ac:dyDescent="0.35">
      <c r="A553">
        <v>1723</v>
      </c>
      <c r="B553" s="3" t="s">
        <v>1724</v>
      </c>
      <c r="C553" s="3" t="s">
        <v>5833</v>
      </c>
      <c r="D553" s="6">
        <v>10000</v>
      </c>
      <c r="E553" s="8">
        <v>650</v>
      </c>
      <c r="F553" t="s">
        <v>8220</v>
      </c>
      <c r="G553" t="s">
        <v>8223</v>
      </c>
      <c r="H553" t="s">
        <v>8245</v>
      </c>
      <c r="I553">
        <v>1435730400</v>
      </c>
      <c r="J553">
        <v>1430855315</v>
      </c>
      <c r="K553" t="b">
        <v>0</v>
      </c>
      <c r="L553">
        <v>3</v>
      </c>
      <c r="M553" t="b">
        <v>0</v>
      </c>
      <c r="N553" t="s">
        <v>8317</v>
      </c>
      <c r="O553" t="s">
        <v>8334</v>
      </c>
      <c r="P553" s="14">
        <f t="shared" si="24"/>
        <v>42129.82540509259</v>
      </c>
      <c r="Q553" s="14">
        <f t="shared" si="25"/>
        <v>42186.25</v>
      </c>
      <c r="R553">
        <f t="shared" si="26"/>
        <v>57</v>
      </c>
    </row>
    <row r="554" spans="1:18" ht="43.5" x14ac:dyDescent="0.35">
      <c r="A554">
        <v>1729</v>
      </c>
      <c r="B554" s="3" t="s">
        <v>1730</v>
      </c>
      <c r="C554" s="3" t="s">
        <v>5839</v>
      </c>
      <c r="D554" s="6">
        <v>10000</v>
      </c>
      <c r="E554" s="8">
        <v>0</v>
      </c>
      <c r="F554" t="s">
        <v>8220</v>
      </c>
      <c r="G554" t="s">
        <v>8223</v>
      </c>
      <c r="H554" t="s">
        <v>8245</v>
      </c>
      <c r="I554">
        <v>1465521306</v>
      </c>
      <c r="J554">
        <v>1460337306</v>
      </c>
      <c r="K554" t="b">
        <v>0</v>
      </c>
      <c r="L554">
        <v>0</v>
      </c>
      <c r="M554" t="b">
        <v>0</v>
      </c>
      <c r="N554" t="s">
        <v>8317</v>
      </c>
      <c r="O554" t="s">
        <v>8334</v>
      </c>
      <c r="P554" s="14">
        <f t="shared" si="24"/>
        <v>42471.052152777775</v>
      </c>
      <c r="Q554" s="14">
        <f t="shared" si="25"/>
        <v>42531.052152777775</v>
      </c>
      <c r="R554">
        <f t="shared" si="26"/>
        <v>60</v>
      </c>
    </row>
    <row r="555" spans="1:18" ht="43.5" x14ac:dyDescent="0.35">
      <c r="A555">
        <v>1733</v>
      </c>
      <c r="B555" s="3" t="s">
        <v>1734</v>
      </c>
      <c r="C555" s="3" t="s">
        <v>5843</v>
      </c>
      <c r="D555" s="6">
        <v>10000</v>
      </c>
      <c r="E555" s="8">
        <v>0</v>
      </c>
      <c r="F555" t="s">
        <v>8220</v>
      </c>
      <c r="G555" t="s">
        <v>8223</v>
      </c>
      <c r="H555" t="s">
        <v>8245</v>
      </c>
      <c r="I555">
        <v>1473802200</v>
      </c>
      <c r="J555">
        <v>1472746374</v>
      </c>
      <c r="K555" t="b">
        <v>0</v>
      </c>
      <c r="L555">
        <v>0</v>
      </c>
      <c r="M555" t="b">
        <v>0</v>
      </c>
      <c r="N555" t="s">
        <v>8317</v>
      </c>
      <c r="O555" t="s">
        <v>8334</v>
      </c>
      <c r="P555" s="14">
        <f t="shared" si="24"/>
        <v>42614.675625000003</v>
      </c>
      <c r="Q555" s="14">
        <f t="shared" si="25"/>
        <v>42626.895833333328</v>
      </c>
      <c r="R555">
        <f t="shared" si="26"/>
        <v>12</v>
      </c>
    </row>
    <row r="556" spans="1:18" ht="29" x14ac:dyDescent="0.35">
      <c r="A556">
        <v>1751</v>
      </c>
      <c r="B556" s="3" t="s">
        <v>1752</v>
      </c>
      <c r="C556" s="3" t="s">
        <v>5861</v>
      </c>
      <c r="D556" s="6">
        <v>10000</v>
      </c>
      <c r="E556" s="8">
        <v>10290</v>
      </c>
      <c r="F556" t="s">
        <v>8218</v>
      </c>
      <c r="G556" t="s">
        <v>8223</v>
      </c>
      <c r="H556" t="s">
        <v>8245</v>
      </c>
      <c r="I556">
        <v>1426787123</v>
      </c>
      <c r="J556">
        <v>1424198723</v>
      </c>
      <c r="K556" t="b">
        <v>0</v>
      </c>
      <c r="L556">
        <v>61</v>
      </c>
      <c r="M556" t="b">
        <v>1</v>
      </c>
      <c r="N556" t="s">
        <v>8326</v>
      </c>
      <c r="O556" t="s">
        <v>8327</v>
      </c>
      <c r="P556" s="14">
        <f t="shared" si="24"/>
        <v>42052.7815162037</v>
      </c>
      <c r="Q556" s="14">
        <f t="shared" si="25"/>
        <v>42082.739849537036</v>
      </c>
      <c r="R556">
        <f t="shared" si="26"/>
        <v>30</v>
      </c>
    </row>
    <row r="557" spans="1:18" ht="43.5" x14ac:dyDescent="0.35">
      <c r="A557">
        <v>1787</v>
      </c>
      <c r="B557" s="3" t="s">
        <v>1788</v>
      </c>
      <c r="C557" s="3" t="s">
        <v>5897</v>
      </c>
      <c r="D557" s="6">
        <v>10000</v>
      </c>
      <c r="E557" s="8">
        <v>1533</v>
      </c>
      <c r="F557" t="s">
        <v>8220</v>
      </c>
      <c r="G557" t="s">
        <v>8223</v>
      </c>
      <c r="H557" t="s">
        <v>8245</v>
      </c>
      <c r="I557">
        <v>1428158637</v>
      </c>
      <c r="J557">
        <v>1425570237</v>
      </c>
      <c r="K557" t="b">
        <v>1</v>
      </c>
      <c r="L557">
        <v>24</v>
      </c>
      <c r="M557" t="b">
        <v>0</v>
      </c>
      <c r="N557" t="s">
        <v>8326</v>
      </c>
      <c r="O557" t="s">
        <v>8327</v>
      </c>
      <c r="P557" s="14">
        <f t="shared" si="24"/>
        <v>42068.65552083333</v>
      </c>
      <c r="Q557" s="14">
        <f t="shared" si="25"/>
        <v>42098.613854166666</v>
      </c>
      <c r="R557">
        <f t="shared" si="26"/>
        <v>30</v>
      </c>
    </row>
    <row r="558" spans="1:18" ht="43.5" x14ac:dyDescent="0.35">
      <c r="A558">
        <v>1797</v>
      </c>
      <c r="B558" s="3" t="s">
        <v>1798</v>
      </c>
      <c r="C558" s="3" t="s">
        <v>5907</v>
      </c>
      <c r="D558" s="6">
        <v>10000</v>
      </c>
      <c r="E558" s="8">
        <v>6755</v>
      </c>
      <c r="F558" t="s">
        <v>8220</v>
      </c>
      <c r="G558" t="s">
        <v>8223</v>
      </c>
      <c r="H558" t="s">
        <v>8245</v>
      </c>
      <c r="I558">
        <v>1481809189</v>
      </c>
      <c r="J558">
        <v>1479217189</v>
      </c>
      <c r="K558" t="b">
        <v>1</v>
      </c>
      <c r="L558">
        <v>140</v>
      </c>
      <c r="M558" t="b">
        <v>0</v>
      </c>
      <c r="N558" t="s">
        <v>8326</v>
      </c>
      <c r="O558" t="s">
        <v>8327</v>
      </c>
      <c r="P558" s="14">
        <f t="shared" si="24"/>
        <v>42689.56931712963</v>
      </c>
      <c r="Q558" s="14">
        <f t="shared" si="25"/>
        <v>42719.56931712963</v>
      </c>
      <c r="R558">
        <f t="shared" si="26"/>
        <v>30</v>
      </c>
    </row>
    <row r="559" spans="1:18" ht="29" x14ac:dyDescent="0.35">
      <c r="A559">
        <v>1834</v>
      </c>
      <c r="B559" s="3" t="s">
        <v>1835</v>
      </c>
      <c r="C559" s="3" t="s">
        <v>5944</v>
      </c>
      <c r="D559" s="6">
        <v>10000</v>
      </c>
      <c r="E559" s="8">
        <v>11805</v>
      </c>
      <c r="F559" t="s">
        <v>8218</v>
      </c>
      <c r="G559" t="s">
        <v>8223</v>
      </c>
      <c r="H559" t="s">
        <v>8245</v>
      </c>
      <c r="I559">
        <v>1422140895</v>
      </c>
      <c r="J559">
        <v>1418684895</v>
      </c>
      <c r="K559" t="b">
        <v>0</v>
      </c>
      <c r="L559">
        <v>90</v>
      </c>
      <c r="M559" t="b">
        <v>1</v>
      </c>
      <c r="N559" t="s">
        <v>8317</v>
      </c>
      <c r="O559" t="s">
        <v>8335</v>
      </c>
      <c r="P559" s="14">
        <f t="shared" si="24"/>
        <v>41988.964062500003</v>
      </c>
      <c r="Q559" s="14">
        <f t="shared" si="25"/>
        <v>42028.964062500003</v>
      </c>
      <c r="R559">
        <f t="shared" si="26"/>
        <v>40</v>
      </c>
    </row>
    <row r="560" spans="1:18" ht="58" x14ac:dyDescent="0.35">
      <c r="A560">
        <v>1843</v>
      </c>
      <c r="B560" s="3" t="s">
        <v>1844</v>
      </c>
      <c r="C560" s="3" t="s">
        <v>5953</v>
      </c>
      <c r="D560" s="6">
        <v>10000</v>
      </c>
      <c r="E560" s="8">
        <v>12400.61</v>
      </c>
      <c r="F560" t="s">
        <v>8218</v>
      </c>
      <c r="G560" t="s">
        <v>8223</v>
      </c>
      <c r="H560" t="s">
        <v>8245</v>
      </c>
      <c r="I560">
        <v>1298245954</v>
      </c>
      <c r="J560">
        <v>1295653954</v>
      </c>
      <c r="K560" t="b">
        <v>0</v>
      </c>
      <c r="L560">
        <v>134</v>
      </c>
      <c r="M560" t="b">
        <v>1</v>
      </c>
      <c r="N560" t="s">
        <v>8317</v>
      </c>
      <c r="O560" t="s">
        <v>8335</v>
      </c>
      <c r="P560" s="14">
        <f t="shared" si="24"/>
        <v>40564.994837962964</v>
      </c>
      <c r="Q560" s="14">
        <f t="shared" si="25"/>
        <v>40594.994837962964</v>
      </c>
      <c r="R560">
        <f t="shared" si="26"/>
        <v>30</v>
      </c>
    </row>
    <row r="561" spans="1:18" ht="43.5" x14ac:dyDescent="0.35">
      <c r="A561">
        <v>1869</v>
      </c>
      <c r="B561" s="3" t="s">
        <v>1870</v>
      </c>
      <c r="C561" s="3" t="s">
        <v>5979</v>
      </c>
      <c r="D561" s="6">
        <v>10000</v>
      </c>
      <c r="E561" s="8">
        <v>0</v>
      </c>
      <c r="F561" t="s">
        <v>8220</v>
      </c>
      <c r="G561" t="s">
        <v>8223</v>
      </c>
      <c r="H561" t="s">
        <v>8245</v>
      </c>
      <c r="I561">
        <v>1483488249</v>
      </c>
      <c r="J561">
        <v>1480896249</v>
      </c>
      <c r="K561" t="b">
        <v>0</v>
      </c>
      <c r="L561">
        <v>0</v>
      </c>
      <c r="M561" t="b">
        <v>0</v>
      </c>
      <c r="N561" t="s">
        <v>8321</v>
      </c>
      <c r="O561" t="s">
        <v>8323</v>
      </c>
      <c r="P561" s="14">
        <f t="shared" si="24"/>
        <v>42709.002881944441</v>
      </c>
      <c r="Q561" s="14">
        <f t="shared" si="25"/>
        <v>42739.002881944441</v>
      </c>
      <c r="R561">
        <f t="shared" si="26"/>
        <v>30</v>
      </c>
    </row>
    <row r="562" spans="1:18" ht="43.5" x14ac:dyDescent="0.35">
      <c r="A562">
        <v>1875</v>
      </c>
      <c r="B562" s="3" t="s">
        <v>1876</v>
      </c>
      <c r="C562" s="3" t="s">
        <v>5985</v>
      </c>
      <c r="D562" s="6">
        <v>10000</v>
      </c>
      <c r="E562" s="8">
        <v>51</v>
      </c>
      <c r="F562" t="s">
        <v>8220</v>
      </c>
      <c r="G562" t="s">
        <v>8223</v>
      </c>
      <c r="H562" t="s">
        <v>8245</v>
      </c>
      <c r="I562">
        <v>1470519308</v>
      </c>
      <c r="J562">
        <v>1465335308</v>
      </c>
      <c r="K562" t="b">
        <v>0</v>
      </c>
      <c r="L562">
        <v>3</v>
      </c>
      <c r="M562" t="b">
        <v>0</v>
      </c>
      <c r="N562" t="s">
        <v>8321</v>
      </c>
      <c r="O562" t="s">
        <v>8323</v>
      </c>
      <c r="P562" s="14">
        <f t="shared" si="24"/>
        <v>42528.899398148147</v>
      </c>
      <c r="Q562" s="14">
        <f t="shared" si="25"/>
        <v>42588.899398148147</v>
      </c>
      <c r="R562">
        <f t="shared" si="26"/>
        <v>60</v>
      </c>
    </row>
    <row r="563" spans="1:18" ht="58" x14ac:dyDescent="0.35">
      <c r="A563">
        <v>1891</v>
      </c>
      <c r="B563" s="3" t="s">
        <v>1892</v>
      </c>
      <c r="C563" s="3" t="s">
        <v>6001</v>
      </c>
      <c r="D563" s="6">
        <v>10000</v>
      </c>
      <c r="E563" s="8">
        <v>10555</v>
      </c>
      <c r="F563" t="s">
        <v>8218</v>
      </c>
      <c r="G563" t="s">
        <v>8223</v>
      </c>
      <c r="H563" t="s">
        <v>8245</v>
      </c>
      <c r="I563">
        <v>1279778400</v>
      </c>
      <c r="J563">
        <v>1275851354</v>
      </c>
      <c r="K563" t="b">
        <v>0</v>
      </c>
      <c r="L563">
        <v>120</v>
      </c>
      <c r="M563" t="b">
        <v>1</v>
      </c>
      <c r="N563" t="s">
        <v>8317</v>
      </c>
      <c r="O563" t="s">
        <v>8319</v>
      </c>
      <c r="P563" s="14">
        <f t="shared" si="24"/>
        <v>40335.798078703701</v>
      </c>
      <c r="Q563" s="14">
        <f t="shared" si="25"/>
        <v>40381.25</v>
      </c>
      <c r="R563">
        <f t="shared" si="26"/>
        <v>46</v>
      </c>
    </row>
    <row r="564" spans="1:18" ht="43.5" x14ac:dyDescent="0.35">
      <c r="A564">
        <v>1920</v>
      </c>
      <c r="B564" s="3" t="s">
        <v>1921</v>
      </c>
      <c r="C564" s="3" t="s">
        <v>6030</v>
      </c>
      <c r="D564" s="6">
        <v>10000</v>
      </c>
      <c r="E564" s="8">
        <v>4303</v>
      </c>
      <c r="F564" t="s">
        <v>8220</v>
      </c>
      <c r="G564" t="s">
        <v>8224</v>
      </c>
      <c r="H564" t="s">
        <v>8246</v>
      </c>
      <c r="I564">
        <v>1445468400</v>
      </c>
      <c r="J564">
        <v>1443042061</v>
      </c>
      <c r="K564" t="b">
        <v>0</v>
      </c>
      <c r="L564">
        <v>105</v>
      </c>
      <c r="M564" t="b">
        <v>0</v>
      </c>
      <c r="N564" t="s">
        <v>8312</v>
      </c>
      <c r="O564" t="s">
        <v>8336</v>
      </c>
      <c r="P564" s="14">
        <f t="shared" si="24"/>
        <v>42270.875706018516</v>
      </c>
      <c r="Q564" s="14">
        <f t="shared" si="25"/>
        <v>42298.958333333328</v>
      </c>
      <c r="R564">
        <f t="shared" si="26"/>
        <v>28</v>
      </c>
    </row>
    <row r="565" spans="1:18" ht="58" x14ac:dyDescent="0.35">
      <c r="A565">
        <v>1939</v>
      </c>
      <c r="B565" s="3" t="s">
        <v>1940</v>
      </c>
      <c r="C565" s="3" t="s">
        <v>6049</v>
      </c>
      <c r="D565" s="6">
        <v>10000</v>
      </c>
      <c r="E565" s="8">
        <v>11070</v>
      </c>
      <c r="F565" t="s">
        <v>8218</v>
      </c>
      <c r="G565" t="s">
        <v>8223</v>
      </c>
      <c r="H565" t="s">
        <v>8245</v>
      </c>
      <c r="I565">
        <v>1362955108</v>
      </c>
      <c r="J565">
        <v>1360366708</v>
      </c>
      <c r="K565" t="b">
        <v>0</v>
      </c>
      <c r="L565">
        <v>96</v>
      </c>
      <c r="M565" t="b">
        <v>1</v>
      </c>
      <c r="N565" t="s">
        <v>8317</v>
      </c>
      <c r="O565" t="s">
        <v>8319</v>
      </c>
      <c r="P565" s="14">
        <f t="shared" si="24"/>
        <v>41313.985046296293</v>
      </c>
      <c r="Q565" s="14">
        <f t="shared" si="25"/>
        <v>41343.943379629629</v>
      </c>
      <c r="R565">
        <f t="shared" si="26"/>
        <v>30</v>
      </c>
    </row>
    <row r="566" spans="1:18" ht="43.5" x14ac:dyDescent="0.35">
      <c r="A566">
        <v>1943</v>
      </c>
      <c r="B566" s="3" t="s">
        <v>1944</v>
      </c>
      <c r="C566" s="3" t="s">
        <v>6053</v>
      </c>
      <c r="D566" s="6">
        <v>10000</v>
      </c>
      <c r="E566" s="8">
        <v>170525</v>
      </c>
      <c r="F566" t="s">
        <v>8218</v>
      </c>
      <c r="G566" t="s">
        <v>8223</v>
      </c>
      <c r="H566" t="s">
        <v>8245</v>
      </c>
      <c r="I566">
        <v>1470896916</v>
      </c>
      <c r="J566">
        <v>1467008916</v>
      </c>
      <c r="K566" t="b">
        <v>1</v>
      </c>
      <c r="L566">
        <v>2478</v>
      </c>
      <c r="M566" t="b">
        <v>1</v>
      </c>
      <c r="N566" t="s">
        <v>8312</v>
      </c>
      <c r="O566" t="s">
        <v>8337</v>
      </c>
      <c r="P566" s="14">
        <f t="shared" si="24"/>
        <v>42548.269861111112</v>
      </c>
      <c r="Q566" s="14">
        <f t="shared" si="25"/>
        <v>42593.269861111112</v>
      </c>
      <c r="R566">
        <f t="shared" si="26"/>
        <v>45</v>
      </c>
    </row>
    <row r="567" spans="1:18" ht="58" x14ac:dyDescent="0.35">
      <c r="A567">
        <v>1959</v>
      </c>
      <c r="B567" s="3" t="s">
        <v>1960</v>
      </c>
      <c r="C567" s="3" t="s">
        <v>6069</v>
      </c>
      <c r="D567" s="6">
        <v>10000</v>
      </c>
      <c r="E567" s="8">
        <v>15673.44</v>
      </c>
      <c r="F567" t="s">
        <v>8218</v>
      </c>
      <c r="G567" t="s">
        <v>8223</v>
      </c>
      <c r="H567" t="s">
        <v>8245</v>
      </c>
      <c r="I567">
        <v>1412121600</v>
      </c>
      <c r="J567">
        <v>1408565860</v>
      </c>
      <c r="K567" t="b">
        <v>1</v>
      </c>
      <c r="L567">
        <v>424</v>
      </c>
      <c r="M567" t="b">
        <v>1</v>
      </c>
      <c r="N567" t="s">
        <v>8312</v>
      </c>
      <c r="O567" t="s">
        <v>8337</v>
      </c>
      <c r="P567" s="14">
        <f t="shared" si="24"/>
        <v>41871.845601851855</v>
      </c>
      <c r="Q567" s="14">
        <f t="shared" si="25"/>
        <v>41913</v>
      </c>
      <c r="R567">
        <f t="shared" si="26"/>
        <v>42</v>
      </c>
    </row>
    <row r="568" spans="1:18" ht="43.5" x14ac:dyDescent="0.35">
      <c r="A568">
        <v>1961</v>
      </c>
      <c r="B568" s="3" t="s">
        <v>1962</v>
      </c>
      <c r="C568" s="3" t="s">
        <v>6071</v>
      </c>
      <c r="D568" s="6">
        <v>10000</v>
      </c>
      <c r="E568" s="8">
        <v>110538.12</v>
      </c>
      <c r="F568" t="s">
        <v>8218</v>
      </c>
      <c r="G568" t="s">
        <v>8223</v>
      </c>
      <c r="H568" t="s">
        <v>8245</v>
      </c>
      <c r="I568">
        <v>1349495940</v>
      </c>
      <c r="J568">
        <v>1346042417</v>
      </c>
      <c r="K568" t="b">
        <v>1</v>
      </c>
      <c r="L568">
        <v>1633</v>
      </c>
      <c r="M568" t="b">
        <v>1</v>
      </c>
      <c r="N568" t="s">
        <v>8312</v>
      </c>
      <c r="O568" t="s">
        <v>8337</v>
      </c>
      <c r="P568" s="14">
        <f t="shared" si="24"/>
        <v>41148.194641203707</v>
      </c>
      <c r="Q568" s="14">
        <f t="shared" si="25"/>
        <v>41188.165972222225</v>
      </c>
      <c r="R568">
        <f t="shared" si="26"/>
        <v>40</v>
      </c>
    </row>
    <row r="569" spans="1:18" ht="43.5" x14ac:dyDescent="0.35">
      <c r="A569">
        <v>1962</v>
      </c>
      <c r="B569" s="3" t="s">
        <v>1963</v>
      </c>
      <c r="C569" s="3" t="s">
        <v>6072</v>
      </c>
      <c r="D569" s="6">
        <v>10000</v>
      </c>
      <c r="E569" s="8">
        <v>19292.5</v>
      </c>
      <c r="F569" t="s">
        <v>8218</v>
      </c>
      <c r="G569" t="s">
        <v>8223</v>
      </c>
      <c r="H569" t="s">
        <v>8245</v>
      </c>
      <c r="I569">
        <v>1400006636</v>
      </c>
      <c r="J569">
        <v>1397414636</v>
      </c>
      <c r="K569" t="b">
        <v>1</v>
      </c>
      <c r="L569">
        <v>306</v>
      </c>
      <c r="M569" t="b">
        <v>1</v>
      </c>
      <c r="N569" t="s">
        <v>8312</v>
      </c>
      <c r="O569" t="s">
        <v>8337</v>
      </c>
      <c r="P569" s="14">
        <f t="shared" si="24"/>
        <v>41742.780509259261</v>
      </c>
      <c r="Q569" s="14">
        <f t="shared" si="25"/>
        <v>41772.780509259261</v>
      </c>
      <c r="R569">
        <f t="shared" si="26"/>
        <v>30</v>
      </c>
    </row>
    <row r="570" spans="1:18" ht="58" x14ac:dyDescent="0.35">
      <c r="A570">
        <v>2007</v>
      </c>
      <c r="B570" s="3" t="s">
        <v>2008</v>
      </c>
      <c r="C570" s="3" t="s">
        <v>6117</v>
      </c>
      <c r="D570" s="6">
        <v>10000</v>
      </c>
      <c r="E570" s="8">
        <v>11570.92</v>
      </c>
      <c r="F570" t="s">
        <v>8218</v>
      </c>
      <c r="G570" t="s">
        <v>8223</v>
      </c>
      <c r="H570" t="s">
        <v>8245</v>
      </c>
      <c r="I570">
        <v>1282622400</v>
      </c>
      <c r="J570">
        <v>1276891586</v>
      </c>
      <c r="K570" t="b">
        <v>1</v>
      </c>
      <c r="L570">
        <v>137</v>
      </c>
      <c r="M570" t="b">
        <v>1</v>
      </c>
      <c r="N570" t="s">
        <v>8312</v>
      </c>
      <c r="O570" t="s">
        <v>8337</v>
      </c>
      <c r="P570" s="14">
        <f t="shared" si="24"/>
        <v>40347.837800925925</v>
      </c>
      <c r="Q570" s="14">
        <f t="shared" si="25"/>
        <v>40414.166666666664</v>
      </c>
      <c r="R570">
        <f t="shared" si="26"/>
        <v>67</v>
      </c>
    </row>
    <row r="571" spans="1:18" ht="29" x14ac:dyDescent="0.35">
      <c r="A571">
        <v>2016</v>
      </c>
      <c r="B571" s="3" t="s">
        <v>2017</v>
      </c>
      <c r="C571" s="3" t="s">
        <v>6126</v>
      </c>
      <c r="D571" s="6">
        <v>10000</v>
      </c>
      <c r="E571" s="8">
        <v>92154.22</v>
      </c>
      <c r="F571" t="s">
        <v>8218</v>
      </c>
      <c r="G571" t="s">
        <v>8223</v>
      </c>
      <c r="H571" t="s">
        <v>8245</v>
      </c>
      <c r="I571">
        <v>1362863299</v>
      </c>
      <c r="J571">
        <v>1360271299</v>
      </c>
      <c r="K571" t="b">
        <v>1</v>
      </c>
      <c r="L571">
        <v>479</v>
      </c>
      <c r="M571" t="b">
        <v>1</v>
      </c>
      <c r="N571" t="s">
        <v>8312</v>
      </c>
      <c r="O571" t="s">
        <v>8337</v>
      </c>
      <c r="P571" s="14">
        <f t="shared" si="24"/>
        <v>41312.88077546296</v>
      </c>
      <c r="Q571" s="14">
        <f t="shared" si="25"/>
        <v>41342.88077546296</v>
      </c>
      <c r="R571">
        <f t="shared" si="26"/>
        <v>30</v>
      </c>
    </row>
    <row r="572" spans="1:18" ht="43.5" x14ac:dyDescent="0.35">
      <c r="A572">
        <v>2037</v>
      </c>
      <c r="B572" s="3" t="s">
        <v>2038</v>
      </c>
      <c r="C572" s="3" t="s">
        <v>6147</v>
      </c>
      <c r="D572" s="6">
        <v>10000</v>
      </c>
      <c r="E572" s="8">
        <v>30047.64</v>
      </c>
      <c r="F572" t="s">
        <v>8218</v>
      </c>
      <c r="G572" t="s">
        <v>8223</v>
      </c>
      <c r="H572" t="s">
        <v>8245</v>
      </c>
      <c r="I572">
        <v>1388383353</v>
      </c>
      <c r="J572">
        <v>1383195753</v>
      </c>
      <c r="K572" t="b">
        <v>1</v>
      </c>
      <c r="L572">
        <v>429</v>
      </c>
      <c r="M572" t="b">
        <v>1</v>
      </c>
      <c r="N572" t="s">
        <v>8312</v>
      </c>
      <c r="O572" t="s">
        <v>8337</v>
      </c>
      <c r="P572" s="14">
        <f t="shared" si="24"/>
        <v>41578.210104166668</v>
      </c>
      <c r="Q572" s="14">
        <f t="shared" si="25"/>
        <v>41638.251770833333</v>
      </c>
      <c r="R572">
        <f t="shared" si="26"/>
        <v>60</v>
      </c>
    </row>
    <row r="573" spans="1:18" ht="43.5" x14ac:dyDescent="0.35">
      <c r="A573">
        <v>2042</v>
      </c>
      <c r="B573" s="3" t="s">
        <v>2043</v>
      </c>
      <c r="C573" s="3" t="s">
        <v>6152</v>
      </c>
      <c r="D573" s="6">
        <v>10000</v>
      </c>
      <c r="E573" s="8">
        <v>12353</v>
      </c>
      <c r="F573" t="s">
        <v>8218</v>
      </c>
      <c r="G573" t="s">
        <v>8223</v>
      </c>
      <c r="H573" t="s">
        <v>8245</v>
      </c>
      <c r="I573">
        <v>1453481974</v>
      </c>
      <c r="J573">
        <v>1448297974</v>
      </c>
      <c r="K573" t="b">
        <v>0</v>
      </c>
      <c r="L573">
        <v>140</v>
      </c>
      <c r="M573" t="b">
        <v>1</v>
      </c>
      <c r="N573" t="s">
        <v>8312</v>
      </c>
      <c r="O573" t="s">
        <v>8337</v>
      </c>
      <c r="P573" s="14">
        <f t="shared" si="24"/>
        <v>42331.708032407405</v>
      </c>
      <c r="Q573" s="14">
        <f t="shared" si="25"/>
        <v>42391.708032407405</v>
      </c>
      <c r="R573">
        <f t="shared" si="26"/>
        <v>60</v>
      </c>
    </row>
    <row r="574" spans="1:18" ht="43.5" x14ac:dyDescent="0.35">
      <c r="A574">
        <v>2046</v>
      </c>
      <c r="B574" s="3" t="s">
        <v>2047</v>
      </c>
      <c r="C574" s="3" t="s">
        <v>6156</v>
      </c>
      <c r="D574" s="6">
        <v>10000</v>
      </c>
      <c r="E574" s="8">
        <v>12110</v>
      </c>
      <c r="F574" t="s">
        <v>8218</v>
      </c>
      <c r="G574" t="s">
        <v>8223</v>
      </c>
      <c r="H574" t="s">
        <v>8245</v>
      </c>
      <c r="I574">
        <v>1369282044</v>
      </c>
      <c r="J574">
        <v>1366690044</v>
      </c>
      <c r="K574" t="b">
        <v>0</v>
      </c>
      <c r="L574">
        <v>217</v>
      </c>
      <c r="M574" t="b">
        <v>1</v>
      </c>
      <c r="N574" t="s">
        <v>8312</v>
      </c>
      <c r="O574" t="s">
        <v>8337</v>
      </c>
      <c r="P574" s="14">
        <f t="shared" si="24"/>
        <v>41387.171805555554</v>
      </c>
      <c r="Q574" s="14">
        <f t="shared" si="25"/>
        <v>41417.171805555554</v>
      </c>
      <c r="R574">
        <f t="shared" si="26"/>
        <v>30</v>
      </c>
    </row>
    <row r="575" spans="1:18" ht="43.5" x14ac:dyDescent="0.35">
      <c r="A575">
        <v>2050</v>
      </c>
      <c r="B575" s="3" t="s">
        <v>2051</v>
      </c>
      <c r="C575" s="3" t="s">
        <v>6160</v>
      </c>
      <c r="D575" s="6">
        <v>10000</v>
      </c>
      <c r="E575" s="8">
        <v>47327</v>
      </c>
      <c r="F575" t="s">
        <v>8218</v>
      </c>
      <c r="G575" t="s">
        <v>8223</v>
      </c>
      <c r="H575" t="s">
        <v>8245</v>
      </c>
      <c r="I575">
        <v>1433036578</v>
      </c>
      <c r="J575">
        <v>1429580578</v>
      </c>
      <c r="K575" t="b">
        <v>0</v>
      </c>
      <c r="L575">
        <v>170</v>
      </c>
      <c r="M575" t="b">
        <v>1</v>
      </c>
      <c r="N575" t="s">
        <v>8312</v>
      </c>
      <c r="O575" t="s">
        <v>8337</v>
      </c>
      <c r="P575" s="14">
        <f t="shared" si="24"/>
        <v>42115.071504629625</v>
      </c>
      <c r="Q575" s="14">
        <f t="shared" si="25"/>
        <v>42155.071504629625</v>
      </c>
      <c r="R575">
        <f t="shared" si="26"/>
        <v>40</v>
      </c>
    </row>
    <row r="576" spans="1:18" ht="58" x14ac:dyDescent="0.35">
      <c r="A576">
        <v>2079</v>
      </c>
      <c r="B576" s="3" t="s">
        <v>2080</v>
      </c>
      <c r="C576" s="3" t="s">
        <v>6189</v>
      </c>
      <c r="D576" s="6">
        <v>10000</v>
      </c>
      <c r="E576" s="8">
        <v>28817</v>
      </c>
      <c r="F576" t="s">
        <v>8218</v>
      </c>
      <c r="G576" t="s">
        <v>8224</v>
      </c>
      <c r="H576" t="s">
        <v>8246</v>
      </c>
      <c r="I576">
        <v>1435258800</v>
      </c>
      <c r="J576">
        <v>1432659793</v>
      </c>
      <c r="K576" t="b">
        <v>0</v>
      </c>
      <c r="L576">
        <v>607</v>
      </c>
      <c r="M576" t="b">
        <v>1</v>
      </c>
      <c r="N576" t="s">
        <v>8312</v>
      </c>
      <c r="O576" t="s">
        <v>8337</v>
      </c>
      <c r="P576" s="14">
        <f t="shared" si="24"/>
        <v>42150.71056712963</v>
      </c>
      <c r="Q576" s="14">
        <f t="shared" si="25"/>
        <v>42180.791666666672</v>
      </c>
      <c r="R576">
        <f t="shared" si="26"/>
        <v>30</v>
      </c>
    </row>
    <row r="577" spans="1:18" ht="43.5" x14ac:dyDescent="0.35">
      <c r="A577">
        <v>2160</v>
      </c>
      <c r="B577" s="3" t="s">
        <v>2161</v>
      </c>
      <c r="C577" s="3" t="s">
        <v>6270</v>
      </c>
      <c r="D577" s="6">
        <v>10000</v>
      </c>
      <c r="E577" s="8">
        <v>85</v>
      </c>
      <c r="F577" t="s">
        <v>8220</v>
      </c>
      <c r="G577" t="s">
        <v>8223</v>
      </c>
      <c r="H577" t="s">
        <v>8245</v>
      </c>
      <c r="I577">
        <v>1337447105</v>
      </c>
      <c r="J577">
        <v>1334855105</v>
      </c>
      <c r="K577" t="b">
        <v>0</v>
      </c>
      <c r="L577">
        <v>16</v>
      </c>
      <c r="M577" t="b">
        <v>0</v>
      </c>
      <c r="N577" t="s">
        <v>8321</v>
      </c>
      <c r="O577" t="s">
        <v>8322</v>
      </c>
      <c r="P577" s="14">
        <f t="shared" si="24"/>
        <v>41018.711863425924</v>
      </c>
      <c r="Q577" s="14">
        <f t="shared" si="25"/>
        <v>41048.711863425924</v>
      </c>
      <c r="R577">
        <f t="shared" si="26"/>
        <v>30</v>
      </c>
    </row>
    <row r="578" spans="1:18" ht="58" x14ac:dyDescent="0.35">
      <c r="A578">
        <v>2184</v>
      </c>
      <c r="B578" s="3" t="s">
        <v>2185</v>
      </c>
      <c r="C578" s="3" t="s">
        <v>6294</v>
      </c>
      <c r="D578" s="6">
        <v>10000</v>
      </c>
      <c r="E578" s="8">
        <v>28474</v>
      </c>
      <c r="F578" t="s">
        <v>8218</v>
      </c>
      <c r="G578" t="s">
        <v>8223</v>
      </c>
      <c r="H578" t="s">
        <v>8245</v>
      </c>
      <c r="I578">
        <v>1453737600</v>
      </c>
      <c r="J578">
        <v>1452530041</v>
      </c>
      <c r="K578" t="b">
        <v>1</v>
      </c>
      <c r="L578">
        <v>266</v>
      </c>
      <c r="M578" t="b">
        <v>1</v>
      </c>
      <c r="N578" t="s">
        <v>8321</v>
      </c>
      <c r="O578" t="s">
        <v>8338</v>
      </c>
      <c r="P578" s="14">
        <f t="shared" si="24"/>
        <v>42380.690289351856</v>
      </c>
      <c r="Q578" s="14">
        <f t="shared" si="25"/>
        <v>42394.666666666672</v>
      </c>
      <c r="R578">
        <f t="shared" si="26"/>
        <v>14</v>
      </c>
    </row>
    <row r="579" spans="1:18" ht="58" x14ac:dyDescent="0.35">
      <c r="A579">
        <v>2194</v>
      </c>
      <c r="B579" s="3" t="s">
        <v>2195</v>
      </c>
      <c r="C579" s="3" t="s">
        <v>6304</v>
      </c>
      <c r="D579" s="6">
        <v>10000</v>
      </c>
      <c r="E579" s="8">
        <v>53737</v>
      </c>
      <c r="F579" t="s">
        <v>8218</v>
      </c>
      <c r="G579" t="s">
        <v>8223</v>
      </c>
      <c r="H579" t="s">
        <v>8245</v>
      </c>
      <c r="I579">
        <v>1459012290</v>
      </c>
      <c r="J579">
        <v>1456423890</v>
      </c>
      <c r="K579" t="b">
        <v>0</v>
      </c>
      <c r="L579">
        <v>878</v>
      </c>
      <c r="M579" t="b">
        <v>1</v>
      </c>
      <c r="N579" t="s">
        <v>8321</v>
      </c>
      <c r="O579" t="s">
        <v>8338</v>
      </c>
      <c r="P579" s="14">
        <f t="shared" ref="P579:P642" si="27">(((J579/60)/60)/24)+DATE(1970,1,1)</f>
        <v>42425.757986111115</v>
      </c>
      <c r="Q579" s="14">
        <f t="shared" ref="Q579:Q642" si="28">(((I579/60)/60)/24)+DATE(1970,1,1)</f>
        <v>42455.716319444444</v>
      </c>
      <c r="R579">
        <f t="shared" ref="R579:R642" si="29">_xlfn.DAYS(Q579,P579)</f>
        <v>30</v>
      </c>
    </row>
    <row r="580" spans="1:18" ht="43.5" x14ac:dyDescent="0.35">
      <c r="A580">
        <v>2224</v>
      </c>
      <c r="B580" s="3" t="s">
        <v>2225</v>
      </c>
      <c r="C580" s="3" t="s">
        <v>6334</v>
      </c>
      <c r="D580" s="6">
        <v>10000</v>
      </c>
      <c r="E580" s="8">
        <v>24315</v>
      </c>
      <c r="F580" t="s">
        <v>8218</v>
      </c>
      <c r="G580" t="s">
        <v>8223</v>
      </c>
      <c r="H580" t="s">
        <v>8245</v>
      </c>
      <c r="I580">
        <v>1477767600</v>
      </c>
      <c r="J580">
        <v>1475337675</v>
      </c>
      <c r="K580" t="b">
        <v>0</v>
      </c>
      <c r="L580">
        <v>296</v>
      </c>
      <c r="M580" t="b">
        <v>1</v>
      </c>
      <c r="N580" t="s">
        <v>8321</v>
      </c>
      <c r="O580" t="s">
        <v>8338</v>
      </c>
      <c r="P580" s="14">
        <f t="shared" si="27"/>
        <v>42644.667534722219</v>
      </c>
      <c r="Q580" s="14">
        <f t="shared" si="28"/>
        <v>42672.791666666672</v>
      </c>
      <c r="R580">
        <f t="shared" si="29"/>
        <v>28</v>
      </c>
    </row>
    <row r="581" spans="1:18" ht="29" x14ac:dyDescent="0.35">
      <c r="A581">
        <v>2242</v>
      </c>
      <c r="B581" s="3" t="s">
        <v>2243</v>
      </c>
      <c r="C581" s="3" t="s">
        <v>6352</v>
      </c>
      <c r="D581" s="6">
        <v>10000</v>
      </c>
      <c r="E581" s="8">
        <v>136009.76</v>
      </c>
      <c r="F581" t="s">
        <v>8218</v>
      </c>
      <c r="G581" t="s">
        <v>8223</v>
      </c>
      <c r="H581" t="s">
        <v>8245</v>
      </c>
      <c r="I581">
        <v>1385521320</v>
      </c>
      <c r="J581">
        <v>1382449733</v>
      </c>
      <c r="K581" t="b">
        <v>0</v>
      </c>
      <c r="L581">
        <v>2525</v>
      </c>
      <c r="M581" t="b">
        <v>1</v>
      </c>
      <c r="N581" t="s">
        <v>8321</v>
      </c>
      <c r="O581" t="s">
        <v>8338</v>
      </c>
      <c r="P581" s="14">
        <f t="shared" si="27"/>
        <v>41569.575613425928</v>
      </c>
      <c r="Q581" s="14">
        <f t="shared" si="28"/>
        <v>41605.126388888886</v>
      </c>
      <c r="R581">
        <f t="shared" si="29"/>
        <v>36</v>
      </c>
    </row>
    <row r="582" spans="1:18" ht="58" x14ac:dyDescent="0.35">
      <c r="A582">
        <v>2328</v>
      </c>
      <c r="B582" s="3" t="s">
        <v>2329</v>
      </c>
      <c r="C582" s="3" t="s">
        <v>6438</v>
      </c>
      <c r="D582" s="6">
        <v>10000</v>
      </c>
      <c r="E582" s="8">
        <v>25445</v>
      </c>
      <c r="F582" t="s">
        <v>8218</v>
      </c>
      <c r="G582" t="s">
        <v>8223</v>
      </c>
      <c r="H582" t="s">
        <v>8245</v>
      </c>
      <c r="I582">
        <v>1434307537</v>
      </c>
      <c r="J582">
        <v>1431715537</v>
      </c>
      <c r="K582" t="b">
        <v>1</v>
      </c>
      <c r="L582">
        <v>537</v>
      </c>
      <c r="M582" t="b">
        <v>1</v>
      </c>
      <c r="N582" t="s">
        <v>8324</v>
      </c>
      <c r="O582" t="s">
        <v>8339</v>
      </c>
      <c r="P582" s="14">
        <f t="shared" si="27"/>
        <v>42139.781678240746</v>
      </c>
      <c r="Q582" s="14">
        <f t="shared" si="28"/>
        <v>42169.781678240746</v>
      </c>
      <c r="R582">
        <f t="shared" si="29"/>
        <v>30</v>
      </c>
    </row>
    <row r="583" spans="1:18" ht="58" x14ac:dyDescent="0.35">
      <c r="A583">
        <v>2343</v>
      </c>
      <c r="B583" s="3" t="s">
        <v>2344</v>
      </c>
      <c r="C583" s="3" t="s">
        <v>6453</v>
      </c>
      <c r="D583" s="6">
        <v>10000</v>
      </c>
      <c r="E583" s="8">
        <v>300</v>
      </c>
      <c r="F583" t="s">
        <v>8219</v>
      </c>
      <c r="G583" t="s">
        <v>8223</v>
      </c>
      <c r="H583" t="s">
        <v>8245</v>
      </c>
      <c r="I583">
        <v>1452282420</v>
      </c>
      <c r="J583">
        <v>1447962505</v>
      </c>
      <c r="K583" t="b">
        <v>0</v>
      </c>
      <c r="L583">
        <v>1</v>
      </c>
      <c r="M583" t="b">
        <v>0</v>
      </c>
      <c r="N583" t="s">
        <v>8312</v>
      </c>
      <c r="O583" t="s">
        <v>8313</v>
      </c>
      <c r="P583" s="14">
        <f t="shared" si="27"/>
        <v>42327.825289351851</v>
      </c>
      <c r="Q583" s="14">
        <f t="shared" si="28"/>
        <v>42377.82430555555</v>
      </c>
      <c r="R583">
        <f t="shared" si="29"/>
        <v>50</v>
      </c>
    </row>
    <row r="584" spans="1:18" ht="29" x14ac:dyDescent="0.35">
      <c r="A584">
        <v>2356</v>
      </c>
      <c r="B584" s="3" t="s">
        <v>2357</v>
      </c>
      <c r="C584" s="3" t="s">
        <v>6466</v>
      </c>
      <c r="D584" s="6">
        <v>10000</v>
      </c>
      <c r="E584" s="8">
        <v>0</v>
      </c>
      <c r="F584" t="s">
        <v>8219</v>
      </c>
      <c r="G584" t="s">
        <v>8232</v>
      </c>
      <c r="H584" t="s">
        <v>8248</v>
      </c>
      <c r="I584">
        <v>1433530104</v>
      </c>
      <c r="J584">
        <v>1430938104</v>
      </c>
      <c r="K584" t="b">
        <v>0</v>
      </c>
      <c r="L584">
        <v>0</v>
      </c>
      <c r="M584" t="b">
        <v>0</v>
      </c>
      <c r="N584" t="s">
        <v>8312</v>
      </c>
      <c r="O584" t="s">
        <v>8313</v>
      </c>
      <c r="P584" s="14">
        <f t="shared" si="27"/>
        <v>42130.78361111111</v>
      </c>
      <c r="Q584" s="14">
        <f t="shared" si="28"/>
        <v>42160.78361111111</v>
      </c>
      <c r="R584">
        <f t="shared" si="29"/>
        <v>30</v>
      </c>
    </row>
    <row r="585" spans="1:18" ht="43.5" x14ac:dyDescent="0.35">
      <c r="A585">
        <v>2375</v>
      </c>
      <c r="B585" s="3" t="s">
        <v>2376</v>
      </c>
      <c r="C585" s="3" t="s">
        <v>6485</v>
      </c>
      <c r="D585" s="6">
        <v>10000</v>
      </c>
      <c r="E585" s="8">
        <v>0</v>
      </c>
      <c r="F585" t="s">
        <v>8219</v>
      </c>
      <c r="G585" t="s">
        <v>8223</v>
      </c>
      <c r="H585" t="s">
        <v>8245</v>
      </c>
      <c r="I585">
        <v>1473451437</v>
      </c>
      <c r="J585">
        <v>1470859437</v>
      </c>
      <c r="K585" t="b">
        <v>0</v>
      </c>
      <c r="L585">
        <v>0</v>
      </c>
      <c r="M585" t="b">
        <v>0</v>
      </c>
      <c r="N585" t="s">
        <v>8312</v>
      </c>
      <c r="O585" t="s">
        <v>8313</v>
      </c>
      <c r="P585" s="14">
        <f t="shared" si="27"/>
        <v>42592.836076388892</v>
      </c>
      <c r="Q585" s="14">
        <f t="shared" si="28"/>
        <v>42622.836076388892</v>
      </c>
      <c r="R585">
        <f t="shared" si="29"/>
        <v>30</v>
      </c>
    </row>
    <row r="586" spans="1:18" ht="43.5" x14ac:dyDescent="0.35">
      <c r="A586">
        <v>2383</v>
      </c>
      <c r="B586" s="3" t="s">
        <v>2384</v>
      </c>
      <c r="C586" s="3" t="s">
        <v>6493</v>
      </c>
      <c r="D586" s="6">
        <v>10000</v>
      </c>
      <c r="E586" s="8">
        <v>435</v>
      </c>
      <c r="F586" t="s">
        <v>8219</v>
      </c>
      <c r="G586" t="s">
        <v>8227</v>
      </c>
      <c r="H586" t="s">
        <v>8249</v>
      </c>
      <c r="I586">
        <v>1424568107</v>
      </c>
      <c r="J586">
        <v>1421976107</v>
      </c>
      <c r="K586" t="b">
        <v>0</v>
      </c>
      <c r="L586">
        <v>3</v>
      </c>
      <c r="M586" t="b">
        <v>0</v>
      </c>
      <c r="N586" t="s">
        <v>8312</v>
      </c>
      <c r="O586" t="s">
        <v>8313</v>
      </c>
      <c r="P586" s="14">
        <f t="shared" si="27"/>
        <v>42027.056793981479</v>
      </c>
      <c r="Q586" s="14">
        <f t="shared" si="28"/>
        <v>42057.056793981479</v>
      </c>
      <c r="R586">
        <f t="shared" si="29"/>
        <v>30</v>
      </c>
    </row>
    <row r="587" spans="1:18" ht="58" x14ac:dyDescent="0.35">
      <c r="A587">
        <v>2433</v>
      </c>
      <c r="B587" s="3" t="s">
        <v>2434</v>
      </c>
      <c r="C587" s="3" t="s">
        <v>6543</v>
      </c>
      <c r="D587" s="6">
        <v>10000</v>
      </c>
      <c r="E587" s="8">
        <v>0</v>
      </c>
      <c r="F587" t="s">
        <v>8220</v>
      </c>
      <c r="G587" t="s">
        <v>8223</v>
      </c>
      <c r="H587" t="s">
        <v>8245</v>
      </c>
      <c r="I587">
        <v>1456608943</v>
      </c>
      <c r="J587">
        <v>1454016943</v>
      </c>
      <c r="K587" t="b">
        <v>0</v>
      </c>
      <c r="L587">
        <v>0</v>
      </c>
      <c r="M587" t="b">
        <v>0</v>
      </c>
      <c r="N587" t="s">
        <v>8324</v>
      </c>
      <c r="O587" t="s">
        <v>8325</v>
      </c>
      <c r="P587" s="14">
        <f t="shared" si="27"/>
        <v>42397.89980324074</v>
      </c>
      <c r="Q587" s="14">
        <f t="shared" si="28"/>
        <v>42427.89980324074</v>
      </c>
      <c r="R587">
        <f t="shared" si="29"/>
        <v>30</v>
      </c>
    </row>
    <row r="588" spans="1:18" ht="58" x14ac:dyDescent="0.35">
      <c r="A588">
        <v>2439</v>
      </c>
      <c r="B588" s="3" t="s">
        <v>2440</v>
      </c>
      <c r="C588" s="3" t="s">
        <v>6549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1445197129</v>
      </c>
      <c r="J588">
        <v>1442605129</v>
      </c>
      <c r="K588" t="b">
        <v>0</v>
      </c>
      <c r="L588">
        <v>0</v>
      </c>
      <c r="M588" t="b">
        <v>0</v>
      </c>
      <c r="N588" t="s">
        <v>8324</v>
      </c>
      <c r="O588" t="s">
        <v>8325</v>
      </c>
      <c r="P588" s="14">
        <f t="shared" si="27"/>
        <v>42265.818622685183</v>
      </c>
      <c r="Q588" s="14">
        <f t="shared" si="28"/>
        <v>42295.818622685183</v>
      </c>
      <c r="R588">
        <f t="shared" si="29"/>
        <v>30</v>
      </c>
    </row>
    <row r="589" spans="1:18" ht="43.5" x14ac:dyDescent="0.35">
      <c r="A589">
        <v>2449</v>
      </c>
      <c r="B589" s="3" t="s">
        <v>2450</v>
      </c>
      <c r="C589" s="3" t="s">
        <v>6559</v>
      </c>
      <c r="D589" s="6">
        <v>10000</v>
      </c>
      <c r="E589" s="8">
        <v>10800</v>
      </c>
      <c r="F589" t="s">
        <v>8218</v>
      </c>
      <c r="G589" t="s">
        <v>8223</v>
      </c>
      <c r="H589" t="s">
        <v>8245</v>
      </c>
      <c r="I589">
        <v>1417321515</v>
      </c>
      <c r="J589">
        <v>1414725915</v>
      </c>
      <c r="K589" t="b">
        <v>0</v>
      </c>
      <c r="L589">
        <v>120</v>
      </c>
      <c r="M589" t="b">
        <v>1</v>
      </c>
      <c r="N589" t="s">
        <v>8324</v>
      </c>
      <c r="O589" t="s">
        <v>8339</v>
      </c>
      <c r="P589" s="14">
        <f t="shared" si="27"/>
        <v>41943.142534722225</v>
      </c>
      <c r="Q589" s="14">
        <f t="shared" si="28"/>
        <v>41973.184201388889</v>
      </c>
      <c r="R589">
        <f t="shared" si="29"/>
        <v>30</v>
      </c>
    </row>
    <row r="590" spans="1:18" ht="43.5" x14ac:dyDescent="0.35">
      <c r="A590">
        <v>2451</v>
      </c>
      <c r="B590" s="3" t="s">
        <v>2452</v>
      </c>
      <c r="C590" s="3" t="s">
        <v>6561</v>
      </c>
      <c r="D590" s="6">
        <v>10000</v>
      </c>
      <c r="E590" s="8">
        <v>11545</v>
      </c>
      <c r="F590" t="s">
        <v>8218</v>
      </c>
      <c r="G590" t="s">
        <v>8223</v>
      </c>
      <c r="H590" t="s">
        <v>8245</v>
      </c>
      <c r="I590">
        <v>1488750490</v>
      </c>
      <c r="J590">
        <v>1487022490</v>
      </c>
      <c r="K590" t="b">
        <v>0</v>
      </c>
      <c r="L590">
        <v>186</v>
      </c>
      <c r="M590" t="b">
        <v>1</v>
      </c>
      <c r="N590" t="s">
        <v>8324</v>
      </c>
      <c r="O590" t="s">
        <v>8339</v>
      </c>
      <c r="P590" s="14">
        <f t="shared" si="27"/>
        <v>42779.908449074079</v>
      </c>
      <c r="Q590" s="14">
        <f t="shared" si="28"/>
        <v>42799.908449074079</v>
      </c>
      <c r="R590">
        <f t="shared" si="29"/>
        <v>20</v>
      </c>
    </row>
    <row r="591" spans="1:18" ht="43.5" x14ac:dyDescent="0.35">
      <c r="A591">
        <v>2503</v>
      </c>
      <c r="B591" s="3" t="s">
        <v>2503</v>
      </c>
      <c r="C591" s="3" t="s">
        <v>6613</v>
      </c>
      <c r="D591" s="6">
        <v>10000</v>
      </c>
      <c r="E591" s="8">
        <v>0</v>
      </c>
      <c r="F591" t="s">
        <v>8220</v>
      </c>
      <c r="G591" t="s">
        <v>8223</v>
      </c>
      <c r="H591" t="s">
        <v>8245</v>
      </c>
      <c r="I591">
        <v>1465333560</v>
      </c>
      <c r="J591">
        <v>1462743308</v>
      </c>
      <c r="K591" t="b">
        <v>0</v>
      </c>
      <c r="L591">
        <v>0</v>
      </c>
      <c r="M591" t="b">
        <v>0</v>
      </c>
      <c r="N591" t="s">
        <v>8324</v>
      </c>
      <c r="O591" t="s">
        <v>8340</v>
      </c>
      <c r="P591" s="14">
        <f t="shared" si="27"/>
        <v>42498.899398148147</v>
      </c>
      <c r="Q591" s="14">
        <f t="shared" si="28"/>
        <v>42528.879166666666</v>
      </c>
      <c r="R591">
        <f t="shared" si="29"/>
        <v>30</v>
      </c>
    </row>
    <row r="592" spans="1:18" ht="43.5" x14ac:dyDescent="0.35">
      <c r="A592">
        <v>2539</v>
      </c>
      <c r="B592" s="3" t="s">
        <v>2539</v>
      </c>
      <c r="C592" s="3" t="s">
        <v>6649</v>
      </c>
      <c r="D592" s="6">
        <v>10000</v>
      </c>
      <c r="E592" s="8">
        <v>10025</v>
      </c>
      <c r="F592" t="s">
        <v>8218</v>
      </c>
      <c r="G592" t="s">
        <v>8223</v>
      </c>
      <c r="H592" t="s">
        <v>8245</v>
      </c>
      <c r="I592">
        <v>1422913152</v>
      </c>
      <c r="J592">
        <v>1417729152</v>
      </c>
      <c r="K592" t="b">
        <v>0</v>
      </c>
      <c r="L592">
        <v>59</v>
      </c>
      <c r="M592" t="b">
        <v>1</v>
      </c>
      <c r="N592" t="s">
        <v>8317</v>
      </c>
      <c r="O592" t="s">
        <v>8341</v>
      </c>
      <c r="P592" s="14">
        <f t="shared" si="27"/>
        <v>41977.902222222227</v>
      </c>
      <c r="Q592" s="14">
        <f t="shared" si="28"/>
        <v>42037.902222222227</v>
      </c>
      <c r="R592">
        <f t="shared" si="29"/>
        <v>60</v>
      </c>
    </row>
    <row r="593" spans="1:18" ht="58" x14ac:dyDescent="0.35">
      <c r="A593">
        <v>2562</v>
      </c>
      <c r="B593" s="3" t="s">
        <v>2562</v>
      </c>
      <c r="C593" s="3" t="s">
        <v>6672</v>
      </c>
      <c r="D593" s="6">
        <v>10000</v>
      </c>
      <c r="E593" s="8">
        <v>75</v>
      </c>
      <c r="F593" t="s">
        <v>8219</v>
      </c>
      <c r="G593" t="s">
        <v>8235</v>
      </c>
      <c r="H593" t="s">
        <v>8248</v>
      </c>
      <c r="I593">
        <v>1476189339</v>
      </c>
      <c r="J593">
        <v>1471005339</v>
      </c>
      <c r="K593" t="b">
        <v>0</v>
      </c>
      <c r="L593">
        <v>3</v>
      </c>
      <c r="M593" t="b">
        <v>0</v>
      </c>
      <c r="N593" t="s">
        <v>8324</v>
      </c>
      <c r="O593" t="s">
        <v>8325</v>
      </c>
      <c r="P593" s="14">
        <f t="shared" si="27"/>
        <v>42594.524756944447</v>
      </c>
      <c r="Q593" s="14">
        <f t="shared" si="28"/>
        <v>42654.524756944447</v>
      </c>
      <c r="R593">
        <f t="shared" si="29"/>
        <v>60</v>
      </c>
    </row>
    <row r="594" spans="1:18" ht="43.5" x14ac:dyDescent="0.35">
      <c r="A594">
        <v>2565</v>
      </c>
      <c r="B594" s="3" t="s">
        <v>2565</v>
      </c>
      <c r="C594" s="3" t="s">
        <v>6675</v>
      </c>
      <c r="D594" s="6">
        <v>10000</v>
      </c>
      <c r="E594" s="8">
        <v>100</v>
      </c>
      <c r="F594" t="s">
        <v>8219</v>
      </c>
      <c r="G594" t="s">
        <v>8223</v>
      </c>
      <c r="H594" t="s">
        <v>8245</v>
      </c>
      <c r="I594">
        <v>1462827000</v>
      </c>
      <c r="J594">
        <v>1457710589</v>
      </c>
      <c r="K594" t="b">
        <v>0</v>
      </c>
      <c r="L594">
        <v>1</v>
      </c>
      <c r="M594" t="b">
        <v>0</v>
      </c>
      <c r="N594" t="s">
        <v>8324</v>
      </c>
      <c r="O594" t="s">
        <v>8325</v>
      </c>
      <c r="P594" s="14">
        <f t="shared" si="27"/>
        <v>42440.650335648148</v>
      </c>
      <c r="Q594" s="14">
        <f t="shared" si="28"/>
        <v>42499.868055555555</v>
      </c>
      <c r="R594">
        <f t="shared" si="29"/>
        <v>59</v>
      </c>
    </row>
    <row r="595" spans="1:18" ht="43.5" x14ac:dyDescent="0.35">
      <c r="A595">
        <v>2568</v>
      </c>
      <c r="B595" s="3" t="s">
        <v>2568</v>
      </c>
      <c r="C595" s="3" t="s">
        <v>6678</v>
      </c>
      <c r="D595" s="6">
        <v>10000</v>
      </c>
      <c r="E595" s="8">
        <v>50</v>
      </c>
      <c r="F595" t="s">
        <v>8219</v>
      </c>
      <c r="G595" t="s">
        <v>8224</v>
      </c>
      <c r="H595" t="s">
        <v>8246</v>
      </c>
      <c r="I595">
        <v>1472745594</v>
      </c>
      <c r="J595">
        <v>1470153594</v>
      </c>
      <c r="K595" t="b">
        <v>0</v>
      </c>
      <c r="L595">
        <v>1</v>
      </c>
      <c r="M595" t="b">
        <v>0</v>
      </c>
      <c r="N595" t="s">
        <v>8324</v>
      </c>
      <c r="O595" t="s">
        <v>8325</v>
      </c>
      <c r="P595" s="14">
        <f t="shared" si="27"/>
        <v>42584.666597222225</v>
      </c>
      <c r="Q595" s="14">
        <f t="shared" si="28"/>
        <v>42614.666597222225</v>
      </c>
      <c r="R595">
        <f t="shared" si="29"/>
        <v>30</v>
      </c>
    </row>
    <row r="596" spans="1:18" ht="58" x14ac:dyDescent="0.35">
      <c r="A596">
        <v>2574</v>
      </c>
      <c r="B596" s="3" t="s">
        <v>2574</v>
      </c>
      <c r="C596" s="3" t="s">
        <v>6684</v>
      </c>
      <c r="D596" s="6">
        <v>10000</v>
      </c>
      <c r="E596" s="8">
        <v>0</v>
      </c>
      <c r="F596" t="s">
        <v>8219</v>
      </c>
      <c r="G596" t="s">
        <v>8223</v>
      </c>
      <c r="H596" t="s">
        <v>8245</v>
      </c>
      <c r="I596">
        <v>1463600945</v>
      </c>
      <c r="J596">
        <v>1461786545</v>
      </c>
      <c r="K596" t="b">
        <v>0</v>
      </c>
      <c r="L596">
        <v>0</v>
      </c>
      <c r="M596" t="b">
        <v>0</v>
      </c>
      <c r="N596" t="s">
        <v>8324</v>
      </c>
      <c r="O596" t="s">
        <v>8325</v>
      </c>
      <c r="P596" s="14">
        <f t="shared" si="27"/>
        <v>42487.825752314813</v>
      </c>
      <c r="Q596" s="14">
        <f t="shared" si="28"/>
        <v>42508.825752314813</v>
      </c>
      <c r="R596">
        <f t="shared" si="29"/>
        <v>21</v>
      </c>
    </row>
    <row r="597" spans="1:18" ht="29" x14ac:dyDescent="0.35">
      <c r="A597">
        <v>2576</v>
      </c>
      <c r="B597" s="3" t="s">
        <v>2576</v>
      </c>
      <c r="C597" s="3" t="s">
        <v>6686</v>
      </c>
      <c r="D597" s="6">
        <v>10000</v>
      </c>
      <c r="E597" s="8">
        <v>0</v>
      </c>
      <c r="F597" t="s">
        <v>8219</v>
      </c>
      <c r="G597" t="s">
        <v>8223</v>
      </c>
      <c r="H597" t="s">
        <v>8245</v>
      </c>
      <c r="I597">
        <v>1428707647</v>
      </c>
      <c r="J597">
        <v>1424823247</v>
      </c>
      <c r="K597" t="b">
        <v>0</v>
      </c>
      <c r="L597">
        <v>0</v>
      </c>
      <c r="M597" t="b">
        <v>0</v>
      </c>
      <c r="N597" t="s">
        <v>8324</v>
      </c>
      <c r="O597" t="s">
        <v>8325</v>
      </c>
      <c r="P597" s="14">
        <f t="shared" si="27"/>
        <v>42060.00980324074</v>
      </c>
      <c r="Q597" s="14">
        <f t="shared" si="28"/>
        <v>42104.968136574069</v>
      </c>
      <c r="R597">
        <f t="shared" si="29"/>
        <v>44</v>
      </c>
    </row>
    <row r="598" spans="1:18" ht="29" x14ac:dyDescent="0.35">
      <c r="A598">
        <v>2584</v>
      </c>
      <c r="B598" s="3" t="s">
        <v>2584</v>
      </c>
      <c r="C598" s="3" t="s">
        <v>6694</v>
      </c>
      <c r="D598" s="6">
        <v>10000</v>
      </c>
      <c r="E598" s="8">
        <v>0</v>
      </c>
      <c r="F598" t="s">
        <v>8220</v>
      </c>
      <c r="G598" t="s">
        <v>8223</v>
      </c>
      <c r="H598" t="s">
        <v>8245</v>
      </c>
      <c r="I598">
        <v>1434341369</v>
      </c>
      <c r="J598">
        <v>1431749369</v>
      </c>
      <c r="K598" t="b">
        <v>0</v>
      </c>
      <c r="L598">
        <v>0</v>
      </c>
      <c r="M598" t="b">
        <v>0</v>
      </c>
      <c r="N598" t="s">
        <v>8324</v>
      </c>
      <c r="O598" t="s">
        <v>8325</v>
      </c>
      <c r="P598" s="14">
        <f t="shared" si="27"/>
        <v>42140.173252314817</v>
      </c>
      <c r="Q598" s="14">
        <f t="shared" si="28"/>
        <v>42170.173252314817</v>
      </c>
      <c r="R598">
        <f t="shared" si="29"/>
        <v>30</v>
      </c>
    </row>
    <row r="599" spans="1:18" ht="43.5" x14ac:dyDescent="0.35">
      <c r="A599">
        <v>2593</v>
      </c>
      <c r="B599" s="3" t="s">
        <v>2593</v>
      </c>
      <c r="C599" s="3" t="s">
        <v>6703</v>
      </c>
      <c r="D599" s="6">
        <v>10000</v>
      </c>
      <c r="E599" s="8">
        <v>0</v>
      </c>
      <c r="F599" t="s">
        <v>8220</v>
      </c>
      <c r="G599" t="s">
        <v>8223</v>
      </c>
      <c r="H599" t="s">
        <v>8245</v>
      </c>
      <c r="I599">
        <v>1429993026</v>
      </c>
      <c r="J599">
        <v>1427401026</v>
      </c>
      <c r="K599" t="b">
        <v>0</v>
      </c>
      <c r="L599">
        <v>0</v>
      </c>
      <c r="M599" t="b">
        <v>0</v>
      </c>
      <c r="N599" t="s">
        <v>8324</v>
      </c>
      <c r="O599" t="s">
        <v>8325</v>
      </c>
      <c r="P599" s="14">
        <f t="shared" si="27"/>
        <v>42089.84520833334</v>
      </c>
      <c r="Q599" s="14">
        <f t="shared" si="28"/>
        <v>42119.84520833334</v>
      </c>
      <c r="R599">
        <f t="shared" si="29"/>
        <v>30</v>
      </c>
    </row>
    <row r="600" spans="1:18" ht="43.5" x14ac:dyDescent="0.35">
      <c r="A600">
        <v>2612</v>
      </c>
      <c r="B600" s="3" t="s">
        <v>2612</v>
      </c>
      <c r="C600" s="3" t="s">
        <v>6722</v>
      </c>
      <c r="D600" s="6">
        <v>10000</v>
      </c>
      <c r="E600" s="8">
        <v>17176.13</v>
      </c>
      <c r="F600" t="s">
        <v>8218</v>
      </c>
      <c r="G600" t="s">
        <v>8223</v>
      </c>
      <c r="H600" t="s">
        <v>8245</v>
      </c>
      <c r="I600">
        <v>1420773970</v>
      </c>
      <c r="J600">
        <v>1418095570</v>
      </c>
      <c r="K600" t="b">
        <v>1</v>
      </c>
      <c r="L600">
        <v>294</v>
      </c>
      <c r="M600" t="b">
        <v>1</v>
      </c>
      <c r="N600" t="s">
        <v>8312</v>
      </c>
      <c r="O600" t="s">
        <v>8342</v>
      </c>
      <c r="P600" s="14">
        <f t="shared" si="27"/>
        <v>41982.143171296295</v>
      </c>
      <c r="Q600" s="14">
        <f t="shared" si="28"/>
        <v>42013.143171296295</v>
      </c>
      <c r="R600">
        <f t="shared" si="29"/>
        <v>31</v>
      </c>
    </row>
    <row r="601" spans="1:18" ht="43.5" x14ac:dyDescent="0.35">
      <c r="A601">
        <v>2666</v>
      </c>
      <c r="B601" s="3" t="s">
        <v>2666</v>
      </c>
      <c r="C601" s="3" t="s">
        <v>6776</v>
      </c>
      <c r="D601" s="6">
        <v>10000</v>
      </c>
      <c r="E601" s="8">
        <v>15929.51</v>
      </c>
      <c r="F601" t="s">
        <v>8218</v>
      </c>
      <c r="G601" t="s">
        <v>8223</v>
      </c>
      <c r="H601" t="s">
        <v>8245</v>
      </c>
      <c r="I601">
        <v>1443214800</v>
      </c>
      <c r="J601">
        <v>1440008439</v>
      </c>
      <c r="K601" t="b">
        <v>0</v>
      </c>
      <c r="L601">
        <v>206</v>
      </c>
      <c r="M601" t="b">
        <v>1</v>
      </c>
      <c r="N601" t="s">
        <v>8312</v>
      </c>
      <c r="O601" t="s">
        <v>8343</v>
      </c>
      <c r="P601" s="14">
        <f t="shared" si="27"/>
        <v>42235.764340277776</v>
      </c>
      <c r="Q601" s="14">
        <f t="shared" si="28"/>
        <v>42272.875</v>
      </c>
      <c r="R601">
        <f t="shared" si="29"/>
        <v>37</v>
      </c>
    </row>
    <row r="602" spans="1:18" ht="58" x14ac:dyDescent="0.35">
      <c r="A602">
        <v>2672</v>
      </c>
      <c r="B602" s="3" t="s">
        <v>2672</v>
      </c>
      <c r="C602" s="3" t="s">
        <v>6782</v>
      </c>
      <c r="D602" s="6">
        <v>10000</v>
      </c>
      <c r="E602" s="8">
        <v>3319</v>
      </c>
      <c r="F602" t="s">
        <v>8220</v>
      </c>
      <c r="G602" t="s">
        <v>8223</v>
      </c>
      <c r="H602" t="s">
        <v>8245</v>
      </c>
      <c r="I602">
        <v>1451282400</v>
      </c>
      <c r="J602">
        <v>1449436390</v>
      </c>
      <c r="K602" t="b">
        <v>1</v>
      </c>
      <c r="L602">
        <v>47</v>
      </c>
      <c r="M602" t="b">
        <v>0</v>
      </c>
      <c r="N602" t="s">
        <v>8312</v>
      </c>
      <c r="O602" t="s">
        <v>8343</v>
      </c>
      <c r="P602" s="14">
        <f t="shared" si="27"/>
        <v>42344.884143518517</v>
      </c>
      <c r="Q602" s="14">
        <f t="shared" si="28"/>
        <v>42366.25</v>
      </c>
      <c r="R602">
        <f t="shared" si="29"/>
        <v>22</v>
      </c>
    </row>
    <row r="603" spans="1:18" ht="43.5" x14ac:dyDescent="0.35">
      <c r="A603">
        <v>2702</v>
      </c>
      <c r="B603" s="3" t="s">
        <v>2702</v>
      </c>
      <c r="C603" s="3" t="s">
        <v>6812</v>
      </c>
      <c r="D603" s="6">
        <v>10000</v>
      </c>
      <c r="E603" s="8">
        <v>3441</v>
      </c>
      <c r="F603" t="s">
        <v>8221</v>
      </c>
      <c r="G603" t="s">
        <v>8223</v>
      </c>
      <c r="H603" t="s">
        <v>8245</v>
      </c>
      <c r="I603">
        <v>1491416077</v>
      </c>
      <c r="J603">
        <v>1488827677</v>
      </c>
      <c r="K603" t="b">
        <v>1</v>
      </c>
      <c r="L603">
        <v>26</v>
      </c>
      <c r="M603" t="b">
        <v>0</v>
      </c>
      <c r="N603" t="s">
        <v>8328</v>
      </c>
      <c r="O603" t="s">
        <v>8344</v>
      </c>
      <c r="P603" s="14">
        <f t="shared" si="27"/>
        <v>42800.801817129628</v>
      </c>
      <c r="Q603" s="14">
        <f t="shared" si="28"/>
        <v>42830.760150462964</v>
      </c>
      <c r="R603">
        <f t="shared" si="29"/>
        <v>30</v>
      </c>
    </row>
    <row r="604" spans="1:18" ht="72.5" x14ac:dyDescent="0.35">
      <c r="A604">
        <v>2716</v>
      </c>
      <c r="B604" s="3" t="s">
        <v>2716</v>
      </c>
      <c r="C604" s="3" t="s">
        <v>6826</v>
      </c>
      <c r="D604" s="6">
        <v>10000</v>
      </c>
      <c r="E604" s="8">
        <v>11998.01</v>
      </c>
      <c r="F604" t="s">
        <v>8218</v>
      </c>
      <c r="G604" t="s">
        <v>8235</v>
      </c>
      <c r="H604" t="s">
        <v>8248</v>
      </c>
      <c r="I604">
        <v>1444291193</v>
      </c>
      <c r="J604">
        <v>1441699193</v>
      </c>
      <c r="K604" t="b">
        <v>1</v>
      </c>
      <c r="L604">
        <v>187</v>
      </c>
      <c r="M604" t="b">
        <v>1</v>
      </c>
      <c r="N604" t="s">
        <v>8328</v>
      </c>
      <c r="O604" t="s">
        <v>8344</v>
      </c>
      <c r="P604" s="14">
        <f t="shared" si="27"/>
        <v>42255.333252314813</v>
      </c>
      <c r="Q604" s="14">
        <f t="shared" si="28"/>
        <v>42285.333252314813</v>
      </c>
      <c r="R604">
        <f t="shared" si="29"/>
        <v>30</v>
      </c>
    </row>
    <row r="605" spans="1:18" ht="43.5" x14ac:dyDescent="0.35">
      <c r="A605">
        <v>2727</v>
      </c>
      <c r="B605" s="3" t="s">
        <v>2727</v>
      </c>
      <c r="C605" s="3" t="s">
        <v>6837</v>
      </c>
      <c r="D605" s="6">
        <v>10000</v>
      </c>
      <c r="E605" s="8">
        <v>49321</v>
      </c>
      <c r="F605" t="s">
        <v>8218</v>
      </c>
      <c r="G605" t="s">
        <v>8223</v>
      </c>
      <c r="H605" t="s">
        <v>8245</v>
      </c>
      <c r="I605">
        <v>1438964063</v>
      </c>
      <c r="J605">
        <v>1436804063</v>
      </c>
      <c r="K605" t="b">
        <v>0</v>
      </c>
      <c r="L605">
        <v>707</v>
      </c>
      <c r="M605" t="b">
        <v>1</v>
      </c>
      <c r="N605" t="s">
        <v>8312</v>
      </c>
      <c r="O605" t="s">
        <v>8337</v>
      </c>
      <c r="P605" s="14">
        <f t="shared" si="27"/>
        <v>42198.676655092597</v>
      </c>
      <c r="Q605" s="14">
        <f t="shared" si="28"/>
        <v>42223.676655092597</v>
      </c>
      <c r="R605">
        <f t="shared" si="29"/>
        <v>25</v>
      </c>
    </row>
    <row r="606" spans="1:18" ht="29" x14ac:dyDescent="0.35">
      <c r="A606">
        <v>2749</v>
      </c>
      <c r="B606" s="3" t="s">
        <v>2749</v>
      </c>
      <c r="C606" s="3" t="s">
        <v>6859</v>
      </c>
      <c r="D606" s="6">
        <v>10000</v>
      </c>
      <c r="E606" s="8">
        <v>110</v>
      </c>
      <c r="F606" t="s">
        <v>8220</v>
      </c>
      <c r="G606" t="s">
        <v>8223</v>
      </c>
      <c r="H606" t="s">
        <v>8245</v>
      </c>
      <c r="I606">
        <v>1428171037</v>
      </c>
      <c r="J606">
        <v>1425582637</v>
      </c>
      <c r="K606" t="b">
        <v>0</v>
      </c>
      <c r="L606">
        <v>2</v>
      </c>
      <c r="M606" t="b">
        <v>0</v>
      </c>
      <c r="N606" t="s">
        <v>8315</v>
      </c>
      <c r="O606" t="s">
        <v>8345</v>
      </c>
      <c r="P606" s="14">
        <f t="shared" si="27"/>
        <v>42068.799039351856</v>
      </c>
      <c r="Q606" s="14">
        <f t="shared" si="28"/>
        <v>42098.757372685184</v>
      </c>
      <c r="R606">
        <f t="shared" si="29"/>
        <v>30</v>
      </c>
    </row>
    <row r="607" spans="1:18" ht="43.5" x14ac:dyDescent="0.35">
      <c r="A607">
        <v>2754</v>
      </c>
      <c r="B607" s="3" t="s">
        <v>2754</v>
      </c>
      <c r="C607" s="3" t="s">
        <v>6864</v>
      </c>
      <c r="D607" s="6">
        <v>10000</v>
      </c>
      <c r="E607" s="8">
        <v>0</v>
      </c>
      <c r="F607" t="s">
        <v>8220</v>
      </c>
      <c r="G607" t="s">
        <v>8223</v>
      </c>
      <c r="H607" t="s">
        <v>8245</v>
      </c>
      <c r="I607">
        <v>1410448551</v>
      </c>
      <c r="J607">
        <v>1407856551</v>
      </c>
      <c r="K607" t="b">
        <v>0</v>
      </c>
      <c r="L607">
        <v>0</v>
      </c>
      <c r="M607" t="b">
        <v>0</v>
      </c>
      <c r="N607" t="s">
        <v>8315</v>
      </c>
      <c r="O607" t="s">
        <v>8345</v>
      </c>
      <c r="P607" s="14">
        <f t="shared" si="27"/>
        <v>41863.636006944449</v>
      </c>
      <c r="Q607" s="14">
        <f t="shared" si="28"/>
        <v>41893.636006944449</v>
      </c>
      <c r="R607">
        <f t="shared" si="29"/>
        <v>30</v>
      </c>
    </row>
    <row r="608" spans="1:18" ht="43.5" x14ac:dyDescent="0.35">
      <c r="A608">
        <v>2756</v>
      </c>
      <c r="B608" s="3" t="s">
        <v>2756</v>
      </c>
      <c r="C608" s="3" t="s">
        <v>6866</v>
      </c>
      <c r="D608" s="6">
        <v>10000</v>
      </c>
      <c r="E608" s="8">
        <v>1048</v>
      </c>
      <c r="F608" t="s">
        <v>8220</v>
      </c>
      <c r="G608" t="s">
        <v>8223</v>
      </c>
      <c r="H608" t="s">
        <v>8245</v>
      </c>
      <c r="I608">
        <v>1389476201</v>
      </c>
      <c r="J608">
        <v>1386884201</v>
      </c>
      <c r="K608" t="b">
        <v>0</v>
      </c>
      <c r="L608">
        <v>33</v>
      </c>
      <c r="M608" t="b">
        <v>0</v>
      </c>
      <c r="N608" t="s">
        <v>8315</v>
      </c>
      <c r="O608" t="s">
        <v>8345</v>
      </c>
      <c r="P608" s="14">
        <f t="shared" si="27"/>
        <v>41620.90047453704</v>
      </c>
      <c r="Q608" s="14">
        <f t="shared" si="28"/>
        <v>41650.90047453704</v>
      </c>
      <c r="R608">
        <f t="shared" si="29"/>
        <v>30</v>
      </c>
    </row>
    <row r="609" spans="1:18" ht="58" x14ac:dyDescent="0.35">
      <c r="A609">
        <v>2793</v>
      </c>
      <c r="B609" s="3" t="s">
        <v>2793</v>
      </c>
      <c r="C609" s="3" t="s">
        <v>6903</v>
      </c>
      <c r="D609" s="6">
        <v>10000</v>
      </c>
      <c r="E609" s="8">
        <v>11056.75</v>
      </c>
      <c r="F609" t="s">
        <v>8218</v>
      </c>
      <c r="G609" t="s">
        <v>8225</v>
      </c>
      <c r="H609" t="s">
        <v>8247</v>
      </c>
      <c r="I609">
        <v>1437473005</v>
      </c>
      <c r="J609">
        <v>1434881005</v>
      </c>
      <c r="K609" t="b">
        <v>0</v>
      </c>
      <c r="L609">
        <v>73</v>
      </c>
      <c r="M609" t="b">
        <v>1</v>
      </c>
      <c r="N609" t="s">
        <v>8328</v>
      </c>
      <c r="O609" t="s">
        <v>8329</v>
      </c>
      <c r="P609" s="14">
        <f t="shared" si="27"/>
        <v>42176.419039351851</v>
      </c>
      <c r="Q609" s="14">
        <f t="shared" si="28"/>
        <v>42206.419039351851</v>
      </c>
      <c r="R609">
        <f t="shared" si="29"/>
        <v>30</v>
      </c>
    </row>
    <row r="610" spans="1:18" ht="43.5" x14ac:dyDescent="0.35">
      <c r="A610">
        <v>2803</v>
      </c>
      <c r="B610" s="3" t="s">
        <v>2803</v>
      </c>
      <c r="C610" s="3" t="s">
        <v>6913</v>
      </c>
      <c r="D610" s="6">
        <v>10000</v>
      </c>
      <c r="E610" s="8">
        <v>12795</v>
      </c>
      <c r="F610" t="s">
        <v>8218</v>
      </c>
      <c r="G610" t="s">
        <v>8223</v>
      </c>
      <c r="H610" t="s">
        <v>8245</v>
      </c>
      <c r="I610">
        <v>1437004800</v>
      </c>
      <c r="J610">
        <v>1433295276</v>
      </c>
      <c r="K610" t="b">
        <v>0</v>
      </c>
      <c r="L610">
        <v>141</v>
      </c>
      <c r="M610" t="b">
        <v>1</v>
      </c>
      <c r="N610" t="s">
        <v>8328</v>
      </c>
      <c r="O610" t="s">
        <v>8329</v>
      </c>
      <c r="P610" s="14">
        <f t="shared" si="27"/>
        <v>42158.065694444449</v>
      </c>
      <c r="Q610" s="14">
        <f t="shared" si="28"/>
        <v>42201</v>
      </c>
      <c r="R610">
        <f t="shared" si="29"/>
        <v>43</v>
      </c>
    </row>
    <row r="611" spans="1:18" ht="43.5" x14ac:dyDescent="0.35">
      <c r="A611">
        <v>2811</v>
      </c>
      <c r="B611" s="3" t="s">
        <v>2811</v>
      </c>
      <c r="C611" s="3" t="s">
        <v>6921</v>
      </c>
      <c r="D611" s="6">
        <v>10000</v>
      </c>
      <c r="E611" s="8">
        <v>10027</v>
      </c>
      <c r="F611" t="s">
        <v>8218</v>
      </c>
      <c r="G611" t="s">
        <v>8224</v>
      </c>
      <c r="H611" t="s">
        <v>8246</v>
      </c>
      <c r="I611">
        <v>1424692503</v>
      </c>
      <c r="J611">
        <v>1422100503</v>
      </c>
      <c r="K611" t="b">
        <v>0</v>
      </c>
      <c r="L611">
        <v>108</v>
      </c>
      <c r="M611" t="b">
        <v>1</v>
      </c>
      <c r="N611" t="s">
        <v>8328</v>
      </c>
      <c r="O611" t="s">
        <v>8329</v>
      </c>
      <c r="P611" s="14">
        <f t="shared" si="27"/>
        <v>42028.496562500004</v>
      </c>
      <c r="Q611" s="14">
        <f t="shared" si="28"/>
        <v>42058.496562500004</v>
      </c>
      <c r="R611">
        <f t="shared" si="29"/>
        <v>30</v>
      </c>
    </row>
    <row r="612" spans="1:18" ht="43.5" x14ac:dyDescent="0.35">
      <c r="A612">
        <v>2818</v>
      </c>
      <c r="B612" s="3" t="s">
        <v>2818</v>
      </c>
      <c r="C612" s="3" t="s">
        <v>6928</v>
      </c>
      <c r="D612" s="6">
        <v>10000</v>
      </c>
      <c r="E612" s="8">
        <v>10603</v>
      </c>
      <c r="F612" t="s">
        <v>8218</v>
      </c>
      <c r="G612" t="s">
        <v>8223</v>
      </c>
      <c r="H612" t="s">
        <v>8245</v>
      </c>
      <c r="I612">
        <v>1443018086</v>
      </c>
      <c r="J612">
        <v>1441290086</v>
      </c>
      <c r="K612" t="b">
        <v>0</v>
      </c>
      <c r="L612">
        <v>102</v>
      </c>
      <c r="M612" t="b">
        <v>1</v>
      </c>
      <c r="N612" t="s">
        <v>8328</v>
      </c>
      <c r="O612" t="s">
        <v>8329</v>
      </c>
      <c r="P612" s="14">
        <f t="shared" si="27"/>
        <v>42250.598217592589</v>
      </c>
      <c r="Q612" s="14">
        <f t="shared" si="28"/>
        <v>42270.598217592589</v>
      </c>
      <c r="R612">
        <f t="shared" si="29"/>
        <v>20</v>
      </c>
    </row>
    <row r="613" spans="1:18" ht="43.5" x14ac:dyDescent="0.35">
      <c r="A613">
        <v>2871</v>
      </c>
      <c r="B613" s="3" t="s">
        <v>2871</v>
      </c>
      <c r="C613" s="3" t="s">
        <v>6981</v>
      </c>
      <c r="D613" s="6">
        <v>10000</v>
      </c>
      <c r="E613" s="8">
        <v>467</v>
      </c>
      <c r="F613" t="s">
        <v>8220</v>
      </c>
      <c r="G613" t="s">
        <v>8223</v>
      </c>
      <c r="H613" t="s">
        <v>8245</v>
      </c>
      <c r="I613">
        <v>1419183813</v>
      </c>
      <c r="J613">
        <v>1417455813</v>
      </c>
      <c r="K613" t="b">
        <v>0</v>
      </c>
      <c r="L613">
        <v>13</v>
      </c>
      <c r="M613" t="b">
        <v>0</v>
      </c>
      <c r="N613" t="s">
        <v>8328</v>
      </c>
      <c r="O613" t="s">
        <v>8329</v>
      </c>
      <c r="P613" s="14">
        <f t="shared" si="27"/>
        <v>41974.738576388889</v>
      </c>
      <c r="Q613" s="14">
        <f t="shared" si="28"/>
        <v>41994.738576388889</v>
      </c>
      <c r="R613">
        <f t="shared" si="29"/>
        <v>20</v>
      </c>
    </row>
    <row r="614" spans="1:18" ht="58" x14ac:dyDescent="0.35">
      <c r="A614">
        <v>2883</v>
      </c>
      <c r="B614" s="3" t="s">
        <v>2883</v>
      </c>
      <c r="C614" s="3" t="s">
        <v>6993</v>
      </c>
      <c r="D614" s="6">
        <v>10000</v>
      </c>
      <c r="E614" s="8">
        <v>1908</v>
      </c>
      <c r="F614" t="s">
        <v>8220</v>
      </c>
      <c r="G614" t="s">
        <v>8223</v>
      </c>
      <c r="H614" t="s">
        <v>8245</v>
      </c>
      <c r="I614">
        <v>1454734740</v>
      </c>
      <c r="J614">
        <v>1451684437</v>
      </c>
      <c r="K614" t="b">
        <v>0</v>
      </c>
      <c r="L614">
        <v>5</v>
      </c>
      <c r="M614" t="b">
        <v>0</v>
      </c>
      <c r="N614" t="s">
        <v>8328</v>
      </c>
      <c r="O614" t="s">
        <v>8329</v>
      </c>
      <c r="P614" s="14">
        <f t="shared" si="27"/>
        <v>42370.90320601852</v>
      </c>
      <c r="Q614" s="14">
        <f t="shared" si="28"/>
        <v>42406.207638888889</v>
      </c>
      <c r="R614">
        <f t="shared" si="29"/>
        <v>36</v>
      </c>
    </row>
    <row r="615" spans="1:18" ht="43.5" x14ac:dyDescent="0.35">
      <c r="A615">
        <v>2891</v>
      </c>
      <c r="B615" s="3" t="s">
        <v>2891</v>
      </c>
      <c r="C615" s="3" t="s">
        <v>7001</v>
      </c>
      <c r="D615" s="6">
        <v>10000</v>
      </c>
      <c r="E615" s="8">
        <v>273</v>
      </c>
      <c r="F615" t="s">
        <v>8220</v>
      </c>
      <c r="G615" t="s">
        <v>8223</v>
      </c>
      <c r="H615" t="s">
        <v>8245</v>
      </c>
      <c r="I615">
        <v>1460751128</v>
      </c>
      <c r="J615">
        <v>1455570728</v>
      </c>
      <c r="K615" t="b">
        <v>0</v>
      </c>
      <c r="L615">
        <v>10</v>
      </c>
      <c r="M615" t="b">
        <v>0</v>
      </c>
      <c r="N615" t="s">
        <v>8328</v>
      </c>
      <c r="O615" t="s">
        <v>8329</v>
      </c>
      <c r="P615" s="14">
        <f t="shared" si="27"/>
        <v>42415.883425925931</v>
      </c>
      <c r="Q615" s="14">
        <f t="shared" si="28"/>
        <v>42475.84175925926</v>
      </c>
      <c r="R615">
        <f t="shared" si="29"/>
        <v>60</v>
      </c>
    </row>
    <row r="616" spans="1:18" ht="43.5" x14ac:dyDescent="0.35">
      <c r="A616">
        <v>2899</v>
      </c>
      <c r="B616" s="3" t="s">
        <v>2899</v>
      </c>
      <c r="C616" s="3" t="s">
        <v>7009</v>
      </c>
      <c r="D616" s="6">
        <v>10000</v>
      </c>
      <c r="E616" s="8">
        <v>0</v>
      </c>
      <c r="F616" t="s">
        <v>8220</v>
      </c>
      <c r="G616" t="s">
        <v>8223</v>
      </c>
      <c r="H616" t="s">
        <v>8245</v>
      </c>
      <c r="I616">
        <v>1469325158</v>
      </c>
      <c r="J616">
        <v>1464141158</v>
      </c>
      <c r="K616" t="b">
        <v>0</v>
      </c>
      <c r="L616">
        <v>0</v>
      </c>
      <c r="M616" t="b">
        <v>0</v>
      </c>
      <c r="N616" t="s">
        <v>8328</v>
      </c>
      <c r="O616" t="s">
        <v>8329</v>
      </c>
      <c r="P616" s="14">
        <f t="shared" si="27"/>
        <v>42515.078217592592</v>
      </c>
      <c r="Q616" s="14">
        <f t="shared" si="28"/>
        <v>42575.078217592592</v>
      </c>
      <c r="R616">
        <f t="shared" si="29"/>
        <v>60</v>
      </c>
    </row>
    <row r="617" spans="1:18" ht="43.5" x14ac:dyDescent="0.35">
      <c r="A617">
        <v>2913</v>
      </c>
      <c r="B617" s="3" t="s">
        <v>2913</v>
      </c>
      <c r="C617" s="3" t="s">
        <v>7023</v>
      </c>
      <c r="D617" s="6">
        <v>10000</v>
      </c>
      <c r="E617" s="8">
        <v>2</v>
      </c>
      <c r="F617" t="s">
        <v>8220</v>
      </c>
      <c r="G617" t="s">
        <v>8223</v>
      </c>
      <c r="H617" t="s">
        <v>8245</v>
      </c>
      <c r="I617">
        <v>1410041339</v>
      </c>
      <c r="J617">
        <v>1404857339</v>
      </c>
      <c r="K617" t="b">
        <v>0</v>
      </c>
      <c r="L617">
        <v>2</v>
      </c>
      <c r="M617" t="b">
        <v>0</v>
      </c>
      <c r="N617" t="s">
        <v>8328</v>
      </c>
      <c r="O617" t="s">
        <v>8329</v>
      </c>
      <c r="P617" s="14">
        <f t="shared" si="27"/>
        <v>41828.922905092593</v>
      </c>
      <c r="Q617" s="14">
        <f t="shared" si="28"/>
        <v>41888.922905092593</v>
      </c>
      <c r="R617">
        <f t="shared" si="29"/>
        <v>60</v>
      </c>
    </row>
    <row r="618" spans="1:18" ht="43.5" x14ac:dyDescent="0.35">
      <c r="A618">
        <v>2930</v>
      </c>
      <c r="B618" s="3" t="s">
        <v>2930</v>
      </c>
      <c r="C618" s="3" t="s">
        <v>7040</v>
      </c>
      <c r="D618" s="6">
        <v>10000</v>
      </c>
      <c r="E618" s="8">
        <v>10092</v>
      </c>
      <c r="F618" t="s">
        <v>8218</v>
      </c>
      <c r="G618" t="s">
        <v>8224</v>
      </c>
      <c r="H618" t="s">
        <v>8246</v>
      </c>
      <c r="I618">
        <v>1431007264</v>
      </c>
      <c r="J618">
        <v>1428415264</v>
      </c>
      <c r="K618" t="b">
        <v>0</v>
      </c>
      <c r="L618">
        <v>62</v>
      </c>
      <c r="M618" t="b">
        <v>1</v>
      </c>
      <c r="N618" t="s">
        <v>8328</v>
      </c>
      <c r="O618" t="s">
        <v>8346</v>
      </c>
      <c r="P618" s="14">
        <f t="shared" si="27"/>
        <v>42101.584074074075</v>
      </c>
      <c r="Q618" s="14">
        <f t="shared" si="28"/>
        <v>42131.584074074075</v>
      </c>
      <c r="R618">
        <f t="shared" si="29"/>
        <v>30</v>
      </c>
    </row>
    <row r="619" spans="1:18" ht="43.5" x14ac:dyDescent="0.35">
      <c r="A619">
        <v>2944</v>
      </c>
      <c r="B619" s="3" t="s">
        <v>2944</v>
      </c>
      <c r="C619" s="3" t="s">
        <v>7054</v>
      </c>
      <c r="D619" s="6">
        <v>10000</v>
      </c>
      <c r="E619" s="8">
        <v>100</v>
      </c>
      <c r="F619" t="s">
        <v>8220</v>
      </c>
      <c r="G619" t="s">
        <v>8223</v>
      </c>
      <c r="H619" t="s">
        <v>8245</v>
      </c>
      <c r="I619">
        <v>1433714198</v>
      </c>
      <c r="J619">
        <v>1431122198</v>
      </c>
      <c r="K619" t="b">
        <v>0</v>
      </c>
      <c r="L619">
        <v>1</v>
      </c>
      <c r="M619" t="b">
        <v>0</v>
      </c>
      <c r="N619" t="s">
        <v>8328</v>
      </c>
      <c r="O619" t="s">
        <v>8344</v>
      </c>
      <c r="P619" s="14">
        <f t="shared" si="27"/>
        <v>42132.9143287037</v>
      </c>
      <c r="Q619" s="14">
        <f t="shared" si="28"/>
        <v>42162.9143287037</v>
      </c>
      <c r="R619">
        <f t="shared" si="29"/>
        <v>30</v>
      </c>
    </row>
    <row r="620" spans="1:18" ht="43.5" x14ac:dyDescent="0.35">
      <c r="A620">
        <v>2959</v>
      </c>
      <c r="B620" s="3" t="s">
        <v>2959</v>
      </c>
      <c r="C620" s="3" t="s">
        <v>7069</v>
      </c>
      <c r="D620" s="6">
        <v>10000</v>
      </c>
      <c r="E620" s="8">
        <v>0</v>
      </c>
      <c r="F620" t="s">
        <v>8219</v>
      </c>
      <c r="G620" t="s">
        <v>8224</v>
      </c>
      <c r="H620" t="s">
        <v>8246</v>
      </c>
      <c r="I620">
        <v>1465258325</v>
      </c>
      <c r="J620">
        <v>1462666325</v>
      </c>
      <c r="K620" t="b">
        <v>0</v>
      </c>
      <c r="L620">
        <v>0</v>
      </c>
      <c r="M620" t="b">
        <v>0</v>
      </c>
      <c r="N620" t="s">
        <v>8328</v>
      </c>
      <c r="O620" t="s">
        <v>8344</v>
      </c>
      <c r="P620" s="14">
        <f t="shared" si="27"/>
        <v>42498.008391203708</v>
      </c>
      <c r="Q620" s="14">
        <f t="shared" si="28"/>
        <v>42528.008391203708</v>
      </c>
      <c r="R620">
        <f t="shared" si="29"/>
        <v>30</v>
      </c>
    </row>
    <row r="621" spans="1:18" ht="58" x14ac:dyDescent="0.35">
      <c r="A621">
        <v>2963</v>
      </c>
      <c r="B621" s="3" t="s">
        <v>2963</v>
      </c>
      <c r="C621" s="3" t="s">
        <v>7073</v>
      </c>
      <c r="D621" s="6">
        <v>10000</v>
      </c>
      <c r="E621" s="8">
        <v>10685</v>
      </c>
      <c r="F621" t="s">
        <v>8218</v>
      </c>
      <c r="G621" t="s">
        <v>8223</v>
      </c>
      <c r="H621" t="s">
        <v>8245</v>
      </c>
      <c r="I621">
        <v>1435835824</v>
      </c>
      <c r="J621">
        <v>1433243824</v>
      </c>
      <c r="K621" t="b">
        <v>0</v>
      </c>
      <c r="L621">
        <v>98</v>
      </c>
      <c r="M621" t="b">
        <v>1</v>
      </c>
      <c r="N621" t="s">
        <v>8328</v>
      </c>
      <c r="O621" t="s">
        <v>8329</v>
      </c>
      <c r="P621" s="14">
        <f t="shared" si="27"/>
        <v>42157.470185185186</v>
      </c>
      <c r="Q621" s="14">
        <f t="shared" si="28"/>
        <v>42187.470185185186</v>
      </c>
      <c r="R621">
        <f t="shared" si="29"/>
        <v>30</v>
      </c>
    </row>
    <row r="622" spans="1:18" ht="43.5" x14ac:dyDescent="0.35">
      <c r="A622">
        <v>2966</v>
      </c>
      <c r="B622" s="3" t="s">
        <v>2966</v>
      </c>
      <c r="C622" s="3" t="s">
        <v>7076</v>
      </c>
      <c r="D622" s="6">
        <v>10000</v>
      </c>
      <c r="E622" s="8">
        <v>11363</v>
      </c>
      <c r="F622" t="s">
        <v>8218</v>
      </c>
      <c r="G622" t="s">
        <v>8223</v>
      </c>
      <c r="H622" t="s">
        <v>8245</v>
      </c>
      <c r="I622">
        <v>1442425412</v>
      </c>
      <c r="J622">
        <v>1439833412</v>
      </c>
      <c r="K622" t="b">
        <v>0</v>
      </c>
      <c r="L622">
        <v>128</v>
      </c>
      <c r="M622" t="b">
        <v>1</v>
      </c>
      <c r="N622" t="s">
        <v>8328</v>
      </c>
      <c r="O622" t="s">
        <v>8329</v>
      </c>
      <c r="P622" s="14">
        <f t="shared" si="27"/>
        <v>42233.738564814819</v>
      </c>
      <c r="Q622" s="14">
        <f t="shared" si="28"/>
        <v>42263.738564814819</v>
      </c>
      <c r="R622">
        <f t="shared" si="29"/>
        <v>30</v>
      </c>
    </row>
    <row r="623" spans="1:18" ht="58" x14ac:dyDescent="0.35">
      <c r="A623">
        <v>2985</v>
      </c>
      <c r="B623" s="3" t="s">
        <v>2985</v>
      </c>
      <c r="C623" s="3" t="s">
        <v>7095</v>
      </c>
      <c r="D623" s="6">
        <v>10000</v>
      </c>
      <c r="E623" s="8">
        <v>12165</v>
      </c>
      <c r="F623" t="s">
        <v>8218</v>
      </c>
      <c r="G623" t="s">
        <v>8227</v>
      </c>
      <c r="H623" t="s">
        <v>8249</v>
      </c>
      <c r="I623">
        <v>1477886400</v>
      </c>
      <c r="J623">
        <v>1476228128</v>
      </c>
      <c r="K623" t="b">
        <v>0</v>
      </c>
      <c r="L623">
        <v>111</v>
      </c>
      <c r="M623" t="b">
        <v>1</v>
      </c>
      <c r="N623" t="s">
        <v>8328</v>
      </c>
      <c r="O623" t="s">
        <v>8344</v>
      </c>
      <c r="P623" s="14">
        <f t="shared" si="27"/>
        <v>42654.973703703698</v>
      </c>
      <c r="Q623" s="14">
        <f t="shared" si="28"/>
        <v>42674.166666666672</v>
      </c>
      <c r="R623">
        <f t="shared" si="29"/>
        <v>20</v>
      </c>
    </row>
    <row r="624" spans="1:18" ht="43.5" x14ac:dyDescent="0.35">
      <c r="A624">
        <v>2990</v>
      </c>
      <c r="B624" s="3" t="s">
        <v>2990</v>
      </c>
      <c r="C624" s="3" t="s">
        <v>7100</v>
      </c>
      <c r="D624" s="6">
        <v>10000</v>
      </c>
      <c r="E624" s="8">
        <v>10000</v>
      </c>
      <c r="F624" t="s">
        <v>8218</v>
      </c>
      <c r="G624" t="s">
        <v>8223</v>
      </c>
      <c r="H624" t="s">
        <v>8245</v>
      </c>
      <c r="I624">
        <v>1452174420</v>
      </c>
      <c r="J624">
        <v>1449150420</v>
      </c>
      <c r="K624" t="b">
        <v>0</v>
      </c>
      <c r="L624">
        <v>27</v>
      </c>
      <c r="M624" t="b">
        <v>1</v>
      </c>
      <c r="N624" t="s">
        <v>8328</v>
      </c>
      <c r="O624" t="s">
        <v>8344</v>
      </c>
      <c r="P624" s="14">
        <f t="shared" si="27"/>
        <v>42341.57430555555</v>
      </c>
      <c r="Q624" s="14">
        <f t="shared" si="28"/>
        <v>42376.57430555555</v>
      </c>
      <c r="R624">
        <f t="shared" si="29"/>
        <v>35</v>
      </c>
    </row>
    <row r="625" spans="1:18" ht="43.5" x14ac:dyDescent="0.35">
      <c r="A625">
        <v>2997</v>
      </c>
      <c r="B625" s="3" t="s">
        <v>2997</v>
      </c>
      <c r="C625" s="3" t="s">
        <v>7107</v>
      </c>
      <c r="D625" s="6">
        <v>10000</v>
      </c>
      <c r="E625" s="8">
        <v>10373</v>
      </c>
      <c r="F625" t="s">
        <v>8218</v>
      </c>
      <c r="G625" t="s">
        <v>8223</v>
      </c>
      <c r="H625" t="s">
        <v>8245</v>
      </c>
      <c r="I625">
        <v>1488171540</v>
      </c>
      <c r="J625">
        <v>1486661793</v>
      </c>
      <c r="K625" t="b">
        <v>0</v>
      </c>
      <c r="L625">
        <v>115</v>
      </c>
      <c r="M625" t="b">
        <v>1</v>
      </c>
      <c r="N625" t="s">
        <v>8328</v>
      </c>
      <c r="O625" t="s">
        <v>8344</v>
      </c>
      <c r="P625" s="14">
        <f t="shared" si="27"/>
        <v>42775.733715277776</v>
      </c>
      <c r="Q625" s="14">
        <f t="shared" si="28"/>
        <v>42793.207638888889</v>
      </c>
      <c r="R625">
        <f t="shared" si="29"/>
        <v>18</v>
      </c>
    </row>
    <row r="626" spans="1:18" ht="43.5" x14ac:dyDescent="0.35">
      <c r="A626">
        <v>3013</v>
      </c>
      <c r="B626" s="3" t="s">
        <v>3013</v>
      </c>
      <c r="C626" s="3" t="s">
        <v>7123</v>
      </c>
      <c r="D626" s="6">
        <v>10000</v>
      </c>
      <c r="E626" s="8">
        <v>15696</v>
      </c>
      <c r="F626" t="s">
        <v>8218</v>
      </c>
      <c r="G626" t="s">
        <v>8223</v>
      </c>
      <c r="H626" t="s">
        <v>8245</v>
      </c>
      <c r="I626">
        <v>1434917049</v>
      </c>
      <c r="J626">
        <v>1432325049</v>
      </c>
      <c r="K626" t="b">
        <v>0</v>
      </c>
      <c r="L626">
        <v>107</v>
      </c>
      <c r="M626" t="b">
        <v>1</v>
      </c>
      <c r="N626" t="s">
        <v>8328</v>
      </c>
      <c r="O626" t="s">
        <v>8344</v>
      </c>
      <c r="P626" s="14">
        <f t="shared" si="27"/>
        <v>42146.836215277777</v>
      </c>
      <c r="Q626" s="14">
        <f t="shared" si="28"/>
        <v>42176.836215277777</v>
      </c>
      <c r="R626">
        <f t="shared" si="29"/>
        <v>30</v>
      </c>
    </row>
    <row r="627" spans="1:18" ht="43.5" x14ac:dyDescent="0.35">
      <c r="A627">
        <v>3022</v>
      </c>
      <c r="B627" s="3" t="s">
        <v>3022</v>
      </c>
      <c r="C627" s="3" t="s">
        <v>7132</v>
      </c>
      <c r="D627" s="6">
        <v>10000</v>
      </c>
      <c r="E627" s="8">
        <v>10088</v>
      </c>
      <c r="F627" t="s">
        <v>8218</v>
      </c>
      <c r="G627" t="s">
        <v>8223</v>
      </c>
      <c r="H627" t="s">
        <v>8245</v>
      </c>
      <c r="I627">
        <v>1472338409</v>
      </c>
      <c r="J627">
        <v>1468450409</v>
      </c>
      <c r="K627" t="b">
        <v>0</v>
      </c>
      <c r="L627">
        <v>62</v>
      </c>
      <c r="M627" t="b">
        <v>1</v>
      </c>
      <c r="N627" t="s">
        <v>8328</v>
      </c>
      <c r="O627" t="s">
        <v>8344</v>
      </c>
      <c r="P627" s="14">
        <f t="shared" si="27"/>
        <v>42564.95380787037</v>
      </c>
      <c r="Q627" s="14">
        <f t="shared" si="28"/>
        <v>42609.95380787037</v>
      </c>
      <c r="R627">
        <f t="shared" si="29"/>
        <v>45</v>
      </c>
    </row>
    <row r="628" spans="1:18" ht="58" x14ac:dyDescent="0.35">
      <c r="A628">
        <v>3053</v>
      </c>
      <c r="B628" s="3" t="s">
        <v>3053</v>
      </c>
      <c r="C628" s="3" t="s">
        <v>7163</v>
      </c>
      <c r="D628" s="6">
        <v>10000</v>
      </c>
      <c r="E628" s="8">
        <v>40</v>
      </c>
      <c r="F628" t="s">
        <v>8220</v>
      </c>
      <c r="G628" t="s">
        <v>8223</v>
      </c>
      <c r="H628" t="s">
        <v>8245</v>
      </c>
      <c r="I628">
        <v>1412222340</v>
      </c>
      <c r="J628">
        <v>1407781013</v>
      </c>
      <c r="K628" t="b">
        <v>0</v>
      </c>
      <c r="L628">
        <v>3</v>
      </c>
      <c r="M628" t="b">
        <v>0</v>
      </c>
      <c r="N628" t="s">
        <v>8328</v>
      </c>
      <c r="O628" t="s">
        <v>8344</v>
      </c>
      <c r="P628" s="14">
        <f t="shared" si="27"/>
        <v>41862.761724537035</v>
      </c>
      <c r="Q628" s="14">
        <f t="shared" si="28"/>
        <v>41914.165972222225</v>
      </c>
      <c r="R628">
        <f t="shared" si="29"/>
        <v>52</v>
      </c>
    </row>
    <row r="629" spans="1:18" ht="43.5" x14ac:dyDescent="0.35">
      <c r="A629">
        <v>3062</v>
      </c>
      <c r="B629" s="3" t="s">
        <v>3062</v>
      </c>
      <c r="C629" s="3" t="s">
        <v>7172</v>
      </c>
      <c r="D629" s="6">
        <v>10000</v>
      </c>
      <c r="E629" s="8">
        <v>6684</v>
      </c>
      <c r="F629" t="s">
        <v>8220</v>
      </c>
      <c r="G629" t="s">
        <v>8223</v>
      </c>
      <c r="H629" t="s">
        <v>8245</v>
      </c>
      <c r="I629">
        <v>1443636000</v>
      </c>
      <c r="J629">
        <v>1441111892</v>
      </c>
      <c r="K629" t="b">
        <v>0</v>
      </c>
      <c r="L629">
        <v>67</v>
      </c>
      <c r="M629" t="b">
        <v>0</v>
      </c>
      <c r="N629" t="s">
        <v>8328</v>
      </c>
      <c r="O629" t="s">
        <v>8344</v>
      </c>
      <c r="P629" s="14">
        <f t="shared" si="27"/>
        <v>42248.535787037035</v>
      </c>
      <c r="Q629" s="14">
        <f t="shared" si="28"/>
        <v>42277.75</v>
      </c>
      <c r="R629">
        <f t="shared" si="29"/>
        <v>29</v>
      </c>
    </row>
    <row r="630" spans="1:18" ht="43.5" x14ac:dyDescent="0.35">
      <c r="A630">
        <v>3070</v>
      </c>
      <c r="B630" s="3" t="s">
        <v>3070</v>
      </c>
      <c r="C630" s="3" t="s">
        <v>7180</v>
      </c>
      <c r="D630" s="6">
        <v>10000</v>
      </c>
      <c r="E630" s="8">
        <v>334</v>
      </c>
      <c r="F630" t="s">
        <v>8220</v>
      </c>
      <c r="G630" t="s">
        <v>8224</v>
      </c>
      <c r="H630" t="s">
        <v>8246</v>
      </c>
      <c r="I630">
        <v>1481132169</v>
      </c>
      <c r="J630">
        <v>1479317769</v>
      </c>
      <c r="K630" t="b">
        <v>0</v>
      </c>
      <c r="L630">
        <v>16</v>
      </c>
      <c r="M630" t="b">
        <v>0</v>
      </c>
      <c r="N630" t="s">
        <v>8328</v>
      </c>
      <c r="O630" t="s">
        <v>8344</v>
      </c>
      <c r="P630" s="14">
        <f t="shared" si="27"/>
        <v>42690.733437499999</v>
      </c>
      <c r="Q630" s="14">
        <f t="shared" si="28"/>
        <v>42711.733437499999</v>
      </c>
      <c r="R630">
        <f t="shared" si="29"/>
        <v>21</v>
      </c>
    </row>
    <row r="631" spans="1:18" ht="29" x14ac:dyDescent="0.35">
      <c r="A631">
        <v>3076</v>
      </c>
      <c r="B631" s="3" t="s">
        <v>3076</v>
      </c>
      <c r="C631" s="3" t="s">
        <v>7186</v>
      </c>
      <c r="D631" s="6">
        <v>10000</v>
      </c>
      <c r="E631" s="8">
        <v>1506</v>
      </c>
      <c r="F631" t="s">
        <v>8220</v>
      </c>
      <c r="G631" t="s">
        <v>8223</v>
      </c>
      <c r="H631" t="s">
        <v>8245</v>
      </c>
      <c r="I631">
        <v>1444405123</v>
      </c>
      <c r="J631">
        <v>1439221123</v>
      </c>
      <c r="K631" t="b">
        <v>0</v>
      </c>
      <c r="L631">
        <v>50</v>
      </c>
      <c r="M631" t="b">
        <v>0</v>
      </c>
      <c r="N631" t="s">
        <v>8328</v>
      </c>
      <c r="O631" t="s">
        <v>8344</v>
      </c>
      <c r="P631" s="14">
        <f t="shared" si="27"/>
        <v>42226.651886574073</v>
      </c>
      <c r="Q631" s="14">
        <f t="shared" si="28"/>
        <v>42286.651886574073</v>
      </c>
      <c r="R631">
        <f t="shared" si="29"/>
        <v>60</v>
      </c>
    </row>
    <row r="632" spans="1:18" ht="43.5" x14ac:dyDescent="0.35">
      <c r="A632">
        <v>3097</v>
      </c>
      <c r="B632" s="3" t="s">
        <v>3097</v>
      </c>
      <c r="C632" s="3" t="s">
        <v>7207</v>
      </c>
      <c r="D632" s="6">
        <v>10000</v>
      </c>
      <c r="E632" s="8">
        <v>1715</v>
      </c>
      <c r="F632" t="s">
        <v>8220</v>
      </c>
      <c r="G632" t="s">
        <v>8224</v>
      </c>
      <c r="H632" t="s">
        <v>8246</v>
      </c>
      <c r="I632">
        <v>1475848800</v>
      </c>
      <c r="J632">
        <v>1474027501</v>
      </c>
      <c r="K632" t="b">
        <v>0</v>
      </c>
      <c r="L632">
        <v>42</v>
      </c>
      <c r="M632" t="b">
        <v>0</v>
      </c>
      <c r="N632" t="s">
        <v>8328</v>
      </c>
      <c r="O632" t="s">
        <v>8344</v>
      </c>
      <c r="P632" s="14">
        <f t="shared" si="27"/>
        <v>42629.503483796296</v>
      </c>
      <c r="Q632" s="14">
        <f t="shared" si="28"/>
        <v>42650.583333333328</v>
      </c>
      <c r="R632">
        <f t="shared" si="29"/>
        <v>21</v>
      </c>
    </row>
    <row r="633" spans="1:18" ht="43.5" x14ac:dyDescent="0.35">
      <c r="A633">
        <v>3115</v>
      </c>
      <c r="B633" s="3" t="s">
        <v>3115</v>
      </c>
      <c r="C633" s="3" t="s">
        <v>7225</v>
      </c>
      <c r="D633" s="6">
        <v>10000</v>
      </c>
      <c r="E633" s="8">
        <v>300</v>
      </c>
      <c r="F633" t="s">
        <v>8220</v>
      </c>
      <c r="G633" t="s">
        <v>8234</v>
      </c>
      <c r="H633" t="s">
        <v>8254</v>
      </c>
      <c r="I633">
        <v>1465123427</v>
      </c>
      <c r="J633">
        <v>1462531427</v>
      </c>
      <c r="K633" t="b">
        <v>0</v>
      </c>
      <c r="L633">
        <v>1</v>
      </c>
      <c r="M633" t="b">
        <v>0</v>
      </c>
      <c r="N633" t="s">
        <v>8328</v>
      </c>
      <c r="O633" t="s">
        <v>8344</v>
      </c>
      <c r="P633" s="14">
        <f t="shared" si="27"/>
        <v>42496.447071759263</v>
      </c>
      <c r="Q633" s="14">
        <f t="shared" si="28"/>
        <v>42526.447071759263</v>
      </c>
      <c r="R633">
        <f t="shared" si="29"/>
        <v>30</v>
      </c>
    </row>
    <row r="634" spans="1:18" ht="58" x14ac:dyDescent="0.35">
      <c r="A634">
        <v>3119</v>
      </c>
      <c r="B634" s="3" t="s">
        <v>3119</v>
      </c>
      <c r="C634" s="3" t="s">
        <v>7229</v>
      </c>
      <c r="D634" s="6">
        <v>10000</v>
      </c>
      <c r="E634" s="8">
        <v>5</v>
      </c>
      <c r="F634" t="s">
        <v>8220</v>
      </c>
      <c r="G634" t="s">
        <v>8223</v>
      </c>
      <c r="H634" t="s">
        <v>8245</v>
      </c>
      <c r="I634">
        <v>1427414732</v>
      </c>
      <c r="J634">
        <v>1424826332</v>
      </c>
      <c r="K634" t="b">
        <v>0</v>
      </c>
      <c r="L634">
        <v>1</v>
      </c>
      <c r="M634" t="b">
        <v>0</v>
      </c>
      <c r="N634" t="s">
        <v>8328</v>
      </c>
      <c r="O634" t="s">
        <v>8344</v>
      </c>
      <c r="P634" s="14">
        <f t="shared" si="27"/>
        <v>42060.04550925926</v>
      </c>
      <c r="Q634" s="14">
        <f t="shared" si="28"/>
        <v>42090.003842592589</v>
      </c>
      <c r="R634">
        <f t="shared" si="29"/>
        <v>30</v>
      </c>
    </row>
    <row r="635" spans="1:18" ht="43.5" x14ac:dyDescent="0.35">
      <c r="A635">
        <v>3130</v>
      </c>
      <c r="B635" s="3" t="s">
        <v>3130</v>
      </c>
      <c r="C635" s="3" t="s">
        <v>7240</v>
      </c>
      <c r="D635" s="6">
        <v>10000</v>
      </c>
      <c r="E635" s="8">
        <v>375</v>
      </c>
      <c r="F635" t="s">
        <v>8221</v>
      </c>
      <c r="G635" t="s">
        <v>8223</v>
      </c>
      <c r="H635" t="s">
        <v>8245</v>
      </c>
      <c r="I635">
        <v>1492145940</v>
      </c>
      <c r="J635">
        <v>1489504916</v>
      </c>
      <c r="K635" t="b">
        <v>0</v>
      </c>
      <c r="L635">
        <v>4</v>
      </c>
      <c r="M635" t="b">
        <v>0</v>
      </c>
      <c r="N635" t="s">
        <v>8328</v>
      </c>
      <c r="O635" t="s">
        <v>8329</v>
      </c>
      <c r="P635" s="14">
        <f t="shared" si="27"/>
        <v>42808.640231481477</v>
      </c>
      <c r="Q635" s="14">
        <f t="shared" si="28"/>
        <v>42839.207638888889</v>
      </c>
      <c r="R635">
        <f t="shared" si="29"/>
        <v>31</v>
      </c>
    </row>
    <row r="636" spans="1:18" ht="58" x14ac:dyDescent="0.35">
      <c r="A636">
        <v>3140</v>
      </c>
      <c r="B636" s="3" t="s">
        <v>3140</v>
      </c>
      <c r="C636" s="3" t="s">
        <v>7250</v>
      </c>
      <c r="D636" s="6">
        <v>10000</v>
      </c>
      <c r="E636" s="8">
        <v>96</v>
      </c>
      <c r="F636" t="s">
        <v>8221</v>
      </c>
      <c r="G636" t="s">
        <v>8229</v>
      </c>
      <c r="H636" t="s">
        <v>8248</v>
      </c>
      <c r="I636">
        <v>1491581703</v>
      </c>
      <c r="J636">
        <v>1488993303</v>
      </c>
      <c r="K636" t="b">
        <v>0</v>
      </c>
      <c r="L636">
        <v>4</v>
      </c>
      <c r="M636" t="b">
        <v>0</v>
      </c>
      <c r="N636" t="s">
        <v>8328</v>
      </c>
      <c r="O636" t="s">
        <v>8329</v>
      </c>
      <c r="P636" s="14">
        <f t="shared" si="27"/>
        <v>42802.718784722223</v>
      </c>
      <c r="Q636" s="14">
        <f t="shared" si="28"/>
        <v>42832.677118055552</v>
      </c>
      <c r="R636">
        <f t="shared" si="29"/>
        <v>30</v>
      </c>
    </row>
    <row r="637" spans="1:18" ht="58" x14ac:dyDescent="0.35">
      <c r="A637">
        <v>3144</v>
      </c>
      <c r="B637" s="3" t="s">
        <v>3144</v>
      </c>
      <c r="C637" s="3" t="s">
        <v>7254</v>
      </c>
      <c r="D637" s="6">
        <v>10000</v>
      </c>
      <c r="E637" s="8">
        <v>7540</v>
      </c>
      <c r="F637" t="s">
        <v>8221</v>
      </c>
      <c r="G637" t="s">
        <v>8223</v>
      </c>
      <c r="H637" t="s">
        <v>8245</v>
      </c>
      <c r="I637">
        <v>1489903200</v>
      </c>
      <c r="J637">
        <v>1488459307</v>
      </c>
      <c r="K637" t="b">
        <v>0</v>
      </c>
      <c r="L637">
        <v>30</v>
      </c>
      <c r="M637" t="b">
        <v>0</v>
      </c>
      <c r="N637" t="s">
        <v>8328</v>
      </c>
      <c r="O637" t="s">
        <v>8329</v>
      </c>
      <c r="P637" s="14">
        <f t="shared" si="27"/>
        <v>42796.538275462968</v>
      </c>
      <c r="Q637" s="14">
        <f t="shared" si="28"/>
        <v>42813.25</v>
      </c>
      <c r="R637">
        <f t="shared" si="29"/>
        <v>17</v>
      </c>
    </row>
    <row r="638" spans="1:18" ht="43.5" x14ac:dyDescent="0.35">
      <c r="A638">
        <v>3173</v>
      </c>
      <c r="B638" s="3" t="s">
        <v>3173</v>
      </c>
      <c r="C638" s="3" t="s">
        <v>7283</v>
      </c>
      <c r="D638" s="6">
        <v>10000</v>
      </c>
      <c r="E638" s="8">
        <v>10300</v>
      </c>
      <c r="F638" t="s">
        <v>8218</v>
      </c>
      <c r="G638" t="s">
        <v>8223</v>
      </c>
      <c r="H638" t="s">
        <v>8245</v>
      </c>
      <c r="I638">
        <v>1411765492</v>
      </c>
      <c r="J638">
        <v>1409173492</v>
      </c>
      <c r="K638" t="b">
        <v>1</v>
      </c>
      <c r="L638">
        <v>74</v>
      </c>
      <c r="M638" t="b">
        <v>1</v>
      </c>
      <c r="N638" t="s">
        <v>8328</v>
      </c>
      <c r="O638" t="s">
        <v>8329</v>
      </c>
      <c r="P638" s="14">
        <f t="shared" si="27"/>
        <v>41878.878379629627</v>
      </c>
      <c r="Q638" s="14">
        <f t="shared" si="28"/>
        <v>41908.878379629627</v>
      </c>
      <c r="R638">
        <f t="shared" si="29"/>
        <v>30</v>
      </c>
    </row>
    <row r="639" spans="1:18" ht="43.5" x14ac:dyDescent="0.35">
      <c r="A639">
        <v>3192</v>
      </c>
      <c r="B639" s="3" t="s">
        <v>3192</v>
      </c>
      <c r="C639" s="3" t="s">
        <v>7302</v>
      </c>
      <c r="D639" s="6">
        <v>10000</v>
      </c>
      <c r="E639" s="8">
        <v>102</v>
      </c>
      <c r="F639" t="s">
        <v>8220</v>
      </c>
      <c r="G639" t="s">
        <v>8224</v>
      </c>
      <c r="H639" t="s">
        <v>8246</v>
      </c>
      <c r="I639">
        <v>1425160800</v>
      </c>
      <c r="J639">
        <v>1421274859</v>
      </c>
      <c r="K639" t="b">
        <v>0</v>
      </c>
      <c r="L639">
        <v>8</v>
      </c>
      <c r="M639" t="b">
        <v>0</v>
      </c>
      <c r="N639" t="s">
        <v>8328</v>
      </c>
      <c r="O639" t="s">
        <v>8346</v>
      </c>
      <c r="P639" s="14">
        <f t="shared" si="27"/>
        <v>42018.94049768518</v>
      </c>
      <c r="Q639" s="14">
        <f t="shared" si="28"/>
        <v>42063.916666666672</v>
      </c>
      <c r="R639">
        <f t="shared" si="29"/>
        <v>45</v>
      </c>
    </row>
    <row r="640" spans="1:18" ht="29" x14ac:dyDescent="0.35">
      <c r="A640">
        <v>3197</v>
      </c>
      <c r="B640" s="3" t="s">
        <v>3197</v>
      </c>
      <c r="C640" s="3" t="s">
        <v>7307</v>
      </c>
      <c r="D640" s="6">
        <v>10000</v>
      </c>
      <c r="E640" s="8">
        <v>1145</v>
      </c>
      <c r="F640" t="s">
        <v>8220</v>
      </c>
      <c r="G640" t="s">
        <v>8233</v>
      </c>
      <c r="H640" t="s">
        <v>8253</v>
      </c>
      <c r="I640">
        <v>1423050618</v>
      </c>
      <c r="J640">
        <v>1420458618</v>
      </c>
      <c r="K640" t="b">
        <v>0</v>
      </c>
      <c r="L640">
        <v>4</v>
      </c>
      <c r="M640" t="b">
        <v>0</v>
      </c>
      <c r="N640" t="s">
        <v>8328</v>
      </c>
      <c r="O640" t="s">
        <v>8346</v>
      </c>
      <c r="P640" s="14">
        <f t="shared" si="27"/>
        <v>42009.493263888886</v>
      </c>
      <c r="Q640" s="14">
        <f t="shared" si="28"/>
        <v>42039.493263888886</v>
      </c>
      <c r="R640">
        <f t="shared" si="29"/>
        <v>30</v>
      </c>
    </row>
    <row r="641" spans="1:18" ht="43.5" x14ac:dyDescent="0.35">
      <c r="A641">
        <v>3242</v>
      </c>
      <c r="B641" s="3" t="s">
        <v>3242</v>
      </c>
      <c r="C641" s="3" t="s">
        <v>7352</v>
      </c>
      <c r="D641" s="6">
        <v>10000</v>
      </c>
      <c r="E641" s="8">
        <v>12730.42</v>
      </c>
      <c r="F641" t="s">
        <v>8218</v>
      </c>
      <c r="G641" t="s">
        <v>8223</v>
      </c>
      <c r="H641" t="s">
        <v>8245</v>
      </c>
      <c r="I641">
        <v>1411150092</v>
      </c>
      <c r="J641">
        <v>1408558092</v>
      </c>
      <c r="K641" t="b">
        <v>1</v>
      </c>
      <c r="L641">
        <v>183</v>
      </c>
      <c r="M641" t="b">
        <v>1</v>
      </c>
      <c r="N641" t="s">
        <v>8328</v>
      </c>
      <c r="O641" t="s">
        <v>8329</v>
      </c>
      <c r="P641" s="14">
        <f t="shared" si="27"/>
        <v>41871.755694444444</v>
      </c>
      <c r="Q641" s="14">
        <f t="shared" si="28"/>
        <v>41901.755694444444</v>
      </c>
      <c r="R641">
        <f t="shared" si="29"/>
        <v>30</v>
      </c>
    </row>
    <row r="642" spans="1:18" ht="43.5" x14ac:dyDescent="0.35">
      <c r="A642">
        <v>3246</v>
      </c>
      <c r="B642" s="3" t="s">
        <v>3246</v>
      </c>
      <c r="C642" s="3" t="s">
        <v>7356</v>
      </c>
      <c r="D642" s="6">
        <v>10000</v>
      </c>
      <c r="E642" s="8">
        <v>11122</v>
      </c>
      <c r="F642" t="s">
        <v>8218</v>
      </c>
      <c r="G642" t="s">
        <v>8223</v>
      </c>
      <c r="H642" t="s">
        <v>8245</v>
      </c>
      <c r="I642">
        <v>1442030340</v>
      </c>
      <c r="J642">
        <v>1439551200</v>
      </c>
      <c r="K642" t="b">
        <v>1</v>
      </c>
      <c r="L642">
        <v>193</v>
      </c>
      <c r="M642" t="b">
        <v>1</v>
      </c>
      <c r="N642" t="s">
        <v>8328</v>
      </c>
      <c r="O642" t="s">
        <v>8329</v>
      </c>
      <c r="P642" s="14">
        <f t="shared" si="27"/>
        <v>42230.472222222219</v>
      </c>
      <c r="Q642" s="14">
        <f t="shared" si="28"/>
        <v>42259.165972222225</v>
      </c>
      <c r="R642">
        <f t="shared" si="29"/>
        <v>29</v>
      </c>
    </row>
    <row r="643" spans="1:18" ht="43.5" x14ac:dyDescent="0.35">
      <c r="A643">
        <v>3256</v>
      </c>
      <c r="B643" s="3" t="s">
        <v>3256</v>
      </c>
      <c r="C643" s="3" t="s">
        <v>7366</v>
      </c>
      <c r="D643" s="6">
        <v>10000</v>
      </c>
      <c r="E643" s="8">
        <v>12806</v>
      </c>
      <c r="F643" t="s">
        <v>8218</v>
      </c>
      <c r="G643" t="s">
        <v>8223</v>
      </c>
      <c r="H643" t="s">
        <v>8245</v>
      </c>
      <c r="I643">
        <v>1433995140</v>
      </c>
      <c r="J643">
        <v>1432129577</v>
      </c>
      <c r="K643" t="b">
        <v>1</v>
      </c>
      <c r="L643">
        <v>176</v>
      </c>
      <c r="M643" t="b">
        <v>1</v>
      </c>
      <c r="N643" t="s">
        <v>8328</v>
      </c>
      <c r="O643" t="s">
        <v>8329</v>
      </c>
      <c r="P643" s="14">
        <f t="shared" ref="P643:P706" si="30">(((J643/60)/60)/24)+DATE(1970,1,1)</f>
        <v>42144.573807870373</v>
      </c>
      <c r="Q643" s="14">
        <f t="shared" ref="Q643:Q706" si="31">(((I643/60)/60)/24)+DATE(1970,1,1)</f>
        <v>42166.165972222225</v>
      </c>
      <c r="R643">
        <f t="shared" ref="R643:R706" si="32">_xlfn.DAYS(Q643,P643)</f>
        <v>22</v>
      </c>
    </row>
    <row r="644" spans="1:18" ht="43.5" x14ac:dyDescent="0.35">
      <c r="A644">
        <v>3272</v>
      </c>
      <c r="B644" s="3" t="s">
        <v>3272</v>
      </c>
      <c r="C644" s="3" t="s">
        <v>7382</v>
      </c>
      <c r="D644" s="6">
        <v>10000</v>
      </c>
      <c r="E644" s="8">
        <v>15443</v>
      </c>
      <c r="F644" t="s">
        <v>8218</v>
      </c>
      <c r="G644" t="s">
        <v>8223</v>
      </c>
      <c r="H644" t="s">
        <v>8245</v>
      </c>
      <c r="I644">
        <v>1446814809</v>
      </c>
      <c r="J644">
        <v>1444219209</v>
      </c>
      <c r="K644" t="b">
        <v>1</v>
      </c>
      <c r="L644">
        <v>145</v>
      </c>
      <c r="M644" t="b">
        <v>1</v>
      </c>
      <c r="N644" t="s">
        <v>8328</v>
      </c>
      <c r="O644" t="s">
        <v>8329</v>
      </c>
      <c r="P644" s="14">
        <f t="shared" si="30"/>
        <v>42284.500104166669</v>
      </c>
      <c r="Q644" s="14">
        <f t="shared" si="31"/>
        <v>42314.541770833333</v>
      </c>
      <c r="R644">
        <f t="shared" si="32"/>
        <v>30</v>
      </c>
    </row>
    <row r="645" spans="1:18" ht="58" x14ac:dyDescent="0.35">
      <c r="A645">
        <v>3288</v>
      </c>
      <c r="B645" s="3" t="s">
        <v>3288</v>
      </c>
      <c r="C645" s="3" t="s">
        <v>7398</v>
      </c>
      <c r="D645" s="6">
        <v>10000</v>
      </c>
      <c r="E645" s="8">
        <v>10026.49</v>
      </c>
      <c r="F645" t="s">
        <v>8218</v>
      </c>
      <c r="G645" t="s">
        <v>8224</v>
      </c>
      <c r="H645" t="s">
        <v>8246</v>
      </c>
      <c r="I645">
        <v>1466463600</v>
      </c>
      <c r="J645">
        <v>1463337315</v>
      </c>
      <c r="K645" t="b">
        <v>0</v>
      </c>
      <c r="L645">
        <v>207</v>
      </c>
      <c r="M645" t="b">
        <v>1</v>
      </c>
      <c r="N645" t="s">
        <v>8328</v>
      </c>
      <c r="O645" t="s">
        <v>8329</v>
      </c>
      <c r="P645" s="14">
        <f t="shared" si="30"/>
        <v>42505.774479166663</v>
      </c>
      <c r="Q645" s="14">
        <f t="shared" si="31"/>
        <v>42541.958333333328</v>
      </c>
      <c r="R645">
        <f t="shared" si="32"/>
        <v>36</v>
      </c>
    </row>
    <row r="646" spans="1:18" ht="43.5" x14ac:dyDescent="0.35">
      <c r="A646">
        <v>3298</v>
      </c>
      <c r="B646" s="3" t="s">
        <v>3298</v>
      </c>
      <c r="C646" s="3" t="s">
        <v>7408</v>
      </c>
      <c r="D646" s="6">
        <v>10000</v>
      </c>
      <c r="E646" s="8">
        <v>10173</v>
      </c>
      <c r="F646" t="s">
        <v>8218</v>
      </c>
      <c r="G646" t="s">
        <v>8223</v>
      </c>
      <c r="H646" t="s">
        <v>8245</v>
      </c>
      <c r="I646">
        <v>1442102400</v>
      </c>
      <c r="J646">
        <v>1440370768</v>
      </c>
      <c r="K646" t="b">
        <v>0</v>
      </c>
      <c r="L646">
        <v>72</v>
      </c>
      <c r="M646" t="b">
        <v>1</v>
      </c>
      <c r="N646" t="s">
        <v>8328</v>
      </c>
      <c r="O646" t="s">
        <v>8329</v>
      </c>
      <c r="P646" s="14">
        <f t="shared" si="30"/>
        <v>42239.957962962959</v>
      </c>
      <c r="Q646" s="14">
        <f t="shared" si="31"/>
        <v>42260</v>
      </c>
      <c r="R646">
        <f t="shared" si="32"/>
        <v>21</v>
      </c>
    </row>
    <row r="647" spans="1:18" ht="43.5" x14ac:dyDescent="0.35">
      <c r="A647">
        <v>3358</v>
      </c>
      <c r="B647" s="3" t="s">
        <v>3357</v>
      </c>
      <c r="C647" s="3" t="s">
        <v>7468</v>
      </c>
      <c r="D647" s="6">
        <v>10000</v>
      </c>
      <c r="E647" s="8">
        <v>10299</v>
      </c>
      <c r="F647" t="s">
        <v>8218</v>
      </c>
      <c r="G647" t="s">
        <v>8223</v>
      </c>
      <c r="H647" t="s">
        <v>8245</v>
      </c>
      <c r="I647">
        <v>1416385679</v>
      </c>
      <c r="J647">
        <v>1413790079</v>
      </c>
      <c r="K647" t="b">
        <v>0</v>
      </c>
      <c r="L647">
        <v>162</v>
      </c>
      <c r="M647" t="b">
        <v>1</v>
      </c>
      <c r="N647" t="s">
        <v>8328</v>
      </c>
      <c r="O647" t="s">
        <v>8329</v>
      </c>
      <c r="P647" s="14">
        <f t="shared" si="30"/>
        <v>41932.311099537037</v>
      </c>
      <c r="Q647" s="14">
        <f t="shared" si="31"/>
        <v>41962.352766203709</v>
      </c>
      <c r="R647">
        <f t="shared" si="32"/>
        <v>30</v>
      </c>
    </row>
    <row r="648" spans="1:18" ht="43.5" x14ac:dyDescent="0.35">
      <c r="A648">
        <v>3389</v>
      </c>
      <c r="B648" s="3" t="s">
        <v>3388</v>
      </c>
      <c r="C648" s="3" t="s">
        <v>7499</v>
      </c>
      <c r="D648" s="6">
        <v>10000</v>
      </c>
      <c r="E648" s="8">
        <v>11450</v>
      </c>
      <c r="F648" t="s">
        <v>8218</v>
      </c>
      <c r="G648" t="s">
        <v>8223</v>
      </c>
      <c r="H648" t="s">
        <v>8245</v>
      </c>
      <c r="I648">
        <v>1464960682</v>
      </c>
      <c r="J648">
        <v>1462368682</v>
      </c>
      <c r="K648" t="b">
        <v>0</v>
      </c>
      <c r="L648">
        <v>62</v>
      </c>
      <c r="M648" t="b">
        <v>1</v>
      </c>
      <c r="N648" t="s">
        <v>8328</v>
      </c>
      <c r="O648" t="s">
        <v>8329</v>
      </c>
      <c r="P648" s="14">
        <f t="shared" si="30"/>
        <v>42494.563449074078</v>
      </c>
      <c r="Q648" s="14">
        <f t="shared" si="31"/>
        <v>42524.563449074078</v>
      </c>
      <c r="R648">
        <f t="shared" si="32"/>
        <v>30</v>
      </c>
    </row>
    <row r="649" spans="1:18" ht="43.5" x14ac:dyDescent="0.35">
      <c r="A649">
        <v>3400</v>
      </c>
      <c r="B649" s="3" t="s">
        <v>3399</v>
      </c>
      <c r="C649" s="3" t="s">
        <v>7510</v>
      </c>
      <c r="D649" s="6">
        <v>10000</v>
      </c>
      <c r="E649" s="8">
        <v>10041</v>
      </c>
      <c r="F649" t="s">
        <v>8218</v>
      </c>
      <c r="G649" t="s">
        <v>8223</v>
      </c>
      <c r="H649" t="s">
        <v>8245</v>
      </c>
      <c r="I649">
        <v>1409266414</v>
      </c>
      <c r="J649">
        <v>1405378414</v>
      </c>
      <c r="K649" t="b">
        <v>0</v>
      </c>
      <c r="L649">
        <v>85</v>
      </c>
      <c r="M649" t="b">
        <v>1</v>
      </c>
      <c r="N649" t="s">
        <v>8328</v>
      </c>
      <c r="O649" t="s">
        <v>8329</v>
      </c>
      <c r="P649" s="14">
        <f t="shared" si="30"/>
        <v>41834.953865740739</v>
      </c>
      <c r="Q649" s="14">
        <f t="shared" si="31"/>
        <v>41879.953865740739</v>
      </c>
      <c r="R649">
        <f t="shared" si="32"/>
        <v>45</v>
      </c>
    </row>
    <row r="650" spans="1:18" ht="43.5" x14ac:dyDescent="0.35">
      <c r="A650">
        <v>3406</v>
      </c>
      <c r="B650" s="3" t="s">
        <v>3405</v>
      </c>
      <c r="C650" s="3" t="s">
        <v>7516</v>
      </c>
      <c r="D650" s="6">
        <v>10000</v>
      </c>
      <c r="E650" s="8">
        <v>10031</v>
      </c>
      <c r="F650" t="s">
        <v>8218</v>
      </c>
      <c r="G650" t="s">
        <v>8223</v>
      </c>
      <c r="H650" t="s">
        <v>8245</v>
      </c>
      <c r="I650">
        <v>1405511376</v>
      </c>
      <c r="J650">
        <v>1401623376</v>
      </c>
      <c r="K650" t="b">
        <v>0</v>
      </c>
      <c r="L650">
        <v>91</v>
      </c>
      <c r="M650" t="b">
        <v>1</v>
      </c>
      <c r="N650" t="s">
        <v>8328</v>
      </c>
      <c r="O650" t="s">
        <v>8329</v>
      </c>
      <c r="P650" s="14">
        <f t="shared" si="30"/>
        <v>41791.492777777778</v>
      </c>
      <c r="Q650" s="14">
        <f t="shared" si="31"/>
        <v>41836.492777777778</v>
      </c>
      <c r="R650">
        <f t="shared" si="32"/>
        <v>45</v>
      </c>
    </row>
    <row r="651" spans="1:18" ht="43.5" x14ac:dyDescent="0.35">
      <c r="A651">
        <v>3421</v>
      </c>
      <c r="B651" s="3" t="s">
        <v>3420</v>
      </c>
      <c r="C651" s="3" t="s">
        <v>7531</v>
      </c>
      <c r="D651" s="6">
        <v>10000</v>
      </c>
      <c r="E651" s="8">
        <v>10115</v>
      </c>
      <c r="F651" t="s">
        <v>8218</v>
      </c>
      <c r="G651" t="s">
        <v>8223</v>
      </c>
      <c r="H651" t="s">
        <v>8245</v>
      </c>
      <c r="I651">
        <v>1425495563</v>
      </c>
      <c r="J651">
        <v>1422903563</v>
      </c>
      <c r="K651" t="b">
        <v>0</v>
      </c>
      <c r="L651">
        <v>98</v>
      </c>
      <c r="M651" t="b">
        <v>1</v>
      </c>
      <c r="N651" t="s">
        <v>8328</v>
      </c>
      <c r="O651" t="s">
        <v>8329</v>
      </c>
      <c r="P651" s="14">
        <f t="shared" si="30"/>
        <v>42037.791238425925</v>
      </c>
      <c r="Q651" s="14">
        <f t="shared" si="31"/>
        <v>42067.791238425925</v>
      </c>
      <c r="R651">
        <f t="shared" si="32"/>
        <v>30</v>
      </c>
    </row>
    <row r="652" spans="1:18" ht="58" x14ac:dyDescent="0.35">
      <c r="A652">
        <v>3434</v>
      </c>
      <c r="B652" s="3" t="s">
        <v>3433</v>
      </c>
      <c r="C652" s="3" t="s">
        <v>7544</v>
      </c>
      <c r="D652" s="6">
        <v>10000</v>
      </c>
      <c r="E652" s="8">
        <v>10555</v>
      </c>
      <c r="F652" t="s">
        <v>8218</v>
      </c>
      <c r="G652" t="s">
        <v>8223</v>
      </c>
      <c r="H652" t="s">
        <v>8245</v>
      </c>
      <c r="I652">
        <v>1404983269</v>
      </c>
      <c r="J652">
        <v>1402391269</v>
      </c>
      <c r="K652" t="b">
        <v>0</v>
      </c>
      <c r="L652">
        <v>168</v>
      </c>
      <c r="M652" t="b">
        <v>1</v>
      </c>
      <c r="N652" t="s">
        <v>8328</v>
      </c>
      <c r="O652" t="s">
        <v>8329</v>
      </c>
      <c r="P652" s="14">
        <f t="shared" si="30"/>
        <v>41800.380428240744</v>
      </c>
      <c r="Q652" s="14">
        <f t="shared" si="31"/>
        <v>41830.380428240744</v>
      </c>
      <c r="R652">
        <f t="shared" si="32"/>
        <v>30</v>
      </c>
    </row>
    <row r="653" spans="1:18" ht="58" x14ac:dyDescent="0.35">
      <c r="A653">
        <v>3455</v>
      </c>
      <c r="B653" s="3" t="s">
        <v>3454</v>
      </c>
      <c r="C653" s="3" t="s">
        <v>7565</v>
      </c>
      <c r="D653" s="6">
        <v>10000</v>
      </c>
      <c r="E653" s="8">
        <v>10065</v>
      </c>
      <c r="F653" t="s">
        <v>8218</v>
      </c>
      <c r="G653" t="s">
        <v>8223</v>
      </c>
      <c r="H653" t="s">
        <v>8245</v>
      </c>
      <c r="I653">
        <v>1476381627</v>
      </c>
      <c r="J653">
        <v>1473789627</v>
      </c>
      <c r="K653" t="b">
        <v>0</v>
      </c>
      <c r="L653">
        <v>69</v>
      </c>
      <c r="M653" t="b">
        <v>1</v>
      </c>
      <c r="N653" t="s">
        <v>8328</v>
      </c>
      <c r="O653" t="s">
        <v>8329</v>
      </c>
      <c r="P653" s="14">
        <f t="shared" si="30"/>
        <v>42626.7503125</v>
      </c>
      <c r="Q653" s="14">
        <f t="shared" si="31"/>
        <v>42656.7503125</v>
      </c>
      <c r="R653">
        <f t="shared" si="32"/>
        <v>30</v>
      </c>
    </row>
    <row r="654" spans="1:18" ht="43.5" x14ac:dyDescent="0.35">
      <c r="A654">
        <v>3463</v>
      </c>
      <c r="B654" s="3" t="s">
        <v>3462</v>
      </c>
      <c r="C654" s="3" t="s">
        <v>7573</v>
      </c>
      <c r="D654" s="6">
        <v>10000</v>
      </c>
      <c r="E654" s="8">
        <v>10338</v>
      </c>
      <c r="F654" t="s">
        <v>8218</v>
      </c>
      <c r="G654" t="s">
        <v>8228</v>
      </c>
      <c r="H654" t="s">
        <v>8250</v>
      </c>
      <c r="I654">
        <v>1476158340</v>
      </c>
      <c r="J654">
        <v>1472594585</v>
      </c>
      <c r="K654" t="b">
        <v>0</v>
      </c>
      <c r="L654">
        <v>114</v>
      </c>
      <c r="M654" t="b">
        <v>1</v>
      </c>
      <c r="N654" t="s">
        <v>8328</v>
      </c>
      <c r="O654" t="s">
        <v>8329</v>
      </c>
      <c r="P654" s="14">
        <f t="shared" si="30"/>
        <v>42612.918807870374</v>
      </c>
      <c r="Q654" s="14">
        <f t="shared" si="31"/>
        <v>42654.165972222225</v>
      </c>
      <c r="R654">
        <f t="shared" si="32"/>
        <v>42</v>
      </c>
    </row>
    <row r="655" spans="1:18" ht="43.5" x14ac:dyDescent="0.35">
      <c r="A655">
        <v>3468</v>
      </c>
      <c r="B655" s="3" t="s">
        <v>3467</v>
      </c>
      <c r="C655" s="3" t="s">
        <v>7578</v>
      </c>
      <c r="D655" s="6">
        <v>10000</v>
      </c>
      <c r="E655" s="8">
        <v>12178</v>
      </c>
      <c r="F655" t="s">
        <v>8218</v>
      </c>
      <c r="G655" t="s">
        <v>8223</v>
      </c>
      <c r="H655" t="s">
        <v>8245</v>
      </c>
      <c r="I655">
        <v>1474426800</v>
      </c>
      <c r="J655">
        <v>1471976529</v>
      </c>
      <c r="K655" t="b">
        <v>0</v>
      </c>
      <c r="L655">
        <v>17</v>
      </c>
      <c r="M655" t="b">
        <v>1</v>
      </c>
      <c r="N655" t="s">
        <v>8328</v>
      </c>
      <c r="O655" t="s">
        <v>8329</v>
      </c>
      <c r="P655" s="14">
        <f t="shared" si="30"/>
        <v>42605.765381944439</v>
      </c>
      <c r="Q655" s="14">
        <f t="shared" si="31"/>
        <v>42634.125</v>
      </c>
      <c r="R655">
        <f t="shared" si="32"/>
        <v>29</v>
      </c>
    </row>
    <row r="656" spans="1:18" ht="43.5" x14ac:dyDescent="0.35">
      <c r="A656">
        <v>3481</v>
      </c>
      <c r="B656" s="3" t="s">
        <v>3480</v>
      </c>
      <c r="C656" s="3" t="s">
        <v>7591</v>
      </c>
      <c r="D656" s="6">
        <v>10000</v>
      </c>
      <c r="E656" s="8">
        <v>11880</v>
      </c>
      <c r="F656" t="s">
        <v>8218</v>
      </c>
      <c r="G656" t="s">
        <v>8225</v>
      </c>
      <c r="H656" t="s">
        <v>8247</v>
      </c>
      <c r="I656">
        <v>1420178188</v>
      </c>
      <c r="J656">
        <v>1418709388</v>
      </c>
      <c r="K656" t="b">
        <v>0</v>
      </c>
      <c r="L656">
        <v>95</v>
      </c>
      <c r="M656" t="b">
        <v>1</v>
      </c>
      <c r="N656" t="s">
        <v>8328</v>
      </c>
      <c r="O656" t="s">
        <v>8329</v>
      </c>
      <c r="P656" s="14">
        <f t="shared" si="30"/>
        <v>41989.24754629629</v>
      </c>
      <c r="Q656" s="14">
        <f t="shared" si="31"/>
        <v>42006.24754629629</v>
      </c>
      <c r="R656">
        <f t="shared" si="32"/>
        <v>17</v>
      </c>
    </row>
    <row r="657" spans="1:18" ht="43.5" x14ac:dyDescent="0.35">
      <c r="A657">
        <v>3507</v>
      </c>
      <c r="B657" s="3" t="s">
        <v>3506</v>
      </c>
      <c r="C657" s="3" t="s">
        <v>7617</v>
      </c>
      <c r="D657" s="6">
        <v>10000</v>
      </c>
      <c r="E657" s="8">
        <v>10440</v>
      </c>
      <c r="F657" t="s">
        <v>8218</v>
      </c>
      <c r="G657" t="s">
        <v>8223</v>
      </c>
      <c r="H657" t="s">
        <v>8245</v>
      </c>
      <c r="I657">
        <v>1464732537</v>
      </c>
      <c r="J657">
        <v>1462140537</v>
      </c>
      <c r="K657" t="b">
        <v>0</v>
      </c>
      <c r="L657">
        <v>72</v>
      </c>
      <c r="M657" t="b">
        <v>1</v>
      </c>
      <c r="N657" t="s">
        <v>8328</v>
      </c>
      <c r="O657" t="s">
        <v>8329</v>
      </c>
      <c r="P657" s="14">
        <f t="shared" si="30"/>
        <v>42491.92288194444</v>
      </c>
      <c r="Q657" s="14">
        <f t="shared" si="31"/>
        <v>42521.92288194444</v>
      </c>
      <c r="R657">
        <f t="shared" si="32"/>
        <v>30</v>
      </c>
    </row>
    <row r="658" spans="1:18" ht="58" x14ac:dyDescent="0.35">
      <c r="A658">
        <v>3524</v>
      </c>
      <c r="B658" s="3" t="s">
        <v>3523</v>
      </c>
      <c r="C658" s="3" t="s">
        <v>7634</v>
      </c>
      <c r="D658" s="6">
        <v>10000</v>
      </c>
      <c r="E658" s="8">
        <v>10156</v>
      </c>
      <c r="F658" t="s">
        <v>8218</v>
      </c>
      <c r="G658" t="s">
        <v>8223</v>
      </c>
      <c r="H658" t="s">
        <v>8245</v>
      </c>
      <c r="I658">
        <v>1410580800</v>
      </c>
      <c r="J658">
        <v>1409336373</v>
      </c>
      <c r="K658" t="b">
        <v>0</v>
      </c>
      <c r="L658">
        <v>74</v>
      </c>
      <c r="M658" t="b">
        <v>1</v>
      </c>
      <c r="N658" t="s">
        <v>8328</v>
      </c>
      <c r="O658" t="s">
        <v>8329</v>
      </c>
      <c r="P658" s="14">
        <f t="shared" si="30"/>
        <v>41880.76357638889</v>
      </c>
      <c r="Q658" s="14">
        <f t="shared" si="31"/>
        <v>41895.166666666664</v>
      </c>
      <c r="R658">
        <f t="shared" si="32"/>
        <v>15</v>
      </c>
    </row>
    <row r="659" spans="1:18" ht="43.5" x14ac:dyDescent="0.35">
      <c r="A659">
        <v>3575</v>
      </c>
      <c r="B659" s="3" t="s">
        <v>3574</v>
      </c>
      <c r="C659" s="3" t="s">
        <v>7685</v>
      </c>
      <c r="D659" s="6">
        <v>10000</v>
      </c>
      <c r="E659" s="8">
        <v>10133</v>
      </c>
      <c r="F659" t="s">
        <v>8218</v>
      </c>
      <c r="G659" t="s">
        <v>8223</v>
      </c>
      <c r="H659" t="s">
        <v>8245</v>
      </c>
      <c r="I659">
        <v>1470887940</v>
      </c>
      <c r="J659">
        <v>1468176527</v>
      </c>
      <c r="K659" t="b">
        <v>0</v>
      </c>
      <c r="L659">
        <v>102</v>
      </c>
      <c r="M659" t="b">
        <v>1</v>
      </c>
      <c r="N659" t="s">
        <v>8328</v>
      </c>
      <c r="O659" t="s">
        <v>8329</v>
      </c>
      <c r="P659" s="14">
        <f t="shared" si="30"/>
        <v>42561.783877314811</v>
      </c>
      <c r="Q659" s="14">
        <f t="shared" si="31"/>
        <v>42593.165972222225</v>
      </c>
      <c r="R659">
        <f t="shared" si="32"/>
        <v>32</v>
      </c>
    </row>
    <row r="660" spans="1:18" ht="43.5" x14ac:dyDescent="0.35">
      <c r="A660">
        <v>3646</v>
      </c>
      <c r="B660" s="3" t="s">
        <v>3644</v>
      </c>
      <c r="C660" s="3" t="s">
        <v>7756</v>
      </c>
      <c r="D660" s="6">
        <v>10000</v>
      </c>
      <c r="E660" s="8">
        <v>481</v>
      </c>
      <c r="F660" t="s">
        <v>8220</v>
      </c>
      <c r="G660" t="s">
        <v>8223</v>
      </c>
      <c r="H660" t="s">
        <v>8245</v>
      </c>
      <c r="I660">
        <v>1434497400</v>
      </c>
      <c r="J660">
        <v>1431770802</v>
      </c>
      <c r="K660" t="b">
        <v>0</v>
      </c>
      <c r="L660">
        <v>8</v>
      </c>
      <c r="M660" t="b">
        <v>0</v>
      </c>
      <c r="N660" t="s">
        <v>8328</v>
      </c>
      <c r="O660" t="s">
        <v>8346</v>
      </c>
      <c r="P660" s="14">
        <f t="shared" si="30"/>
        <v>42140.421319444446</v>
      </c>
      <c r="Q660" s="14">
        <f t="shared" si="31"/>
        <v>42171.979166666672</v>
      </c>
      <c r="R660">
        <f t="shared" si="32"/>
        <v>31</v>
      </c>
    </row>
    <row r="661" spans="1:18" ht="43.5" x14ac:dyDescent="0.35">
      <c r="A661">
        <v>3714</v>
      </c>
      <c r="B661" s="3" t="s">
        <v>3711</v>
      </c>
      <c r="C661" s="3" t="s">
        <v>7824</v>
      </c>
      <c r="D661" s="6">
        <v>10000</v>
      </c>
      <c r="E661" s="8">
        <v>10235</v>
      </c>
      <c r="F661" t="s">
        <v>8218</v>
      </c>
      <c r="G661" t="s">
        <v>8223</v>
      </c>
      <c r="H661" t="s">
        <v>8245</v>
      </c>
      <c r="I661">
        <v>1432612740</v>
      </c>
      <c r="J661">
        <v>1429881667</v>
      </c>
      <c r="K661" t="b">
        <v>0</v>
      </c>
      <c r="L661">
        <v>97</v>
      </c>
      <c r="M661" t="b">
        <v>1</v>
      </c>
      <c r="N661" t="s">
        <v>8328</v>
      </c>
      <c r="O661" t="s">
        <v>8329</v>
      </c>
      <c r="P661" s="14">
        <f t="shared" si="30"/>
        <v>42118.556331018524</v>
      </c>
      <c r="Q661" s="14">
        <f t="shared" si="31"/>
        <v>42150.165972222225</v>
      </c>
      <c r="R661">
        <f t="shared" si="32"/>
        <v>32</v>
      </c>
    </row>
    <row r="662" spans="1:18" ht="43.5" x14ac:dyDescent="0.35">
      <c r="A662">
        <v>3766</v>
      </c>
      <c r="B662" s="3" t="s">
        <v>3763</v>
      </c>
      <c r="C662" s="3" t="s">
        <v>7876</v>
      </c>
      <c r="D662" s="6">
        <v>10000</v>
      </c>
      <c r="E662" s="8">
        <v>10265.01</v>
      </c>
      <c r="F662" t="s">
        <v>8218</v>
      </c>
      <c r="G662" t="s">
        <v>8223</v>
      </c>
      <c r="H662" t="s">
        <v>8245</v>
      </c>
      <c r="I662">
        <v>1404360045</v>
      </c>
      <c r="J662">
        <v>1401336045</v>
      </c>
      <c r="K662" t="b">
        <v>0</v>
      </c>
      <c r="L662">
        <v>96</v>
      </c>
      <c r="M662" t="b">
        <v>1</v>
      </c>
      <c r="N662" t="s">
        <v>8328</v>
      </c>
      <c r="O662" t="s">
        <v>8346</v>
      </c>
      <c r="P662" s="14">
        <f t="shared" si="30"/>
        <v>41788.167187500003</v>
      </c>
      <c r="Q662" s="14">
        <f t="shared" si="31"/>
        <v>41823.167187500003</v>
      </c>
      <c r="R662">
        <f t="shared" si="32"/>
        <v>35</v>
      </c>
    </row>
    <row r="663" spans="1:18" ht="43.5" x14ac:dyDescent="0.35">
      <c r="A663">
        <v>3799</v>
      </c>
      <c r="B663" s="3" t="s">
        <v>3796</v>
      </c>
      <c r="C663" s="3" t="s">
        <v>7909</v>
      </c>
      <c r="D663" s="6">
        <v>10000</v>
      </c>
      <c r="E663" s="8">
        <v>402</v>
      </c>
      <c r="F663" t="s">
        <v>8220</v>
      </c>
      <c r="G663" t="s">
        <v>8223</v>
      </c>
      <c r="H663" t="s">
        <v>8245</v>
      </c>
      <c r="I663">
        <v>1457734843</v>
      </c>
      <c r="J663">
        <v>1455142843</v>
      </c>
      <c r="K663" t="b">
        <v>0</v>
      </c>
      <c r="L663">
        <v>4</v>
      </c>
      <c r="M663" t="b">
        <v>0</v>
      </c>
      <c r="N663" t="s">
        <v>8328</v>
      </c>
      <c r="O663" t="s">
        <v>8346</v>
      </c>
      <c r="P663" s="14">
        <f t="shared" si="30"/>
        <v>42410.93105324074</v>
      </c>
      <c r="Q663" s="14">
        <f t="shared" si="31"/>
        <v>42440.93105324074</v>
      </c>
      <c r="R663">
        <f t="shared" si="32"/>
        <v>30</v>
      </c>
    </row>
    <row r="664" spans="1:18" ht="43.5" x14ac:dyDescent="0.35">
      <c r="A664">
        <v>3841</v>
      </c>
      <c r="B664" s="3" t="s">
        <v>3838</v>
      </c>
      <c r="C664" s="3" t="s">
        <v>7950</v>
      </c>
      <c r="D664" s="6">
        <v>10000</v>
      </c>
      <c r="E664" s="8">
        <v>872</v>
      </c>
      <c r="F664" t="s">
        <v>8220</v>
      </c>
      <c r="G664" t="s">
        <v>8223</v>
      </c>
      <c r="H664" t="s">
        <v>8245</v>
      </c>
      <c r="I664">
        <v>1405882287</v>
      </c>
      <c r="J664">
        <v>1400698287</v>
      </c>
      <c r="K664" t="b">
        <v>1</v>
      </c>
      <c r="L664">
        <v>34</v>
      </c>
      <c r="M664" t="b">
        <v>0</v>
      </c>
      <c r="N664" t="s">
        <v>8328</v>
      </c>
      <c r="O664" t="s">
        <v>8329</v>
      </c>
      <c r="P664" s="14">
        <f t="shared" si="30"/>
        <v>41780.785729166666</v>
      </c>
      <c r="Q664" s="14">
        <f t="shared" si="31"/>
        <v>41840.785729166666</v>
      </c>
      <c r="R664">
        <f t="shared" si="32"/>
        <v>60</v>
      </c>
    </row>
    <row r="665" spans="1:18" ht="43.5" x14ac:dyDescent="0.35">
      <c r="A665">
        <v>3852</v>
      </c>
      <c r="B665" s="3" t="s">
        <v>3849</v>
      </c>
      <c r="C665" s="3" t="s">
        <v>7961</v>
      </c>
      <c r="D665" s="6">
        <v>10000</v>
      </c>
      <c r="E665" s="8">
        <v>20</v>
      </c>
      <c r="F665" t="s">
        <v>8220</v>
      </c>
      <c r="G665" t="s">
        <v>8223</v>
      </c>
      <c r="H665" t="s">
        <v>8245</v>
      </c>
      <c r="I665">
        <v>1427427276</v>
      </c>
      <c r="J665">
        <v>1425270876</v>
      </c>
      <c r="K665" t="b">
        <v>0</v>
      </c>
      <c r="L665">
        <v>2</v>
      </c>
      <c r="M665" t="b">
        <v>0</v>
      </c>
      <c r="N665" t="s">
        <v>8328</v>
      </c>
      <c r="O665" t="s">
        <v>8329</v>
      </c>
      <c r="P665" s="14">
        <f t="shared" si="30"/>
        <v>42065.190694444449</v>
      </c>
      <c r="Q665" s="14">
        <f t="shared" si="31"/>
        <v>42090.149027777778</v>
      </c>
      <c r="R665">
        <f t="shared" si="32"/>
        <v>25</v>
      </c>
    </row>
    <row r="666" spans="1:18" ht="58" x14ac:dyDescent="0.35">
      <c r="A666">
        <v>3870</v>
      </c>
      <c r="B666" s="3" t="s">
        <v>3867</v>
      </c>
      <c r="C666" s="3" t="s">
        <v>7979</v>
      </c>
      <c r="D666" s="6">
        <v>10000</v>
      </c>
      <c r="E666" s="8">
        <v>1500</v>
      </c>
      <c r="F666" t="s">
        <v>8219</v>
      </c>
      <c r="G666" t="s">
        <v>8223</v>
      </c>
      <c r="H666" t="s">
        <v>8245</v>
      </c>
      <c r="I666">
        <v>1404360478</v>
      </c>
      <c r="J666">
        <v>1401768478</v>
      </c>
      <c r="K666" t="b">
        <v>0</v>
      </c>
      <c r="L666">
        <v>10</v>
      </c>
      <c r="M666" t="b">
        <v>0</v>
      </c>
      <c r="N666" t="s">
        <v>8328</v>
      </c>
      <c r="O666" t="s">
        <v>8346</v>
      </c>
      <c r="P666" s="14">
        <f t="shared" si="30"/>
        <v>41793.17219907407</v>
      </c>
      <c r="Q666" s="14">
        <f t="shared" si="31"/>
        <v>41823.17219907407</v>
      </c>
      <c r="R666">
        <f t="shared" si="32"/>
        <v>30</v>
      </c>
    </row>
    <row r="667" spans="1:18" ht="43.5" x14ac:dyDescent="0.35">
      <c r="A667">
        <v>3884</v>
      </c>
      <c r="B667" s="3" t="s">
        <v>3881</v>
      </c>
      <c r="C667" s="3" t="s">
        <v>7993</v>
      </c>
      <c r="D667" s="6">
        <v>10000</v>
      </c>
      <c r="E667" s="8">
        <v>0</v>
      </c>
      <c r="F667" t="s">
        <v>8219</v>
      </c>
      <c r="G667" t="s">
        <v>8223</v>
      </c>
      <c r="H667" t="s">
        <v>8245</v>
      </c>
      <c r="I667">
        <v>1427479192</v>
      </c>
      <c r="J667">
        <v>1425322792</v>
      </c>
      <c r="K667" t="b">
        <v>0</v>
      </c>
      <c r="L667">
        <v>0</v>
      </c>
      <c r="M667" t="b">
        <v>0</v>
      </c>
      <c r="N667" t="s">
        <v>8328</v>
      </c>
      <c r="O667" t="s">
        <v>8346</v>
      </c>
      <c r="P667" s="14">
        <f t="shared" si="30"/>
        <v>42065.791574074072</v>
      </c>
      <c r="Q667" s="14">
        <f t="shared" si="31"/>
        <v>42090.749907407408</v>
      </c>
      <c r="R667">
        <f t="shared" si="32"/>
        <v>25</v>
      </c>
    </row>
    <row r="668" spans="1:18" x14ac:dyDescent="0.35">
      <c r="A668">
        <v>3886</v>
      </c>
      <c r="B668" s="3" t="s">
        <v>3883</v>
      </c>
      <c r="C668" s="3">
        <v>1</v>
      </c>
      <c r="D668" s="6">
        <v>10000</v>
      </c>
      <c r="E668" s="8">
        <v>0</v>
      </c>
      <c r="F668" t="s">
        <v>8219</v>
      </c>
      <c r="G668" t="s">
        <v>8225</v>
      </c>
      <c r="H668" t="s">
        <v>8247</v>
      </c>
      <c r="I668">
        <v>1418275702</v>
      </c>
      <c r="J668">
        <v>1415683702</v>
      </c>
      <c r="K668" t="b">
        <v>0</v>
      </c>
      <c r="L668">
        <v>0</v>
      </c>
      <c r="M668" t="b">
        <v>0</v>
      </c>
      <c r="N668" t="s">
        <v>8328</v>
      </c>
      <c r="O668" t="s">
        <v>8346</v>
      </c>
      <c r="P668" s="14">
        <f t="shared" si="30"/>
        <v>41954.228032407409</v>
      </c>
      <c r="Q668" s="14">
        <f t="shared" si="31"/>
        <v>41984.228032407409</v>
      </c>
      <c r="R668">
        <f t="shared" si="32"/>
        <v>30</v>
      </c>
    </row>
    <row r="669" spans="1:18" ht="43.5" x14ac:dyDescent="0.35">
      <c r="A669">
        <v>3899</v>
      </c>
      <c r="B669" s="3" t="s">
        <v>3896</v>
      </c>
      <c r="C669" s="3" t="s">
        <v>8007</v>
      </c>
      <c r="D669" s="6">
        <v>10000</v>
      </c>
      <c r="E669" s="8">
        <v>125</v>
      </c>
      <c r="F669" t="s">
        <v>8220</v>
      </c>
      <c r="G669" t="s">
        <v>8223</v>
      </c>
      <c r="H669" t="s">
        <v>8245</v>
      </c>
      <c r="I669">
        <v>1407868561</v>
      </c>
      <c r="J669">
        <v>1406140561</v>
      </c>
      <c r="K669" t="b">
        <v>0</v>
      </c>
      <c r="L669">
        <v>2</v>
      </c>
      <c r="M669" t="b">
        <v>0</v>
      </c>
      <c r="N669" t="s">
        <v>8328</v>
      </c>
      <c r="O669" t="s">
        <v>8329</v>
      </c>
      <c r="P669" s="14">
        <f t="shared" si="30"/>
        <v>41843.775011574071</v>
      </c>
      <c r="Q669" s="14">
        <f t="shared" si="31"/>
        <v>41863.775011574071</v>
      </c>
      <c r="R669">
        <f t="shared" si="32"/>
        <v>20</v>
      </c>
    </row>
    <row r="670" spans="1:18" ht="29" x14ac:dyDescent="0.35">
      <c r="A670">
        <v>3904</v>
      </c>
      <c r="B670" s="3" t="s">
        <v>3901</v>
      </c>
      <c r="C670" s="3" t="s">
        <v>8012</v>
      </c>
      <c r="D670" s="6">
        <v>10000</v>
      </c>
      <c r="E670" s="8">
        <v>3</v>
      </c>
      <c r="F670" t="s">
        <v>8220</v>
      </c>
      <c r="G670" t="s">
        <v>8223</v>
      </c>
      <c r="H670" t="s">
        <v>8245</v>
      </c>
      <c r="I670">
        <v>1429074240</v>
      </c>
      <c r="J670">
        <v>1427866200</v>
      </c>
      <c r="K670" t="b">
        <v>0</v>
      </c>
      <c r="L670">
        <v>2</v>
      </c>
      <c r="M670" t="b">
        <v>0</v>
      </c>
      <c r="N670" t="s">
        <v>8328</v>
      </c>
      <c r="O670" t="s">
        <v>8329</v>
      </c>
      <c r="P670" s="14">
        <f t="shared" si="30"/>
        <v>42095.229166666672</v>
      </c>
      <c r="Q670" s="14">
        <f t="shared" si="31"/>
        <v>42109.211111111115</v>
      </c>
      <c r="R670">
        <f t="shared" si="32"/>
        <v>14</v>
      </c>
    </row>
    <row r="671" spans="1:18" ht="43.5" x14ac:dyDescent="0.35">
      <c r="A671">
        <v>3913</v>
      </c>
      <c r="B671" s="3" t="s">
        <v>3910</v>
      </c>
      <c r="C671" s="3" t="s">
        <v>8021</v>
      </c>
      <c r="D671" s="6">
        <v>10000</v>
      </c>
      <c r="E671" s="8">
        <v>1000</v>
      </c>
      <c r="F671" t="s">
        <v>8220</v>
      </c>
      <c r="G671" t="s">
        <v>8223</v>
      </c>
      <c r="H671" t="s">
        <v>8245</v>
      </c>
      <c r="I671">
        <v>1448863449</v>
      </c>
      <c r="J671">
        <v>1446267849</v>
      </c>
      <c r="K671" t="b">
        <v>0</v>
      </c>
      <c r="L671">
        <v>7</v>
      </c>
      <c r="M671" t="b">
        <v>0</v>
      </c>
      <c r="N671" t="s">
        <v>8328</v>
      </c>
      <c r="O671" t="s">
        <v>8329</v>
      </c>
      <c r="P671" s="14">
        <f t="shared" si="30"/>
        <v>42308.211215277777</v>
      </c>
      <c r="Q671" s="14">
        <f t="shared" si="31"/>
        <v>42338.252881944441</v>
      </c>
      <c r="R671">
        <f t="shared" si="32"/>
        <v>30</v>
      </c>
    </row>
    <row r="672" spans="1:18" ht="43.5" x14ac:dyDescent="0.35">
      <c r="A672">
        <v>3930</v>
      </c>
      <c r="B672" s="3" t="s">
        <v>3927</v>
      </c>
      <c r="C672" s="3" t="s">
        <v>8038</v>
      </c>
      <c r="D672" s="6">
        <v>10000</v>
      </c>
      <c r="E672" s="8">
        <v>0</v>
      </c>
      <c r="F672" t="s">
        <v>8220</v>
      </c>
      <c r="G672" t="s">
        <v>8225</v>
      </c>
      <c r="H672" t="s">
        <v>8247</v>
      </c>
      <c r="I672">
        <v>1459490400</v>
      </c>
      <c r="J672">
        <v>1457078868</v>
      </c>
      <c r="K672" t="b">
        <v>0</v>
      </c>
      <c r="L672">
        <v>0</v>
      </c>
      <c r="M672" t="b">
        <v>0</v>
      </c>
      <c r="N672" t="s">
        <v>8328</v>
      </c>
      <c r="O672" t="s">
        <v>8329</v>
      </c>
      <c r="P672" s="14">
        <f t="shared" si="30"/>
        <v>42433.338749999995</v>
      </c>
      <c r="Q672" s="14">
        <f t="shared" si="31"/>
        <v>42461.25</v>
      </c>
      <c r="R672">
        <f t="shared" si="32"/>
        <v>28</v>
      </c>
    </row>
    <row r="673" spans="1:18" ht="58" x14ac:dyDescent="0.35">
      <c r="A673">
        <v>3949</v>
      </c>
      <c r="B673" s="3" t="s">
        <v>3946</v>
      </c>
      <c r="C673" s="3" t="s">
        <v>8057</v>
      </c>
      <c r="D673" s="6">
        <v>10000</v>
      </c>
      <c r="E673" s="8">
        <v>1577</v>
      </c>
      <c r="F673" t="s">
        <v>8220</v>
      </c>
      <c r="G673" t="s">
        <v>8225</v>
      </c>
      <c r="H673" t="s">
        <v>8247</v>
      </c>
      <c r="I673">
        <v>1423623221</v>
      </c>
      <c r="J673">
        <v>1421031221</v>
      </c>
      <c r="K673" t="b">
        <v>0</v>
      </c>
      <c r="L673">
        <v>32</v>
      </c>
      <c r="M673" t="b">
        <v>0</v>
      </c>
      <c r="N673" t="s">
        <v>8328</v>
      </c>
      <c r="O673" t="s">
        <v>8329</v>
      </c>
      <c r="P673" s="14">
        <f t="shared" si="30"/>
        <v>42016.120613425926</v>
      </c>
      <c r="Q673" s="14">
        <f t="shared" si="31"/>
        <v>42046.120613425926</v>
      </c>
      <c r="R673">
        <f t="shared" si="32"/>
        <v>30</v>
      </c>
    </row>
    <row r="674" spans="1:18" ht="58" x14ac:dyDescent="0.35">
      <c r="A674">
        <v>3963</v>
      </c>
      <c r="B674" s="3" t="s">
        <v>3960</v>
      </c>
      <c r="C674" s="3" t="s">
        <v>8070</v>
      </c>
      <c r="D674" s="6">
        <v>10000</v>
      </c>
      <c r="E674" s="8">
        <v>0</v>
      </c>
      <c r="F674" t="s">
        <v>8220</v>
      </c>
      <c r="G674" t="s">
        <v>8228</v>
      </c>
      <c r="H674" t="s">
        <v>8250</v>
      </c>
      <c r="I674">
        <v>1447821717</v>
      </c>
      <c r="J674">
        <v>1445226117</v>
      </c>
      <c r="K674" t="b">
        <v>0</v>
      </c>
      <c r="L674">
        <v>0</v>
      </c>
      <c r="M674" t="b">
        <v>0</v>
      </c>
      <c r="N674" t="s">
        <v>8328</v>
      </c>
      <c r="O674" t="s">
        <v>8329</v>
      </c>
      <c r="P674" s="14">
        <f t="shared" si="30"/>
        <v>42296.154131944444</v>
      </c>
      <c r="Q674" s="14">
        <f t="shared" si="31"/>
        <v>42326.195798611108</v>
      </c>
      <c r="R674">
        <f t="shared" si="32"/>
        <v>30</v>
      </c>
    </row>
    <row r="675" spans="1:18" ht="43.5" x14ac:dyDescent="0.35">
      <c r="A675">
        <v>3992</v>
      </c>
      <c r="B675" s="3" t="s">
        <v>3988</v>
      </c>
      <c r="C675" s="3" t="s">
        <v>8098</v>
      </c>
      <c r="D675" s="6">
        <v>10000</v>
      </c>
      <c r="E675" s="8">
        <v>541</v>
      </c>
      <c r="F675" t="s">
        <v>8220</v>
      </c>
      <c r="G675" t="s">
        <v>8223</v>
      </c>
      <c r="H675" t="s">
        <v>8245</v>
      </c>
      <c r="I675">
        <v>1449876859</v>
      </c>
      <c r="J675">
        <v>1444689259</v>
      </c>
      <c r="K675" t="b">
        <v>0</v>
      </c>
      <c r="L675">
        <v>9</v>
      </c>
      <c r="M675" t="b">
        <v>0</v>
      </c>
      <c r="N675" t="s">
        <v>8328</v>
      </c>
      <c r="O675" t="s">
        <v>8329</v>
      </c>
      <c r="P675" s="14">
        <f t="shared" si="30"/>
        <v>42289.94049768518</v>
      </c>
      <c r="Q675" s="14">
        <f t="shared" si="31"/>
        <v>42349.982164351852</v>
      </c>
      <c r="R675">
        <f t="shared" si="32"/>
        <v>60</v>
      </c>
    </row>
    <row r="676" spans="1:18" ht="43.5" x14ac:dyDescent="0.35">
      <c r="A676">
        <v>4017</v>
      </c>
      <c r="B676" s="3" t="s">
        <v>4013</v>
      </c>
      <c r="C676" s="3" t="s">
        <v>8122</v>
      </c>
      <c r="D676" s="6">
        <v>10000</v>
      </c>
      <c r="E676" s="8">
        <v>105</v>
      </c>
      <c r="F676" t="s">
        <v>8220</v>
      </c>
      <c r="G676" t="s">
        <v>8223</v>
      </c>
      <c r="H676" t="s">
        <v>8245</v>
      </c>
      <c r="I676">
        <v>1409846874</v>
      </c>
      <c r="J676">
        <v>1407254874</v>
      </c>
      <c r="K676" t="b">
        <v>0</v>
      </c>
      <c r="L676">
        <v>2</v>
      </c>
      <c r="M676" t="b">
        <v>0</v>
      </c>
      <c r="N676" t="s">
        <v>8328</v>
      </c>
      <c r="O676" t="s">
        <v>8329</v>
      </c>
      <c r="P676" s="14">
        <f t="shared" si="30"/>
        <v>41856.672152777777</v>
      </c>
      <c r="Q676" s="14">
        <f t="shared" si="31"/>
        <v>41886.672152777777</v>
      </c>
      <c r="R676">
        <f t="shared" si="32"/>
        <v>30</v>
      </c>
    </row>
    <row r="677" spans="1:18" ht="29" x14ac:dyDescent="0.35">
      <c r="A677">
        <v>4035</v>
      </c>
      <c r="B677" s="3" t="s">
        <v>4031</v>
      </c>
      <c r="C677" s="3" t="s">
        <v>8140</v>
      </c>
      <c r="D677" s="6">
        <v>10000</v>
      </c>
      <c r="E677" s="8">
        <v>3685</v>
      </c>
      <c r="F677" t="s">
        <v>8220</v>
      </c>
      <c r="G677" t="s">
        <v>8223</v>
      </c>
      <c r="H677" t="s">
        <v>8245</v>
      </c>
      <c r="I677">
        <v>1413925887</v>
      </c>
      <c r="J677">
        <v>1411333887</v>
      </c>
      <c r="K677" t="b">
        <v>0</v>
      </c>
      <c r="L677">
        <v>25</v>
      </c>
      <c r="M677" t="b">
        <v>0</v>
      </c>
      <c r="N677" t="s">
        <v>8328</v>
      </c>
      <c r="O677" t="s">
        <v>8329</v>
      </c>
      <c r="P677" s="14">
        <f t="shared" si="30"/>
        <v>41903.882951388885</v>
      </c>
      <c r="Q677" s="14">
        <f t="shared" si="31"/>
        <v>41933.882951388885</v>
      </c>
      <c r="R677">
        <f t="shared" si="32"/>
        <v>30</v>
      </c>
    </row>
    <row r="678" spans="1:18" ht="43.5" x14ac:dyDescent="0.35">
      <c r="A678">
        <v>4042</v>
      </c>
      <c r="B678" s="3" t="s">
        <v>4038</v>
      </c>
      <c r="C678" s="3" t="s">
        <v>8146</v>
      </c>
      <c r="D678" s="6">
        <v>10000</v>
      </c>
      <c r="E678" s="8">
        <v>21</v>
      </c>
      <c r="F678" t="s">
        <v>8220</v>
      </c>
      <c r="G678" t="s">
        <v>8223</v>
      </c>
      <c r="H678" t="s">
        <v>8245</v>
      </c>
      <c r="I678">
        <v>1421781360</v>
      </c>
      <c r="J678">
        <v>1419213664</v>
      </c>
      <c r="K678" t="b">
        <v>0</v>
      </c>
      <c r="L678">
        <v>3</v>
      </c>
      <c r="M678" t="b">
        <v>0</v>
      </c>
      <c r="N678" t="s">
        <v>8328</v>
      </c>
      <c r="O678" t="s">
        <v>8329</v>
      </c>
      <c r="P678" s="14">
        <f t="shared" si="30"/>
        <v>41995.084074074075</v>
      </c>
      <c r="Q678" s="14">
        <f t="shared" si="31"/>
        <v>42024.802777777775</v>
      </c>
      <c r="R678">
        <f t="shared" si="32"/>
        <v>29</v>
      </c>
    </row>
    <row r="679" spans="1:18" ht="43.5" x14ac:dyDescent="0.35">
      <c r="A679">
        <v>4059</v>
      </c>
      <c r="B679" s="3" t="s">
        <v>4055</v>
      </c>
      <c r="C679" s="3" t="s">
        <v>8163</v>
      </c>
      <c r="D679" s="6">
        <v>10000</v>
      </c>
      <c r="E679" s="8">
        <v>250</v>
      </c>
      <c r="F679" t="s">
        <v>8220</v>
      </c>
      <c r="G679" t="s">
        <v>8228</v>
      </c>
      <c r="H679" t="s">
        <v>8250</v>
      </c>
      <c r="I679">
        <v>1410836400</v>
      </c>
      <c r="J679">
        <v>1408116152</v>
      </c>
      <c r="K679" t="b">
        <v>0</v>
      </c>
      <c r="L679">
        <v>7</v>
      </c>
      <c r="M679" t="b">
        <v>0</v>
      </c>
      <c r="N679" t="s">
        <v>8328</v>
      </c>
      <c r="O679" t="s">
        <v>8329</v>
      </c>
      <c r="P679" s="14">
        <f t="shared" si="30"/>
        <v>41866.640648148146</v>
      </c>
      <c r="Q679" s="14">
        <f t="shared" si="31"/>
        <v>41898.125</v>
      </c>
      <c r="R679">
        <f t="shared" si="32"/>
        <v>32</v>
      </c>
    </row>
    <row r="680" spans="1:18" ht="58" x14ac:dyDescent="0.35">
      <c r="A680">
        <v>4060</v>
      </c>
      <c r="B680" s="3" t="s">
        <v>4056</v>
      </c>
      <c r="C680" s="3" t="s">
        <v>8164</v>
      </c>
      <c r="D680" s="6">
        <v>10000</v>
      </c>
      <c r="E680" s="8">
        <v>285</v>
      </c>
      <c r="F680" t="s">
        <v>8220</v>
      </c>
      <c r="G680" t="s">
        <v>8228</v>
      </c>
      <c r="H680" t="s">
        <v>8250</v>
      </c>
      <c r="I680">
        <v>1403539200</v>
      </c>
      <c r="J680">
        <v>1400604056</v>
      </c>
      <c r="K680" t="b">
        <v>0</v>
      </c>
      <c r="L680">
        <v>5</v>
      </c>
      <c r="M680" t="b">
        <v>0</v>
      </c>
      <c r="N680" t="s">
        <v>8328</v>
      </c>
      <c r="O680" t="s">
        <v>8329</v>
      </c>
      <c r="P680" s="14">
        <f t="shared" si="30"/>
        <v>41779.695092592592</v>
      </c>
      <c r="Q680" s="14">
        <f t="shared" si="31"/>
        <v>41813.666666666664</v>
      </c>
      <c r="R680">
        <f t="shared" si="32"/>
        <v>34</v>
      </c>
    </row>
    <row r="681" spans="1:18" ht="43.5" x14ac:dyDescent="0.35">
      <c r="A681">
        <v>4097</v>
      </c>
      <c r="B681" s="3" t="s">
        <v>4093</v>
      </c>
      <c r="C681" s="3" t="s">
        <v>8200</v>
      </c>
      <c r="D681" s="6">
        <v>10000</v>
      </c>
      <c r="E681" s="8">
        <v>0</v>
      </c>
      <c r="F681" t="s">
        <v>8220</v>
      </c>
      <c r="G681" t="s">
        <v>8224</v>
      </c>
      <c r="H681" t="s">
        <v>8246</v>
      </c>
      <c r="I681">
        <v>1454284500</v>
      </c>
      <c r="J681">
        <v>1449431237</v>
      </c>
      <c r="K681" t="b">
        <v>0</v>
      </c>
      <c r="L681">
        <v>0</v>
      </c>
      <c r="M681" t="b">
        <v>0</v>
      </c>
      <c r="N681" t="s">
        <v>8328</v>
      </c>
      <c r="O681" t="s">
        <v>8329</v>
      </c>
      <c r="P681" s="14">
        <f t="shared" si="30"/>
        <v>42344.824502314819</v>
      </c>
      <c r="Q681" s="14">
        <f t="shared" si="31"/>
        <v>42400.996527777781</v>
      </c>
      <c r="R681">
        <f t="shared" si="32"/>
        <v>56</v>
      </c>
    </row>
    <row r="682" spans="1:18" ht="43.5" x14ac:dyDescent="0.35">
      <c r="A682">
        <v>1002</v>
      </c>
      <c r="B682" s="3" t="s">
        <v>1003</v>
      </c>
      <c r="C682" s="3" t="s">
        <v>5112</v>
      </c>
      <c r="D682" s="6">
        <v>9999</v>
      </c>
      <c r="E682" s="8">
        <v>2960</v>
      </c>
      <c r="F682" t="s">
        <v>8219</v>
      </c>
      <c r="G682" t="s">
        <v>8223</v>
      </c>
      <c r="H682" t="s">
        <v>8245</v>
      </c>
      <c r="I682">
        <v>1450331940</v>
      </c>
      <c r="J682">
        <v>1447777514</v>
      </c>
      <c r="K682" t="b">
        <v>0</v>
      </c>
      <c r="L682">
        <v>22</v>
      </c>
      <c r="M682" t="b">
        <v>0</v>
      </c>
      <c r="N682" t="s">
        <v>8312</v>
      </c>
      <c r="O682" t="s">
        <v>8314</v>
      </c>
      <c r="P682" s="14">
        <f t="shared" si="30"/>
        <v>42325.684189814812</v>
      </c>
      <c r="Q682" s="14">
        <f t="shared" si="31"/>
        <v>42355.249305555553</v>
      </c>
      <c r="R682">
        <f t="shared" si="32"/>
        <v>30</v>
      </c>
    </row>
    <row r="683" spans="1:18" ht="43.5" x14ac:dyDescent="0.35">
      <c r="A683">
        <v>2075</v>
      </c>
      <c r="B683" s="3" t="s">
        <v>2076</v>
      </c>
      <c r="C683" s="3" t="s">
        <v>6185</v>
      </c>
      <c r="D683" s="6">
        <v>9999</v>
      </c>
      <c r="E683" s="8">
        <v>167820.6</v>
      </c>
      <c r="F683" t="s">
        <v>8218</v>
      </c>
      <c r="G683" t="s">
        <v>8223</v>
      </c>
      <c r="H683" t="s">
        <v>8245</v>
      </c>
      <c r="I683">
        <v>1374769288</v>
      </c>
      <c r="J683">
        <v>1372177288</v>
      </c>
      <c r="K683" t="b">
        <v>0</v>
      </c>
      <c r="L683">
        <v>8200</v>
      </c>
      <c r="M683" t="b">
        <v>1</v>
      </c>
      <c r="N683" t="s">
        <v>8312</v>
      </c>
      <c r="O683" t="s">
        <v>8337</v>
      </c>
      <c r="P683" s="14">
        <f t="shared" si="30"/>
        <v>41450.681574074071</v>
      </c>
      <c r="Q683" s="14">
        <f t="shared" si="31"/>
        <v>41480.681574074071</v>
      </c>
      <c r="R683">
        <f t="shared" si="32"/>
        <v>30</v>
      </c>
    </row>
    <row r="684" spans="1:18" ht="43.5" x14ac:dyDescent="0.35">
      <c r="A684">
        <v>2700</v>
      </c>
      <c r="B684" s="3" t="s">
        <v>2700</v>
      </c>
      <c r="C684" s="3" t="s">
        <v>6810</v>
      </c>
      <c r="D684" s="6">
        <v>9999</v>
      </c>
      <c r="E684" s="8">
        <v>70</v>
      </c>
      <c r="F684" t="s">
        <v>8220</v>
      </c>
      <c r="G684" t="s">
        <v>8223</v>
      </c>
      <c r="H684" t="s">
        <v>8245</v>
      </c>
      <c r="I684">
        <v>1411073972</v>
      </c>
      <c r="J684">
        <v>1408481972</v>
      </c>
      <c r="K684" t="b">
        <v>0</v>
      </c>
      <c r="L684">
        <v>4</v>
      </c>
      <c r="M684" t="b">
        <v>0</v>
      </c>
      <c r="N684" t="s">
        <v>8324</v>
      </c>
      <c r="O684" t="s">
        <v>8325</v>
      </c>
      <c r="P684" s="14">
        <f t="shared" si="30"/>
        <v>41870.87467592593</v>
      </c>
      <c r="Q684" s="14">
        <f t="shared" si="31"/>
        <v>41900.87467592593</v>
      </c>
      <c r="R684">
        <f t="shared" si="32"/>
        <v>30</v>
      </c>
    </row>
    <row r="685" spans="1:18" ht="43.5" x14ac:dyDescent="0.35">
      <c r="A685">
        <v>267</v>
      </c>
      <c r="B685" s="3" t="s">
        <v>268</v>
      </c>
      <c r="C685" s="3" t="s">
        <v>4377</v>
      </c>
      <c r="D685" s="6">
        <v>9850</v>
      </c>
      <c r="E685" s="8">
        <v>12965.44</v>
      </c>
      <c r="F685" t="s">
        <v>8218</v>
      </c>
      <c r="G685" t="s">
        <v>8224</v>
      </c>
      <c r="H685" t="s">
        <v>8246</v>
      </c>
      <c r="I685">
        <v>1403693499</v>
      </c>
      <c r="J685">
        <v>1401101499</v>
      </c>
      <c r="K685" t="b">
        <v>1</v>
      </c>
      <c r="L685">
        <v>165</v>
      </c>
      <c r="M685" t="b">
        <v>1</v>
      </c>
      <c r="N685" t="s">
        <v>8306</v>
      </c>
      <c r="O685" t="s">
        <v>8310</v>
      </c>
      <c r="P685" s="14">
        <f t="shared" si="30"/>
        <v>41785.452534722222</v>
      </c>
      <c r="Q685" s="14">
        <f t="shared" si="31"/>
        <v>41815.452534722222</v>
      </c>
      <c r="R685">
        <f t="shared" si="32"/>
        <v>30</v>
      </c>
    </row>
    <row r="686" spans="1:18" ht="58" x14ac:dyDescent="0.35">
      <c r="A686">
        <v>2280</v>
      </c>
      <c r="B686" s="3" t="s">
        <v>2281</v>
      </c>
      <c r="C686" s="3" t="s">
        <v>6390</v>
      </c>
      <c r="D686" s="6">
        <v>9800</v>
      </c>
      <c r="E686" s="8">
        <v>39550.5</v>
      </c>
      <c r="F686" t="s">
        <v>8218</v>
      </c>
      <c r="G686" t="s">
        <v>8223</v>
      </c>
      <c r="H686" t="s">
        <v>8245</v>
      </c>
      <c r="I686">
        <v>1442501991</v>
      </c>
      <c r="J686">
        <v>1439909991</v>
      </c>
      <c r="K686" t="b">
        <v>0</v>
      </c>
      <c r="L686">
        <v>480</v>
      </c>
      <c r="M686" t="b">
        <v>1</v>
      </c>
      <c r="N686" t="s">
        <v>8321</v>
      </c>
      <c r="O686" t="s">
        <v>8338</v>
      </c>
      <c r="P686" s="14">
        <f t="shared" si="30"/>
        <v>42234.624895833331</v>
      </c>
      <c r="Q686" s="14">
        <f t="shared" si="31"/>
        <v>42264.624895833331</v>
      </c>
      <c r="R686">
        <f t="shared" si="32"/>
        <v>30</v>
      </c>
    </row>
    <row r="687" spans="1:18" ht="43.5" x14ac:dyDescent="0.35">
      <c r="A687">
        <v>3844</v>
      </c>
      <c r="B687" s="3" t="s">
        <v>3841</v>
      </c>
      <c r="C687" s="3" t="s">
        <v>7953</v>
      </c>
      <c r="D687" s="6">
        <v>9800</v>
      </c>
      <c r="E687" s="8">
        <v>4066</v>
      </c>
      <c r="F687" t="s">
        <v>8220</v>
      </c>
      <c r="G687" t="s">
        <v>8223</v>
      </c>
      <c r="H687" t="s">
        <v>8245</v>
      </c>
      <c r="I687">
        <v>1401778740</v>
      </c>
      <c r="J687">
        <v>1399474134</v>
      </c>
      <c r="K687" t="b">
        <v>1</v>
      </c>
      <c r="L687">
        <v>50</v>
      </c>
      <c r="M687" t="b">
        <v>0</v>
      </c>
      <c r="N687" t="s">
        <v>8328</v>
      </c>
      <c r="O687" t="s">
        <v>8329</v>
      </c>
      <c r="P687" s="14">
        <f t="shared" si="30"/>
        <v>41766.617291666669</v>
      </c>
      <c r="Q687" s="14">
        <f t="shared" si="31"/>
        <v>41793.290972222225</v>
      </c>
      <c r="R687">
        <f t="shared" si="32"/>
        <v>27</v>
      </c>
    </row>
    <row r="688" spans="1:18" ht="58" x14ac:dyDescent="0.35">
      <c r="A688">
        <v>362</v>
      </c>
      <c r="B688" s="3" t="s">
        <v>363</v>
      </c>
      <c r="C688" s="3" t="s">
        <v>4472</v>
      </c>
      <c r="D688" s="6">
        <v>9665</v>
      </c>
      <c r="E688" s="8">
        <v>12000</v>
      </c>
      <c r="F688" t="s">
        <v>8218</v>
      </c>
      <c r="G688" t="s">
        <v>8223</v>
      </c>
      <c r="H688" t="s">
        <v>8245</v>
      </c>
      <c r="I688">
        <v>1407456000</v>
      </c>
      <c r="J688">
        <v>1405573391</v>
      </c>
      <c r="K688" t="b">
        <v>0</v>
      </c>
      <c r="L688">
        <v>86</v>
      </c>
      <c r="M688" t="b">
        <v>1</v>
      </c>
      <c r="N688" t="s">
        <v>8306</v>
      </c>
      <c r="O688" t="s">
        <v>8310</v>
      </c>
      <c r="P688" s="14">
        <f t="shared" si="30"/>
        <v>41837.210543981484</v>
      </c>
      <c r="Q688" s="14">
        <f t="shared" si="31"/>
        <v>41859</v>
      </c>
      <c r="R688">
        <f t="shared" si="32"/>
        <v>22</v>
      </c>
    </row>
    <row r="689" spans="1:18" ht="58" x14ac:dyDescent="0.35">
      <c r="A689">
        <v>2908</v>
      </c>
      <c r="B689" s="3" t="s">
        <v>2908</v>
      </c>
      <c r="C689" s="3" t="s">
        <v>7018</v>
      </c>
      <c r="D689" s="6">
        <v>9600</v>
      </c>
      <c r="E689" s="8">
        <v>264</v>
      </c>
      <c r="F689" t="s">
        <v>8220</v>
      </c>
      <c r="G689" t="s">
        <v>8223</v>
      </c>
      <c r="H689" t="s">
        <v>8245</v>
      </c>
      <c r="I689">
        <v>1465407219</v>
      </c>
      <c r="J689">
        <v>1462815219</v>
      </c>
      <c r="K689" t="b">
        <v>0</v>
      </c>
      <c r="L689">
        <v>5</v>
      </c>
      <c r="M689" t="b">
        <v>0</v>
      </c>
      <c r="N689" t="s">
        <v>8328</v>
      </c>
      <c r="O689" t="s">
        <v>8329</v>
      </c>
      <c r="P689" s="14">
        <f t="shared" si="30"/>
        <v>42499.731701388882</v>
      </c>
      <c r="Q689" s="14">
        <f t="shared" si="31"/>
        <v>42529.731701388882</v>
      </c>
      <c r="R689">
        <f t="shared" si="32"/>
        <v>30</v>
      </c>
    </row>
    <row r="690" spans="1:18" x14ac:dyDescent="0.35">
      <c r="A690">
        <v>4087</v>
      </c>
      <c r="B690" s="3" t="s">
        <v>4083</v>
      </c>
      <c r="C690" s="3" t="s">
        <v>8190</v>
      </c>
      <c r="D690" s="6">
        <v>9600</v>
      </c>
      <c r="E690" s="8">
        <v>0</v>
      </c>
      <c r="F690" t="s">
        <v>8220</v>
      </c>
      <c r="G690" t="s">
        <v>8223</v>
      </c>
      <c r="H690" t="s">
        <v>8245</v>
      </c>
      <c r="I690">
        <v>1468777786</v>
      </c>
      <c r="J690">
        <v>1466185786</v>
      </c>
      <c r="K690" t="b">
        <v>0</v>
      </c>
      <c r="L690">
        <v>0</v>
      </c>
      <c r="M690" t="b">
        <v>0</v>
      </c>
      <c r="N690" t="s">
        <v>8328</v>
      </c>
      <c r="O690" t="s">
        <v>8329</v>
      </c>
      <c r="P690" s="14">
        <f t="shared" si="30"/>
        <v>42538.742893518516</v>
      </c>
      <c r="Q690" s="14">
        <f t="shared" si="31"/>
        <v>42568.742893518516</v>
      </c>
      <c r="R690">
        <f t="shared" si="32"/>
        <v>30</v>
      </c>
    </row>
    <row r="691" spans="1:18" ht="29" x14ac:dyDescent="0.35">
      <c r="A691">
        <v>932</v>
      </c>
      <c r="B691" s="3" t="s">
        <v>933</v>
      </c>
      <c r="C691" s="3" t="s">
        <v>5042</v>
      </c>
      <c r="D691" s="6">
        <v>9500</v>
      </c>
      <c r="E691" s="8">
        <v>1381</v>
      </c>
      <c r="F691" t="s">
        <v>8220</v>
      </c>
      <c r="G691" t="s">
        <v>8223</v>
      </c>
      <c r="H691" t="s">
        <v>8245</v>
      </c>
      <c r="I691">
        <v>1363990545</v>
      </c>
      <c r="J691">
        <v>1360106145</v>
      </c>
      <c r="K691" t="b">
        <v>0</v>
      </c>
      <c r="L691">
        <v>30</v>
      </c>
      <c r="M691" t="b">
        <v>0</v>
      </c>
      <c r="N691" t="s">
        <v>8317</v>
      </c>
      <c r="O691" t="s">
        <v>8318</v>
      </c>
      <c r="P691" s="14">
        <f t="shared" si="30"/>
        <v>41310.969270833331</v>
      </c>
      <c r="Q691" s="14">
        <f t="shared" si="31"/>
        <v>41355.927604166667</v>
      </c>
      <c r="R691">
        <f t="shared" si="32"/>
        <v>45</v>
      </c>
    </row>
    <row r="692" spans="1:18" ht="29" x14ac:dyDescent="0.35">
      <c r="A692">
        <v>1266</v>
      </c>
      <c r="B692" s="3" t="s">
        <v>1267</v>
      </c>
      <c r="C692" s="3" t="s">
        <v>5376</v>
      </c>
      <c r="D692" s="6">
        <v>9500</v>
      </c>
      <c r="E692" s="8">
        <v>9545</v>
      </c>
      <c r="F692" t="s">
        <v>8218</v>
      </c>
      <c r="G692" t="s">
        <v>8223</v>
      </c>
      <c r="H692" t="s">
        <v>8245</v>
      </c>
      <c r="I692">
        <v>1389474145</v>
      </c>
      <c r="J692">
        <v>1386882145</v>
      </c>
      <c r="K692" t="b">
        <v>1</v>
      </c>
      <c r="L692">
        <v>50</v>
      </c>
      <c r="M692" t="b">
        <v>1</v>
      </c>
      <c r="N692" t="s">
        <v>8317</v>
      </c>
      <c r="O692" t="s">
        <v>8335</v>
      </c>
      <c r="P692" s="14">
        <f t="shared" si="30"/>
        <v>41620.87667824074</v>
      </c>
      <c r="Q692" s="14">
        <f t="shared" si="31"/>
        <v>41650.87667824074</v>
      </c>
      <c r="R692">
        <f t="shared" si="32"/>
        <v>30</v>
      </c>
    </row>
    <row r="693" spans="1:18" ht="43.5" x14ac:dyDescent="0.35">
      <c r="A693">
        <v>1468</v>
      </c>
      <c r="B693" s="3" t="s">
        <v>1469</v>
      </c>
      <c r="C693" s="3" t="s">
        <v>5578</v>
      </c>
      <c r="D693" s="6">
        <v>9500</v>
      </c>
      <c r="E693" s="8">
        <v>9725</v>
      </c>
      <c r="F693" t="s">
        <v>8218</v>
      </c>
      <c r="G693" t="s">
        <v>8223</v>
      </c>
      <c r="H693" t="s">
        <v>8245</v>
      </c>
      <c r="I693">
        <v>1307838049</v>
      </c>
      <c r="J693">
        <v>1302654049</v>
      </c>
      <c r="K693" t="b">
        <v>1</v>
      </c>
      <c r="L693">
        <v>293</v>
      </c>
      <c r="M693" t="b">
        <v>1</v>
      </c>
      <c r="N693" t="s">
        <v>8315</v>
      </c>
      <c r="O693" t="s">
        <v>8347</v>
      </c>
      <c r="P693" s="14">
        <f t="shared" si="30"/>
        <v>40646.014456018522</v>
      </c>
      <c r="Q693" s="14">
        <f t="shared" si="31"/>
        <v>40706.014456018522</v>
      </c>
      <c r="R693">
        <f t="shared" si="32"/>
        <v>60</v>
      </c>
    </row>
    <row r="694" spans="1:18" ht="43.5" x14ac:dyDescent="0.35">
      <c r="A694">
        <v>2041</v>
      </c>
      <c r="B694" s="3" t="s">
        <v>2042</v>
      </c>
      <c r="C694" s="3" t="s">
        <v>6151</v>
      </c>
      <c r="D694" s="6">
        <v>9500</v>
      </c>
      <c r="E694" s="8">
        <v>17277</v>
      </c>
      <c r="F694" t="s">
        <v>8218</v>
      </c>
      <c r="G694" t="s">
        <v>8223</v>
      </c>
      <c r="H694" t="s">
        <v>8245</v>
      </c>
      <c r="I694">
        <v>1478785027</v>
      </c>
      <c r="J694">
        <v>1476189427</v>
      </c>
      <c r="K694" t="b">
        <v>0</v>
      </c>
      <c r="L694">
        <v>120</v>
      </c>
      <c r="M694" t="b">
        <v>1</v>
      </c>
      <c r="N694" t="s">
        <v>8312</v>
      </c>
      <c r="O694" t="s">
        <v>8337</v>
      </c>
      <c r="P694" s="14">
        <f t="shared" si="30"/>
        <v>42654.525775462964</v>
      </c>
      <c r="Q694" s="14">
        <f t="shared" si="31"/>
        <v>42684.567442129628</v>
      </c>
      <c r="R694">
        <f t="shared" si="32"/>
        <v>30</v>
      </c>
    </row>
    <row r="695" spans="1:18" ht="43.5" x14ac:dyDescent="0.35">
      <c r="A695">
        <v>2828</v>
      </c>
      <c r="B695" s="3" t="s">
        <v>2828</v>
      </c>
      <c r="C695" s="3" t="s">
        <v>6938</v>
      </c>
      <c r="D695" s="6">
        <v>9500</v>
      </c>
      <c r="E695" s="8">
        <v>9536</v>
      </c>
      <c r="F695" t="s">
        <v>8218</v>
      </c>
      <c r="G695" t="s">
        <v>8224</v>
      </c>
      <c r="H695" t="s">
        <v>8246</v>
      </c>
      <c r="I695">
        <v>1443826800</v>
      </c>
      <c r="J695">
        <v>1441606869</v>
      </c>
      <c r="K695" t="b">
        <v>0</v>
      </c>
      <c r="L695">
        <v>97</v>
      </c>
      <c r="M695" t="b">
        <v>1</v>
      </c>
      <c r="N695" t="s">
        <v>8328</v>
      </c>
      <c r="O695" t="s">
        <v>8329</v>
      </c>
      <c r="P695" s="14">
        <f t="shared" si="30"/>
        <v>42254.264687499999</v>
      </c>
      <c r="Q695" s="14">
        <f t="shared" si="31"/>
        <v>42279.958333333328</v>
      </c>
      <c r="R695">
        <f t="shared" si="32"/>
        <v>25</v>
      </c>
    </row>
    <row r="696" spans="1:18" ht="43.5" x14ac:dyDescent="0.35">
      <c r="A696">
        <v>2853</v>
      </c>
      <c r="B696" s="3" t="s">
        <v>2853</v>
      </c>
      <c r="C696" s="3" t="s">
        <v>6963</v>
      </c>
      <c r="D696" s="6">
        <v>9500</v>
      </c>
      <c r="E696" s="8">
        <v>0</v>
      </c>
      <c r="F696" t="s">
        <v>8220</v>
      </c>
      <c r="G696" t="s">
        <v>8228</v>
      </c>
      <c r="H696" t="s">
        <v>8250</v>
      </c>
      <c r="I696">
        <v>1410669297</v>
      </c>
      <c r="J696">
        <v>1405485297</v>
      </c>
      <c r="K696" t="b">
        <v>0</v>
      </c>
      <c r="L696">
        <v>0</v>
      </c>
      <c r="M696" t="b">
        <v>0</v>
      </c>
      <c r="N696" t="s">
        <v>8328</v>
      </c>
      <c r="O696" t="s">
        <v>8329</v>
      </c>
      <c r="P696" s="14">
        <f t="shared" si="30"/>
        <v>41836.190937499996</v>
      </c>
      <c r="Q696" s="14">
        <f t="shared" si="31"/>
        <v>41896.190937499996</v>
      </c>
      <c r="R696">
        <f t="shared" si="32"/>
        <v>60</v>
      </c>
    </row>
    <row r="697" spans="1:18" ht="43.5" x14ac:dyDescent="0.35">
      <c r="A697">
        <v>3209</v>
      </c>
      <c r="B697" s="3" t="s">
        <v>3209</v>
      </c>
      <c r="C697" s="3" t="s">
        <v>7319</v>
      </c>
      <c r="D697" s="6">
        <v>9500</v>
      </c>
      <c r="E697" s="8">
        <v>11335.7</v>
      </c>
      <c r="F697" t="s">
        <v>8218</v>
      </c>
      <c r="G697" t="s">
        <v>8223</v>
      </c>
      <c r="H697" t="s">
        <v>8245</v>
      </c>
      <c r="I697">
        <v>1403305200</v>
      </c>
      <c r="J697">
        <v>1400512658</v>
      </c>
      <c r="K697" t="b">
        <v>1</v>
      </c>
      <c r="L697">
        <v>226</v>
      </c>
      <c r="M697" t="b">
        <v>1</v>
      </c>
      <c r="N697" t="s">
        <v>8328</v>
      </c>
      <c r="O697" t="s">
        <v>8329</v>
      </c>
      <c r="P697" s="14">
        <f t="shared" si="30"/>
        <v>41778.637245370373</v>
      </c>
      <c r="Q697" s="14">
        <f t="shared" si="31"/>
        <v>41810.958333333336</v>
      </c>
      <c r="R697">
        <f t="shared" si="32"/>
        <v>32</v>
      </c>
    </row>
    <row r="698" spans="1:18" ht="43.5" x14ac:dyDescent="0.35">
      <c r="A698">
        <v>3433</v>
      </c>
      <c r="B698" s="3" t="s">
        <v>3432</v>
      </c>
      <c r="C698" s="3" t="s">
        <v>7543</v>
      </c>
      <c r="D698" s="6">
        <v>9500</v>
      </c>
      <c r="E698" s="8">
        <v>9525</v>
      </c>
      <c r="F698" t="s">
        <v>8218</v>
      </c>
      <c r="G698" t="s">
        <v>8223</v>
      </c>
      <c r="H698" t="s">
        <v>8245</v>
      </c>
      <c r="I698">
        <v>1402974000</v>
      </c>
      <c r="J698">
        <v>1400290255</v>
      </c>
      <c r="K698" t="b">
        <v>0</v>
      </c>
      <c r="L698">
        <v>71</v>
      </c>
      <c r="M698" t="b">
        <v>1</v>
      </c>
      <c r="N698" t="s">
        <v>8328</v>
      </c>
      <c r="O698" t="s">
        <v>8329</v>
      </c>
      <c r="P698" s="14">
        <f t="shared" si="30"/>
        <v>41776.063136574077</v>
      </c>
      <c r="Q698" s="14">
        <f t="shared" si="31"/>
        <v>41807.125</v>
      </c>
      <c r="R698">
        <f t="shared" si="32"/>
        <v>31</v>
      </c>
    </row>
    <row r="699" spans="1:18" ht="43.5" x14ac:dyDescent="0.35">
      <c r="A699">
        <v>4063</v>
      </c>
      <c r="B699" s="3" t="s">
        <v>4059</v>
      </c>
      <c r="C699" s="3" t="s">
        <v>8167</v>
      </c>
      <c r="D699" s="6">
        <v>9500</v>
      </c>
      <c r="E699" s="8">
        <v>135</v>
      </c>
      <c r="F699" t="s">
        <v>8220</v>
      </c>
      <c r="G699" t="s">
        <v>8224</v>
      </c>
      <c r="H699" t="s">
        <v>8246</v>
      </c>
      <c r="I699">
        <v>1403886084</v>
      </c>
      <c r="J699">
        <v>1401294084</v>
      </c>
      <c r="K699" t="b">
        <v>0</v>
      </c>
      <c r="L699">
        <v>9</v>
      </c>
      <c r="M699" t="b">
        <v>0</v>
      </c>
      <c r="N699" t="s">
        <v>8328</v>
      </c>
      <c r="O699" t="s">
        <v>8329</v>
      </c>
      <c r="P699" s="14">
        <f t="shared" si="30"/>
        <v>41787.681527777779</v>
      </c>
      <c r="Q699" s="14">
        <f t="shared" si="31"/>
        <v>41817.681527777779</v>
      </c>
      <c r="R699">
        <f t="shared" si="32"/>
        <v>30</v>
      </c>
    </row>
    <row r="700" spans="1:18" ht="43.5" x14ac:dyDescent="0.35">
      <c r="A700">
        <v>1144</v>
      </c>
      <c r="B700" s="3" t="s">
        <v>1145</v>
      </c>
      <c r="C700" s="3" t="s">
        <v>5254</v>
      </c>
      <c r="D700" s="6">
        <v>9300</v>
      </c>
      <c r="E700" s="8">
        <v>0</v>
      </c>
      <c r="F700" t="s">
        <v>8220</v>
      </c>
      <c r="G700" t="s">
        <v>8223</v>
      </c>
      <c r="H700" t="s">
        <v>8245</v>
      </c>
      <c r="I700">
        <v>1430281320</v>
      </c>
      <c r="J700">
        <v>1427689320</v>
      </c>
      <c r="K700" t="b">
        <v>0</v>
      </c>
      <c r="L700">
        <v>0</v>
      </c>
      <c r="M700" t="b">
        <v>0</v>
      </c>
      <c r="N700" t="s">
        <v>8324</v>
      </c>
      <c r="O700" t="s">
        <v>8325</v>
      </c>
      <c r="P700" s="14">
        <f t="shared" si="30"/>
        <v>42093.181944444441</v>
      </c>
      <c r="Q700" s="14">
        <f t="shared" si="31"/>
        <v>42123.181944444441</v>
      </c>
      <c r="R700">
        <f t="shared" si="32"/>
        <v>30</v>
      </c>
    </row>
    <row r="701" spans="1:18" ht="58" x14ac:dyDescent="0.35">
      <c r="A701">
        <v>1895</v>
      </c>
      <c r="B701" s="3" t="s">
        <v>1896</v>
      </c>
      <c r="C701" s="3" t="s">
        <v>6005</v>
      </c>
      <c r="D701" s="6">
        <v>9072</v>
      </c>
      <c r="E701" s="8">
        <v>9228</v>
      </c>
      <c r="F701" t="s">
        <v>8218</v>
      </c>
      <c r="G701" t="s">
        <v>8223</v>
      </c>
      <c r="H701" t="s">
        <v>8245</v>
      </c>
      <c r="I701">
        <v>1445363722</v>
      </c>
      <c r="J701">
        <v>1442771722</v>
      </c>
      <c r="K701" t="b">
        <v>0</v>
      </c>
      <c r="L701">
        <v>47</v>
      </c>
      <c r="M701" t="b">
        <v>1</v>
      </c>
      <c r="N701" t="s">
        <v>8317</v>
      </c>
      <c r="O701" t="s">
        <v>8319</v>
      </c>
      <c r="P701" s="14">
        <f t="shared" si="30"/>
        <v>42267.746782407412</v>
      </c>
      <c r="Q701" s="14">
        <f t="shared" si="31"/>
        <v>42297.746782407412</v>
      </c>
      <c r="R701">
        <f t="shared" si="32"/>
        <v>30</v>
      </c>
    </row>
    <row r="702" spans="1:18" ht="29" x14ac:dyDescent="0.35">
      <c r="A702">
        <v>2599</v>
      </c>
      <c r="B702" s="3" t="s">
        <v>2599</v>
      </c>
      <c r="C702" s="3" t="s">
        <v>6709</v>
      </c>
      <c r="D702" s="6">
        <v>9041</v>
      </c>
      <c r="E702" s="8">
        <v>90</v>
      </c>
      <c r="F702" t="s">
        <v>8220</v>
      </c>
      <c r="G702" t="s">
        <v>8223</v>
      </c>
      <c r="H702" t="s">
        <v>8245</v>
      </c>
      <c r="I702">
        <v>1407089147</v>
      </c>
      <c r="J702">
        <v>1403201147</v>
      </c>
      <c r="K702" t="b">
        <v>0</v>
      </c>
      <c r="L702">
        <v>5</v>
      </c>
      <c r="M702" t="b">
        <v>0</v>
      </c>
      <c r="N702" t="s">
        <v>8324</v>
      </c>
      <c r="O702" t="s">
        <v>8325</v>
      </c>
      <c r="P702" s="14">
        <f t="shared" si="30"/>
        <v>41809.754016203704</v>
      </c>
      <c r="Q702" s="14">
        <f t="shared" si="31"/>
        <v>41854.754016203704</v>
      </c>
      <c r="R702">
        <f t="shared" si="32"/>
        <v>45</v>
      </c>
    </row>
    <row r="703" spans="1:18" ht="58" x14ac:dyDescent="0.35">
      <c r="A703">
        <v>7</v>
      </c>
      <c r="B703" s="3" t="s">
        <v>9</v>
      </c>
      <c r="C703" s="3" t="s">
        <v>4118</v>
      </c>
      <c r="D703" s="6">
        <v>9000</v>
      </c>
      <c r="E703" s="8">
        <v>9110</v>
      </c>
      <c r="F703" t="s">
        <v>8218</v>
      </c>
      <c r="G703" t="s">
        <v>8223</v>
      </c>
      <c r="H703" t="s">
        <v>8245</v>
      </c>
      <c r="I703">
        <v>1467680867</v>
      </c>
      <c r="J703">
        <v>1464224867</v>
      </c>
      <c r="K703" t="b">
        <v>0</v>
      </c>
      <c r="L703">
        <v>57</v>
      </c>
      <c r="M703" t="b">
        <v>1</v>
      </c>
      <c r="N703" t="s">
        <v>8306</v>
      </c>
      <c r="O703" t="s">
        <v>8307</v>
      </c>
      <c r="P703" s="14">
        <f t="shared" si="30"/>
        <v>42516.047071759262</v>
      </c>
      <c r="Q703" s="14">
        <f t="shared" si="31"/>
        <v>42556.047071759262</v>
      </c>
      <c r="R703">
        <f t="shared" si="32"/>
        <v>40</v>
      </c>
    </row>
    <row r="704" spans="1:18" ht="43.5" x14ac:dyDescent="0.35">
      <c r="A704">
        <v>583</v>
      </c>
      <c r="B704" s="3" t="s">
        <v>584</v>
      </c>
      <c r="C704" s="3" t="s">
        <v>4693</v>
      </c>
      <c r="D704" s="6">
        <v>9000</v>
      </c>
      <c r="E704" s="8">
        <v>1</v>
      </c>
      <c r="F704" t="s">
        <v>8220</v>
      </c>
      <c r="G704" t="s">
        <v>8223</v>
      </c>
      <c r="H704" t="s">
        <v>8245</v>
      </c>
      <c r="I704">
        <v>1426800687</v>
      </c>
      <c r="J704">
        <v>1424212287</v>
      </c>
      <c r="K704" t="b">
        <v>0</v>
      </c>
      <c r="L704">
        <v>1</v>
      </c>
      <c r="M704" t="b">
        <v>0</v>
      </c>
      <c r="N704" t="s">
        <v>8312</v>
      </c>
      <c r="O704" t="s">
        <v>8313</v>
      </c>
      <c r="P704" s="14">
        <f t="shared" si="30"/>
        <v>42052.93850694444</v>
      </c>
      <c r="Q704" s="14">
        <f t="shared" si="31"/>
        <v>42082.896840277783</v>
      </c>
      <c r="R704">
        <f t="shared" si="32"/>
        <v>30</v>
      </c>
    </row>
    <row r="705" spans="1:18" ht="43.5" x14ac:dyDescent="0.35">
      <c r="A705">
        <v>585</v>
      </c>
      <c r="B705" s="3" t="s">
        <v>586</v>
      </c>
      <c r="C705" s="3" t="s">
        <v>4695</v>
      </c>
      <c r="D705" s="6">
        <v>9000</v>
      </c>
      <c r="E705" s="8">
        <v>0</v>
      </c>
      <c r="F705" t="s">
        <v>8220</v>
      </c>
      <c r="G705" t="s">
        <v>8224</v>
      </c>
      <c r="H705" t="s">
        <v>8246</v>
      </c>
      <c r="I705">
        <v>1448928000</v>
      </c>
      <c r="J705">
        <v>1444123377</v>
      </c>
      <c r="K705" t="b">
        <v>0</v>
      </c>
      <c r="L705">
        <v>0</v>
      </c>
      <c r="M705" t="b">
        <v>0</v>
      </c>
      <c r="N705" t="s">
        <v>8312</v>
      </c>
      <c r="O705" t="s">
        <v>8313</v>
      </c>
      <c r="P705" s="14">
        <f t="shared" si="30"/>
        <v>42283.3909375</v>
      </c>
      <c r="Q705" s="14">
        <f t="shared" si="31"/>
        <v>42339</v>
      </c>
      <c r="R705">
        <f t="shared" si="32"/>
        <v>56</v>
      </c>
    </row>
    <row r="706" spans="1:18" ht="43.5" x14ac:dyDescent="0.35">
      <c r="A706">
        <v>588</v>
      </c>
      <c r="B706" s="3" t="s">
        <v>589</v>
      </c>
      <c r="C706" s="3" t="s">
        <v>4698</v>
      </c>
      <c r="D706" s="6">
        <v>9000</v>
      </c>
      <c r="E706" s="8">
        <v>301</v>
      </c>
      <c r="F706" t="s">
        <v>8220</v>
      </c>
      <c r="G706" t="s">
        <v>8236</v>
      </c>
      <c r="H706" t="s">
        <v>8248</v>
      </c>
      <c r="I706">
        <v>1479410886</v>
      </c>
      <c r="J706">
        <v>1474223286</v>
      </c>
      <c r="K706" t="b">
        <v>0</v>
      </c>
      <c r="L706">
        <v>2</v>
      </c>
      <c r="M706" t="b">
        <v>0</v>
      </c>
      <c r="N706" t="s">
        <v>8312</v>
      </c>
      <c r="O706" t="s">
        <v>8313</v>
      </c>
      <c r="P706" s="14">
        <f t="shared" si="30"/>
        <v>42631.769513888896</v>
      </c>
      <c r="Q706" s="14">
        <f t="shared" si="31"/>
        <v>42691.811180555553</v>
      </c>
      <c r="R706">
        <f t="shared" si="32"/>
        <v>60</v>
      </c>
    </row>
    <row r="707" spans="1:18" ht="43.5" x14ac:dyDescent="0.35">
      <c r="A707">
        <v>940</v>
      </c>
      <c r="B707" s="3" t="s">
        <v>941</v>
      </c>
      <c r="C707" s="3" t="s">
        <v>5050</v>
      </c>
      <c r="D707" s="6">
        <v>9000</v>
      </c>
      <c r="E707" s="8">
        <v>1544</v>
      </c>
      <c r="F707" t="s">
        <v>8220</v>
      </c>
      <c r="G707" t="s">
        <v>8223</v>
      </c>
      <c r="H707" t="s">
        <v>8245</v>
      </c>
      <c r="I707">
        <v>1439251926</v>
      </c>
      <c r="J707">
        <v>1435363926</v>
      </c>
      <c r="K707" t="b">
        <v>0</v>
      </c>
      <c r="L707">
        <v>14</v>
      </c>
      <c r="M707" t="b">
        <v>0</v>
      </c>
      <c r="N707" t="s">
        <v>8312</v>
      </c>
      <c r="O707" t="s">
        <v>8314</v>
      </c>
      <c r="P707" s="14">
        <f t="shared" ref="P707:P770" si="33">(((J707/60)/60)/24)+DATE(1970,1,1)</f>
        <v>42182.008402777778</v>
      </c>
      <c r="Q707" s="14">
        <f t="shared" ref="Q707:Q770" si="34">(((I707/60)/60)/24)+DATE(1970,1,1)</f>
        <v>42227.008402777778</v>
      </c>
      <c r="R707">
        <f t="shared" ref="R707:R770" si="35">_xlfn.DAYS(Q707,P707)</f>
        <v>45</v>
      </c>
    </row>
    <row r="708" spans="1:18" ht="29" x14ac:dyDescent="0.35">
      <c r="A708">
        <v>1015</v>
      </c>
      <c r="B708" s="3" t="s">
        <v>1016</v>
      </c>
      <c r="C708" s="3" t="s">
        <v>5125</v>
      </c>
      <c r="D708" s="6">
        <v>9000</v>
      </c>
      <c r="E708" s="8">
        <v>240</v>
      </c>
      <c r="F708" t="s">
        <v>8219</v>
      </c>
      <c r="G708" t="s">
        <v>8239</v>
      </c>
      <c r="H708" t="s">
        <v>8256</v>
      </c>
      <c r="I708">
        <v>1448489095</v>
      </c>
      <c r="J708">
        <v>1445893495</v>
      </c>
      <c r="K708" t="b">
        <v>0</v>
      </c>
      <c r="L708">
        <v>6</v>
      </c>
      <c r="M708" t="b">
        <v>0</v>
      </c>
      <c r="N708" t="s">
        <v>8312</v>
      </c>
      <c r="O708" t="s">
        <v>8314</v>
      </c>
      <c r="P708" s="14">
        <f t="shared" si="33"/>
        <v>42303.878414351857</v>
      </c>
      <c r="Q708" s="14">
        <f t="shared" si="34"/>
        <v>42333.920081018514</v>
      </c>
      <c r="R708">
        <f t="shared" si="35"/>
        <v>30</v>
      </c>
    </row>
    <row r="709" spans="1:18" ht="29" x14ac:dyDescent="0.35">
      <c r="A709">
        <v>1172</v>
      </c>
      <c r="B709" s="3" t="s">
        <v>1173</v>
      </c>
      <c r="C709" s="3" t="s">
        <v>5282</v>
      </c>
      <c r="D709" s="6">
        <v>9000</v>
      </c>
      <c r="E709" s="8">
        <v>0</v>
      </c>
      <c r="F709" t="s">
        <v>8220</v>
      </c>
      <c r="G709" t="s">
        <v>8223</v>
      </c>
      <c r="H709" t="s">
        <v>8245</v>
      </c>
      <c r="I709">
        <v>1408551752</v>
      </c>
      <c r="J709">
        <v>1405959752</v>
      </c>
      <c r="K709" t="b">
        <v>0</v>
      </c>
      <c r="L709">
        <v>0</v>
      </c>
      <c r="M709" t="b">
        <v>0</v>
      </c>
      <c r="N709" t="s">
        <v>8324</v>
      </c>
      <c r="O709" t="s">
        <v>8325</v>
      </c>
      <c r="P709" s="14">
        <f t="shared" si="33"/>
        <v>41841.682314814818</v>
      </c>
      <c r="Q709" s="14">
        <f t="shared" si="34"/>
        <v>41871.682314814818</v>
      </c>
      <c r="R709">
        <f t="shared" si="35"/>
        <v>30</v>
      </c>
    </row>
    <row r="710" spans="1:18" ht="43.5" x14ac:dyDescent="0.35">
      <c r="A710">
        <v>1189</v>
      </c>
      <c r="B710" s="3" t="s">
        <v>1190</v>
      </c>
      <c r="C710" s="3" t="s">
        <v>5299</v>
      </c>
      <c r="D710" s="6">
        <v>9000</v>
      </c>
      <c r="E710" s="8">
        <v>9700</v>
      </c>
      <c r="F710" t="s">
        <v>8218</v>
      </c>
      <c r="G710" t="s">
        <v>8223</v>
      </c>
      <c r="H710" t="s">
        <v>8245</v>
      </c>
      <c r="I710">
        <v>1467242995</v>
      </c>
      <c r="J710">
        <v>1465428595</v>
      </c>
      <c r="K710" t="b">
        <v>0</v>
      </c>
      <c r="L710">
        <v>86</v>
      </c>
      <c r="M710" t="b">
        <v>1</v>
      </c>
      <c r="N710" t="s">
        <v>8326</v>
      </c>
      <c r="O710" t="s">
        <v>8327</v>
      </c>
      <c r="P710" s="14">
        <f t="shared" si="33"/>
        <v>42529.979108796295</v>
      </c>
      <c r="Q710" s="14">
        <f t="shared" si="34"/>
        <v>42550.979108796295</v>
      </c>
      <c r="R710">
        <f t="shared" si="35"/>
        <v>21</v>
      </c>
    </row>
    <row r="711" spans="1:18" ht="58" x14ac:dyDescent="0.35">
      <c r="A711">
        <v>1218</v>
      </c>
      <c r="B711" s="3" t="s">
        <v>1219</v>
      </c>
      <c r="C711" s="3" t="s">
        <v>5328</v>
      </c>
      <c r="D711" s="6">
        <v>9000</v>
      </c>
      <c r="E711" s="8">
        <v>15505</v>
      </c>
      <c r="F711" t="s">
        <v>8218</v>
      </c>
      <c r="G711" t="s">
        <v>8223</v>
      </c>
      <c r="H711" t="s">
        <v>8245</v>
      </c>
      <c r="I711">
        <v>1446346800</v>
      </c>
      <c r="J711">
        <v>1443714800</v>
      </c>
      <c r="K711" t="b">
        <v>0</v>
      </c>
      <c r="L711">
        <v>89</v>
      </c>
      <c r="M711" t="b">
        <v>1</v>
      </c>
      <c r="N711" t="s">
        <v>8326</v>
      </c>
      <c r="O711" t="s">
        <v>8327</v>
      </c>
      <c r="P711" s="14">
        <f t="shared" si="33"/>
        <v>42278.662037037036</v>
      </c>
      <c r="Q711" s="14">
        <f t="shared" si="34"/>
        <v>42309.125</v>
      </c>
      <c r="R711">
        <f t="shared" si="35"/>
        <v>31</v>
      </c>
    </row>
    <row r="712" spans="1:18" ht="43.5" x14ac:dyDescent="0.35">
      <c r="A712">
        <v>1399</v>
      </c>
      <c r="B712" s="3" t="s">
        <v>1400</v>
      </c>
      <c r="C712" s="3" t="s">
        <v>5509</v>
      </c>
      <c r="D712" s="6">
        <v>9000</v>
      </c>
      <c r="E712" s="8">
        <v>11353</v>
      </c>
      <c r="F712" t="s">
        <v>8218</v>
      </c>
      <c r="G712" t="s">
        <v>8223</v>
      </c>
      <c r="H712" t="s">
        <v>8245</v>
      </c>
      <c r="I712">
        <v>1412640373</v>
      </c>
      <c r="J712">
        <v>1410048373</v>
      </c>
      <c r="K712" t="b">
        <v>0</v>
      </c>
      <c r="L712">
        <v>184</v>
      </c>
      <c r="M712" t="b">
        <v>1</v>
      </c>
      <c r="N712" t="s">
        <v>8317</v>
      </c>
      <c r="O712" t="s">
        <v>8335</v>
      </c>
      <c r="P712" s="14">
        <f t="shared" si="33"/>
        <v>41889.004317129627</v>
      </c>
      <c r="Q712" s="14">
        <f t="shared" si="34"/>
        <v>41919.004317129627</v>
      </c>
      <c r="R712">
        <f t="shared" si="35"/>
        <v>30</v>
      </c>
    </row>
    <row r="713" spans="1:18" ht="43.5" x14ac:dyDescent="0.35">
      <c r="A713">
        <v>1519</v>
      </c>
      <c r="B713" s="3" t="s">
        <v>1520</v>
      </c>
      <c r="C713" s="3" t="s">
        <v>5629</v>
      </c>
      <c r="D713" s="6">
        <v>9000</v>
      </c>
      <c r="E713" s="8">
        <v>9302.75</v>
      </c>
      <c r="F713" t="s">
        <v>8218</v>
      </c>
      <c r="G713" t="s">
        <v>8223</v>
      </c>
      <c r="H713" t="s">
        <v>8245</v>
      </c>
      <c r="I713">
        <v>1403301540</v>
      </c>
      <c r="J713">
        <v>1400867283</v>
      </c>
      <c r="K713" t="b">
        <v>1</v>
      </c>
      <c r="L713">
        <v>145</v>
      </c>
      <c r="M713" t="b">
        <v>1</v>
      </c>
      <c r="N713" t="s">
        <v>8326</v>
      </c>
      <c r="O713" t="s">
        <v>8327</v>
      </c>
      <c r="P713" s="14">
        <f t="shared" si="33"/>
        <v>41782.741701388892</v>
      </c>
      <c r="Q713" s="14">
        <f t="shared" si="34"/>
        <v>41810.915972222225</v>
      </c>
      <c r="R713">
        <f t="shared" si="35"/>
        <v>28</v>
      </c>
    </row>
    <row r="714" spans="1:18" ht="43.5" x14ac:dyDescent="0.35">
      <c r="A714">
        <v>1573</v>
      </c>
      <c r="B714" s="3" t="s">
        <v>1574</v>
      </c>
      <c r="C714" s="3" t="s">
        <v>5683</v>
      </c>
      <c r="D714" s="6">
        <v>9000</v>
      </c>
      <c r="E714" s="8">
        <v>223</v>
      </c>
      <c r="F714" t="s">
        <v>8219</v>
      </c>
      <c r="G714" t="s">
        <v>8228</v>
      </c>
      <c r="H714" t="s">
        <v>8250</v>
      </c>
      <c r="I714">
        <v>1491019140</v>
      </c>
      <c r="J714">
        <v>1487548802</v>
      </c>
      <c r="K714" t="b">
        <v>0</v>
      </c>
      <c r="L714">
        <v>3</v>
      </c>
      <c r="M714" t="b">
        <v>0</v>
      </c>
      <c r="N714" t="s">
        <v>8315</v>
      </c>
      <c r="O714" t="s">
        <v>8352</v>
      </c>
      <c r="P714" s="14">
        <f t="shared" si="33"/>
        <v>42786.000023148154</v>
      </c>
      <c r="Q714" s="14">
        <f t="shared" si="34"/>
        <v>42826.165972222225</v>
      </c>
      <c r="R714">
        <f t="shared" si="35"/>
        <v>40</v>
      </c>
    </row>
    <row r="715" spans="1:18" ht="43.5" x14ac:dyDescent="0.35">
      <c r="A715">
        <v>1747</v>
      </c>
      <c r="B715" s="3" t="s">
        <v>1748</v>
      </c>
      <c r="C715" s="3" t="s">
        <v>5857</v>
      </c>
      <c r="D715" s="6">
        <v>9000</v>
      </c>
      <c r="E715" s="8">
        <v>9446</v>
      </c>
      <c r="F715" t="s">
        <v>8218</v>
      </c>
      <c r="G715" t="s">
        <v>8224</v>
      </c>
      <c r="H715" t="s">
        <v>8246</v>
      </c>
      <c r="I715">
        <v>1447426800</v>
      </c>
      <c r="J715">
        <v>1444904830</v>
      </c>
      <c r="K715" t="b">
        <v>0</v>
      </c>
      <c r="L715">
        <v>159</v>
      </c>
      <c r="M715" t="b">
        <v>1</v>
      </c>
      <c r="N715" t="s">
        <v>8326</v>
      </c>
      <c r="O715" t="s">
        <v>8327</v>
      </c>
      <c r="P715" s="14">
        <f t="shared" si="33"/>
        <v>42292.435532407413</v>
      </c>
      <c r="Q715" s="14">
        <f t="shared" si="34"/>
        <v>42321.625</v>
      </c>
      <c r="R715">
        <f t="shared" si="35"/>
        <v>29</v>
      </c>
    </row>
    <row r="716" spans="1:18" ht="43.5" x14ac:dyDescent="0.35">
      <c r="A716">
        <v>1794</v>
      </c>
      <c r="B716" s="3" t="s">
        <v>1795</v>
      </c>
      <c r="C716" s="3" t="s">
        <v>5904</v>
      </c>
      <c r="D716" s="6">
        <v>9000</v>
      </c>
      <c r="E716" s="8">
        <v>997</v>
      </c>
      <c r="F716" t="s">
        <v>8220</v>
      </c>
      <c r="G716" t="s">
        <v>8223</v>
      </c>
      <c r="H716" t="s">
        <v>8245</v>
      </c>
      <c r="I716">
        <v>1423660422</v>
      </c>
      <c r="J716">
        <v>1420636422</v>
      </c>
      <c r="K716" t="b">
        <v>1</v>
      </c>
      <c r="L716">
        <v>18</v>
      </c>
      <c r="M716" t="b">
        <v>0</v>
      </c>
      <c r="N716" t="s">
        <v>8326</v>
      </c>
      <c r="O716" t="s">
        <v>8327</v>
      </c>
      <c r="P716" s="14">
        <f t="shared" si="33"/>
        <v>42011.551180555558</v>
      </c>
      <c r="Q716" s="14">
        <f t="shared" si="34"/>
        <v>42046.551180555558</v>
      </c>
      <c r="R716">
        <f t="shared" si="35"/>
        <v>35</v>
      </c>
    </row>
    <row r="717" spans="1:18" ht="43.5" x14ac:dyDescent="0.35">
      <c r="A717">
        <v>1850</v>
      </c>
      <c r="B717" s="3" t="s">
        <v>1851</v>
      </c>
      <c r="C717" s="3" t="s">
        <v>5960</v>
      </c>
      <c r="D717" s="6">
        <v>9000</v>
      </c>
      <c r="E717" s="8">
        <v>9137</v>
      </c>
      <c r="F717" t="s">
        <v>8218</v>
      </c>
      <c r="G717" t="s">
        <v>8223</v>
      </c>
      <c r="H717" t="s">
        <v>8245</v>
      </c>
      <c r="I717">
        <v>1405033300</v>
      </c>
      <c r="J717">
        <v>1402441300</v>
      </c>
      <c r="K717" t="b">
        <v>0</v>
      </c>
      <c r="L717">
        <v>179</v>
      </c>
      <c r="M717" t="b">
        <v>1</v>
      </c>
      <c r="N717" t="s">
        <v>8317</v>
      </c>
      <c r="O717" t="s">
        <v>8335</v>
      </c>
      <c r="P717" s="14">
        <f t="shared" si="33"/>
        <v>41800.959490740745</v>
      </c>
      <c r="Q717" s="14">
        <f t="shared" si="34"/>
        <v>41830.959490740745</v>
      </c>
      <c r="R717">
        <f t="shared" si="35"/>
        <v>30</v>
      </c>
    </row>
    <row r="718" spans="1:18" ht="29" x14ac:dyDescent="0.35">
      <c r="A718">
        <v>2199</v>
      </c>
      <c r="B718" s="3" t="s">
        <v>2200</v>
      </c>
      <c r="C718" s="3" t="s">
        <v>6309</v>
      </c>
      <c r="D718" s="6">
        <v>9000</v>
      </c>
      <c r="E718" s="8">
        <v>13228</v>
      </c>
      <c r="F718" t="s">
        <v>8218</v>
      </c>
      <c r="G718" t="s">
        <v>8240</v>
      </c>
      <c r="H718" t="s">
        <v>8248</v>
      </c>
      <c r="I718">
        <v>1444903198</v>
      </c>
      <c r="J718">
        <v>1442311198</v>
      </c>
      <c r="K718" t="b">
        <v>1</v>
      </c>
      <c r="L718">
        <v>251</v>
      </c>
      <c r="M718" t="b">
        <v>1</v>
      </c>
      <c r="N718" t="s">
        <v>8321</v>
      </c>
      <c r="O718" t="s">
        <v>8338</v>
      </c>
      <c r="P718" s="14">
        <f t="shared" si="33"/>
        <v>42262.416643518518</v>
      </c>
      <c r="Q718" s="14">
        <f t="shared" si="34"/>
        <v>42292.416643518518</v>
      </c>
      <c r="R718">
        <f t="shared" si="35"/>
        <v>30</v>
      </c>
    </row>
    <row r="719" spans="1:18" ht="43.5" x14ac:dyDescent="0.35">
      <c r="A719">
        <v>2252</v>
      </c>
      <c r="B719" s="3" t="s">
        <v>2253</v>
      </c>
      <c r="C719" s="3" t="s">
        <v>6362</v>
      </c>
      <c r="D719" s="6">
        <v>9000</v>
      </c>
      <c r="E719" s="8">
        <v>24505</v>
      </c>
      <c r="F719" t="s">
        <v>8218</v>
      </c>
      <c r="G719" t="s">
        <v>8226</v>
      </c>
      <c r="H719" t="s">
        <v>8248</v>
      </c>
      <c r="I719">
        <v>1470469938</v>
      </c>
      <c r="J719">
        <v>1469173938</v>
      </c>
      <c r="K719" t="b">
        <v>0</v>
      </c>
      <c r="L719">
        <v>249</v>
      </c>
      <c r="M719" t="b">
        <v>1</v>
      </c>
      <c r="N719" t="s">
        <v>8321</v>
      </c>
      <c r="O719" t="s">
        <v>8338</v>
      </c>
      <c r="P719" s="14">
        <f t="shared" si="33"/>
        <v>42573.327986111108</v>
      </c>
      <c r="Q719" s="14">
        <f t="shared" si="34"/>
        <v>42588.327986111108</v>
      </c>
      <c r="R719">
        <f t="shared" si="35"/>
        <v>15</v>
      </c>
    </row>
    <row r="720" spans="1:18" ht="43.5" x14ac:dyDescent="0.35">
      <c r="A720">
        <v>2311</v>
      </c>
      <c r="B720" s="3" t="s">
        <v>2312</v>
      </c>
      <c r="C720" s="3" t="s">
        <v>6421</v>
      </c>
      <c r="D720" s="6">
        <v>9000</v>
      </c>
      <c r="E720" s="8">
        <v>9370</v>
      </c>
      <c r="F720" t="s">
        <v>8218</v>
      </c>
      <c r="G720" t="s">
        <v>8223</v>
      </c>
      <c r="H720" t="s">
        <v>8245</v>
      </c>
      <c r="I720">
        <v>1399421189</v>
      </c>
      <c r="J720">
        <v>1396829189</v>
      </c>
      <c r="K720" t="b">
        <v>1</v>
      </c>
      <c r="L720">
        <v>104</v>
      </c>
      <c r="M720" t="b">
        <v>1</v>
      </c>
      <c r="N720" t="s">
        <v>8317</v>
      </c>
      <c r="O720" t="s">
        <v>8319</v>
      </c>
      <c r="P720" s="14">
        <f t="shared" si="33"/>
        <v>41736.004502314812</v>
      </c>
      <c r="Q720" s="14">
        <f t="shared" si="34"/>
        <v>41766.004502314812</v>
      </c>
      <c r="R720">
        <f t="shared" si="35"/>
        <v>30</v>
      </c>
    </row>
    <row r="721" spans="1:18" ht="43.5" x14ac:dyDescent="0.35">
      <c r="A721">
        <v>3082</v>
      </c>
      <c r="B721" s="3" t="s">
        <v>3082</v>
      </c>
      <c r="C721" s="3" t="s">
        <v>7192</v>
      </c>
      <c r="D721" s="6">
        <v>9000</v>
      </c>
      <c r="E721" s="8">
        <v>0</v>
      </c>
      <c r="F721" t="s">
        <v>8220</v>
      </c>
      <c r="G721" t="s">
        <v>8223</v>
      </c>
      <c r="H721" t="s">
        <v>8245</v>
      </c>
      <c r="I721">
        <v>1447628946</v>
      </c>
      <c r="J721">
        <v>1445033346</v>
      </c>
      <c r="K721" t="b">
        <v>0</v>
      </c>
      <c r="L721">
        <v>0</v>
      </c>
      <c r="M721" t="b">
        <v>0</v>
      </c>
      <c r="N721" t="s">
        <v>8328</v>
      </c>
      <c r="O721" t="s">
        <v>8344</v>
      </c>
      <c r="P721" s="14">
        <f t="shared" si="33"/>
        <v>42293.922986111109</v>
      </c>
      <c r="Q721" s="14">
        <f t="shared" si="34"/>
        <v>42323.96465277778</v>
      </c>
      <c r="R721">
        <f t="shared" si="35"/>
        <v>30</v>
      </c>
    </row>
    <row r="722" spans="1:18" ht="29" x14ac:dyDescent="0.35">
      <c r="A722">
        <v>3360</v>
      </c>
      <c r="B722" s="3" t="s">
        <v>3359</v>
      </c>
      <c r="C722" s="3" t="s">
        <v>7470</v>
      </c>
      <c r="D722" s="6">
        <v>9000</v>
      </c>
      <c r="E722" s="8">
        <v>9124</v>
      </c>
      <c r="F722" t="s">
        <v>8218</v>
      </c>
      <c r="G722" t="s">
        <v>8243</v>
      </c>
      <c r="H722" t="s">
        <v>8257</v>
      </c>
      <c r="I722">
        <v>1481731140</v>
      </c>
      <c r="J722">
        <v>1479866343</v>
      </c>
      <c r="K722" t="b">
        <v>0</v>
      </c>
      <c r="L722">
        <v>72</v>
      </c>
      <c r="M722" t="b">
        <v>1</v>
      </c>
      <c r="N722" t="s">
        <v>8328</v>
      </c>
      <c r="O722" t="s">
        <v>8329</v>
      </c>
      <c r="P722" s="14">
        <f t="shared" si="33"/>
        <v>42697.082673611112</v>
      </c>
      <c r="Q722" s="14">
        <f t="shared" si="34"/>
        <v>42718.665972222225</v>
      </c>
      <c r="R722">
        <f t="shared" si="35"/>
        <v>21</v>
      </c>
    </row>
    <row r="723" spans="1:18" ht="43.5" x14ac:dyDescent="0.35">
      <c r="A723">
        <v>4014</v>
      </c>
      <c r="B723" s="3" t="s">
        <v>4010</v>
      </c>
      <c r="C723" s="3" t="s">
        <v>8119</v>
      </c>
      <c r="D723" s="6">
        <v>9000</v>
      </c>
      <c r="E723" s="8">
        <v>0</v>
      </c>
      <c r="F723" t="s">
        <v>8220</v>
      </c>
      <c r="G723" t="s">
        <v>8223</v>
      </c>
      <c r="H723" t="s">
        <v>8245</v>
      </c>
      <c r="I723">
        <v>1457157269</v>
      </c>
      <c r="J723">
        <v>1455861269</v>
      </c>
      <c r="K723" t="b">
        <v>0</v>
      </c>
      <c r="L723">
        <v>0</v>
      </c>
      <c r="M723" t="b">
        <v>0</v>
      </c>
      <c r="N723" t="s">
        <v>8328</v>
      </c>
      <c r="O723" t="s">
        <v>8329</v>
      </c>
      <c r="P723" s="14">
        <f t="shared" si="33"/>
        <v>42419.246168981481</v>
      </c>
      <c r="Q723" s="14">
        <f t="shared" si="34"/>
        <v>42434.246168981481</v>
      </c>
      <c r="R723">
        <f t="shared" si="35"/>
        <v>15</v>
      </c>
    </row>
    <row r="724" spans="1:18" ht="58" x14ac:dyDescent="0.35">
      <c r="A724">
        <v>363</v>
      </c>
      <c r="B724" s="3" t="s">
        <v>364</v>
      </c>
      <c r="C724" s="3" t="s">
        <v>4473</v>
      </c>
      <c r="D724" s="6">
        <v>8925</v>
      </c>
      <c r="E724" s="8">
        <v>9044</v>
      </c>
      <c r="F724" t="s">
        <v>8218</v>
      </c>
      <c r="G724" t="s">
        <v>8223</v>
      </c>
      <c r="H724" t="s">
        <v>8245</v>
      </c>
      <c r="I724">
        <v>1272828120</v>
      </c>
      <c r="J724">
        <v>1268934736</v>
      </c>
      <c r="K724" t="b">
        <v>0</v>
      </c>
      <c r="L724">
        <v>26</v>
      </c>
      <c r="M724" t="b">
        <v>1</v>
      </c>
      <c r="N724" t="s">
        <v>8306</v>
      </c>
      <c r="O724" t="s">
        <v>8310</v>
      </c>
      <c r="P724" s="14">
        <f t="shared" si="33"/>
        <v>40255.744629629626</v>
      </c>
      <c r="Q724" s="14">
        <f t="shared" si="34"/>
        <v>40300.806944444441</v>
      </c>
      <c r="R724">
        <f t="shared" si="35"/>
        <v>45</v>
      </c>
    </row>
    <row r="725" spans="1:18" ht="58" x14ac:dyDescent="0.35">
      <c r="A725">
        <v>456</v>
      </c>
      <c r="B725" s="3" t="s">
        <v>457</v>
      </c>
      <c r="C725" s="3" t="s">
        <v>4566</v>
      </c>
      <c r="D725" s="6">
        <v>8888</v>
      </c>
      <c r="E725" s="8">
        <v>61</v>
      </c>
      <c r="F725" t="s">
        <v>8220</v>
      </c>
      <c r="G725" t="s">
        <v>8223</v>
      </c>
      <c r="H725" t="s">
        <v>8245</v>
      </c>
      <c r="I725">
        <v>1382414340</v>
      </c>
      <c r="J725">
        <v>1380559201</v>
      </c>
      <c r="K725" t="b">
        <v>0</v>
      </c>
      <c r="L725">
        <v>3</v>
      </c>
      <c r="M725" t="b">
        <v>0</v>
      </c>
      <c r="N725" t="s">
        <v>8306</v>
      </c>
      <c r="O725" t="s">
        <v>8311</v>
      </c>
      <c r="P725" s="14">
        <f t="shared" si="33"/>
        <v>41547.694456018515</v>
      </c>
      <c r="Q725" s="14">
        <f t="shared" si="34"/>
        <v>41569.165972222225</v>
      </c>
      <c r="R725">
        <f t="shared" si="35"/>
        <v>22</v>
      </c>
    </row>
    <row r="726" spans="1:18" ht="43.5" x14ac:dyDescent="0.35">
      <c r="A726">
        <v>1449</v>
      </c>
      <c r="B726" s="3" t="s">
        <v>1450</v>
      </c>
      <c r="C726" s="3" t="s">
        <v>5559</v>
      </c>
      <c r="D726" s="6">
        <v>8888</v>
      </c>
      <c r="E726" s="8">
        <v>0</v>
      </c>
      <c r="F726" t="s">
        <v>8220</v>
      </c>
      <c r="G726" t="s">
        <v>8223</v>
      </c>
      <c r="H726" t="s">
        <v>8245</v>
      </c>
      <c r="I726">
        <v>1431286105</v>
      </c>
      <c r="J726">
        <v>1427138905</v>
      </c>
      <c r="K726" t="b">
        <v>0</v>
      </c>
      <c r="L726">
        <v>0</v>
      </c>
      <c r="M726" t="b">
        <v>0</v>
      </c>
      <c r="N726" t="s">
        <v>8315</v>
      </c>
      <c r="O726" t="s">
        <v>8330</v>
      </c>
      <c r="P726" s="14">
        <f t="shared" si="33"/>
        <v>42086.811400462961</v>
      </c>
      <c r="Q726" s="14">
        <f t="shared" si="34"/>
        <v>42134.811400462961</v>
      </c>
      <c r="R726">
        <f t="shared" si="35"/>
        <v>48</v>
      </c>
    </row>
    <row r="727" spans="1:18" ht="43.5" x14ac:dyDescent="0.35">
      <c r="A727">
        <v>4054</v>
      </c>
      <c r="B727" s="3" t="s">
        <v>4050</v>
      </c>
      <c r="C727" s="3" t="s">
        <v>8158</v>
      </c>
      <c r="D727" s="6">
        <v>8880</v>
      </c>
      <c r="E727" s="8">
        <v>0</v>
      </c>
      <c r="F727" t="s">
        <v>8220</v>
      </c>
      <c r="G727" t="s">
        <v>8223</v>
      </c>
      <c r="H727" t="s">
        <v>8245</v>
      </c>
      <c r="I727">
        <v>1475294400</v>
      </c>
      <c r="J727">
        <v>1472674285</v>
      </c>
      <c r="K727" t="b">
        <v>0</v>
      </c>
      <c r="L727">
        <v>0</v>
      </c>
      <c r="M727" t="b">
        <v>0</v>
      </c>
      <c r="N727" t="s">
        <v>8328</v>
      </c>
      <c r="O727" t="s">
        <v>8329</v>
      </c>
      <c r="P727" s="14">
        <f t="shared" si="33"/>
        <v>42613.841261574074</v>
      </c>
      <c r="Q727" s="14">
        <f t="shared" si="34"/>
        <v>42644.166666666672</v>
      </c>
      <c r="R727">
        <f t="shared" si="35"/>
        <v>31</v>
      </c>
    </row>
    <row r="728" spans="1:18" ht="58" x14ac:dyDescent="0.35">
      <c r="A728">
        <v>869</v>
      </c>
      <c r="B728" s="3" t="s">
        <v>870</v>
      </c>
      <c r="C728" s="3" t="s">
        <v>4979</v>
      </c>
      <c r="D728" s="6">
        <v>8800</v>
      </c>
      <c r="E728" s="8">
        <v>1040</v>
      </c>
      <c r="F728" t="s">
        <v>8220</v>
      </c>
      <c r="G728" t="s">
        <v>8223</v>
      </c>
      <c r="H728" t="s">
        <v>8245</v>
      </c>
      <c r="I728">
        <v>1365448657</v>
      </c>
      <c r="J728">
        <v>1362860257</v>
      </c>
      <c r="K728" t="b">
        <v>0</v>
      </c>
      <c r="L728">
        <v>3</v>
      </c>
      <c r="M728" t="b">
        <v>0</v>
      </c>
      <c r="N728" t="s">
        <v>8317</v>
      </c>
      <c r="O728" t="s">
        <v>8318</v>
      </c>
      <c r="P728" s="14">
        <f t="shared" si="33"/>
        <v>41342.845567129632</v>
      </c>
      <c r="Q728" s="14">
        <f t="shared" si="34"/>
        <v>41372.803900462961</v>
      </c>
      <c r="R728">
        <f t="shared" si="35"/>
        <v>30</v>
      </c>
    </row>
    <row r="729" spans="1:18" ht="43.5" x14ac:dyDescent="0.35">
      <c r="A729">
        <v>1187</v>
      </c>
      <c r="B729" s="3" t="s">
        <v>1188</v>
      </c>
      <c r="C729" s="3" t="s">
        <v>5297</v>
      </c>
      <c r="D729" s="6">
        <v>8750</v>
      </c>
      <c r="E729" s="8">
        <v>9111</v>
      </c>
      <c r="F729" t="s">
        <v>8218</v>
      </c>
      <c r="G729" t="s">
        <v>8223</v>
      </c>
      <c r="H729" t="s">
        <v>8245</v>
      </c>
      <c r="I729">
        <v>1431885600</v>
      </c>
      <c r="J729">
        <v>1429133323</v>
      </c>
      <c r="K729" t="b">
        <v>0</v>
      </c>
      <c r="L729">
        <v>70</v>
      </c>
      <c r="M729" t="b">
        <v>1</v>
      </c>
      <c r="N729" t="s">
        <v>8326</v>
      </c>
      <c r="O729" t="s">
        <v>8327</v>
      </c>
      <c r="P729" s="14">
        <f t="shared" si="33"/>
        <v>42109.894942129627</v>
      </c>
      <c r="Q729" s="14">
        <f t="shared" si="34"/>
        <v>42141.75</v>
      </c>
      <c r="R729">
        <f t="shared" si="35"/>
        <v>32</v>
      </c>
    </row>
    <row r="730" spans="1:18" ht="43.5" x14ac:dyDescent="0.35">
      <c r="A730">
        <v>1813</v>
      </c>
      <c r="B730" s="3" t="s">
        <v>1814</v>
      </c>
      <c r="C730" s="3" t="s">
        <v>5923</v>
      </c>
      <c r="D730" s="6">
        <v>8750</v>
      </c>
      <c r="E730" s="8">
        <v>0</v>
      </c>
      <c r="F730" t="s">
        <v>8220</v>
      </c>
      <c r="G730" t="s">
        <v>8224</v>
      </c>
      <c r="H730" t="s">
        <v>8246</v>
      </c>
      <c r="I730">
        <v>1407532812</v>
      </c>
      <c r="J730">
        <v>1404940812</v>
      </c>
      <c r="K730" t="b">
        <v>0</v>
      </c>
      <c r="L730">
        <v>0</v>
      </c>
      <c r="M730" t="b">
        <v>0</v>
      </c>
      <c r="N730" t="s">
        <v>8326</v>
      </c>
      <c r="O730" t="s">
        <v>8327</v>
      </c>
      <c r="P730" s="14">
        <f t="shared" si="33"/>
        <v>41829.889027777775</v>
      </c>
      <c r="Q730" s="14">
        <f t="shared" si="34"/>
        <v>41859.889027777775</v>
      </c>
      <c r="R730">
        <f t="shared" si="35"/>
        <v>30</v>
      </c>
    </row>
    <row r="731" spans="1:18" ht="43.5" x14ac:dyDescent="0.35">
      <c r="A731">
        <v>1855</v>
      </c>
      <c r="B731" s="3" t="s">
        <v>1856</v>
      </c>
      <c r="C731" s="3" t="s">
        <v>5965</v>
      </c>
      <c r="D731" s="6">
        <v>8750</v>
      </c>
      <c r="E731" s="8">
        <v>13480.16</v>
      </c>
      <c r="F731" t="s">
        <v>8218</v>
      </c>
      <c r="G731" t="s">
        <v>8228</v>
      </c>
      <c r="H731" t="s">
        <v>8250</v>
      </c>
      <c r="I731">
        <v>1389012940</v>
      </c>
      <c r="J731">
        <v>1385124940</v>
      </c>
      <c r="K731" t="b">
        <v>0</v>
      </c>
      <c r="L731">
        <v>191</v>
      </c>
      <c r="M731" t="b">
        <v>1</v>
      </c>
      <c r="N731" t="s">
        <v>8317</v>
      </c>
      <c r="O731" t="s">
        <v>8335</v>
      </c>
      <c r="P731" s="14">
        <f t="shared" si="33"/>
        <v>41600.538657407407</v>
      </c>
      <c r="Q731" s="14">
        <f t="shared" si="34"/>
        <v>41645.538657407407</v>
      </c>
      <c r="R731">
        <f t="shared" si="35"/>
        <v>45</v>
      </c>
    </row>
    <row r="732" spans="1:18" ht="43.5" x14ac:dyDescent="0.35">
      <c r="A732">
        <v>55</v>
      </c>
      <c r="B732" s="3" t="s">
        <v>57</v>
      </c>
      <c r="C732" s="3" t="s">
        <v>4166</v>
      </c>
      <c r="D732" s="6">
        <v>8600</v>
      </c>
      <c r="E732" s="8">
        <v>11090</v>
      </c>
      <c r="F732" t="s">
        <v>8218</v>
      </c>
      <c r="G732" t="s">
        <v>8223</v>
      </c>
      <c r="H732" t="s">
        <v>8245</v>
      </c>
      <c r="I732">
        <v>1464390916</v>
      </c>
      <c r="J732">
        <v>1462576516</v>
      </c>
      <c r="K732" t="b">
        <v>0</v>
      </c>
      <c r="L732">
        <v>86</v>
      </c>
      <c r="M732" t="b">
        <v>1</v>
      </c>
      <c r="N732" t="s">
        <v>8306</v>
      </c>
      <c r="O732" t="s">
        <v>8307</v>
      </c>
      <c r="P732" s="14">
        <f t="shared" si="33"/>
        <v>42496.968935185185</v>
      </c>
      <c r="Q732" s="14">
        <f t="shared" si="34"/>
        <v>42517.968935185185</v>
      </c>
      <c r="R732">
        <f t="shared" si="35"/>
        <v>21</v>
      </c>
    </row>
    <row r="733" spans="1:18" ht="43.5" x14ac:dyDescent="0.35">
      <c r="A733">
        <v>0</v>
      </c>
      <c r="B733" s="3" t="s">
        <v>2</v>
      </c>
      <c r="C733" s="3" t="s">
        <v>4111</v>
      </c>
      <c r="D733" s="6">
        <v>8500</v>
      </c>
      <c r="E733" s="8">
        <v>11633</v>
      </c>
      <c r="F733" t="s">
        <v>8218</v>
      </c>
      <c r="G733" t="s">
        <v>8223</v>
      </c>
      <c r="H733" t="s">
        <v>8245</v>
      </c>
      <c r="I733">
        <v>1437620400</v>
      </c>
      <c r="J733">
        <v>1434931811</v>
      </c>
      <c r="K733" t="b">
        <v>0</v>
      </c>
      <c r="L733">
        <v>182</v>
      </c>
      <c r="M733" t="b">
        <v>1</v>
      </c>
      <c r="N733" t="s">
        <v>8306</v>
      </c>
      <c r="O733" t="s">
        <v>8307</v>
      </c>
      <c r="P733" s="14">
        <f t="shared" si="33"/>
        <v>42177.007071759261</v>
      </c>
      <c r="Q733" s="14">
        <f t="shared" si="34"/>
        <v>42208.125</v>
      </c>
      <c r="R733">
        <f t="shared" si="35"/>
        <v>31</v>
      </c>
    </row>
    <row r="734" spans="1:18" ht="43.5" x14ac:dyDescent="0.35">
      <c r="A734">
        <v>324</v>
      </c>
      <c r="B734" s="3" t="s">
        <v>325</v>
      </c>
      <c r="C734" s="3" t="s">
        <v>4434</v>
      </c>
      <c r="D734" s="6">
        <v>8500</v>
      </c>
      <c r="E734" s="8">
        <v>8636</v>
      </c>
      <c r="F734" t="s">
        <v>8218</v>
      </c>
      <c r="G734" t="s">
        <v>8223</v>
      </c>
      <c r="H734" t="s">
        <v>8245</v>
      </c>
      <c r="I734">
        <v>1438441308</v>
      </c>
      <c r="J734">
        <v>1435590108</v>
      </c>
      <c r="K734" t="b">
        <v>1</v>
      </c>
      <c r="L734">
        <v>82</v>
      </c>
      <c r="M734" t="b">
        <v>1</v>
      </c>
      <c r="N734" t="s">
        <v>8306</v>
      </c>
      <c r="O734" t="s">
        <v>8310</v>
      </c>
      <c r="P734" s="14">
        <f t="shared" si="33"/>
        <v>42184.626250000001</v>
      </c>
      <c r="Q734" s="14">
        <f t="shared" si="34"/>
        <v>42217.626250000001</v>
      </c>
      <c r="R734">
        <f t="shared" si="35"/>
        <v>33</v>
      </c>
    </row>
    <row r="735" spans="1:18" ht="43.5" x14ac:dyDescent="0.35">
      <c r="A735">
        <v>335</v>
      </c>
      <c r="B735" s="3" t="s">
        <v>336</v>
      </c>
      <c r="C735" s="3" t="s">
        <v>4445</v>
      </c>
      <c r="D735" s="6">
        <v>8500</v>
      </c>
      <c r="E735" s="8">
        <v>8735</v>
      </c>
      <c r="F735" t="s">
        <v>8218</v>
      </c>
      <c r="G735" t="s">
        <v>8223</v>
      </c>
      <c r="H735" t="s">
        <v>8245</v>
      </c>
      <c r="I735">
        <v>1431122400</v>
      </c>
      <c r="J735">
        <v>1428428515</v>
      </c>
      <c r="K735" t="b">
        <v>1</v>
      </c>
      <c r="L735">
        <v>80</v>
      </c>
      <c r="M735" t="b">
        <v>1</v>
      </c>
      <c r="N735" t="s">
        <v>8306</v>
      </c>
      <c r="O735" t="s">
        <v>8310</v>
      </c>
      <c r="P735" s="14">
        <f t="shared" si="33"/>
        <v>42101.737442129626</v>
      </c>
      <c r="Q735" s="14">
        <f t="shared" si="34"/>
        <v>42132.916666666672</v>
      </c>
      <c r="R735">
        <f t="shared" si="35"/>
        <v>31</v>
      </c>
    </row>
    <row r="736" spans="1:18" ht="29" x14ac:dyDescent="0.35">
      <c r="A736">
        <v>460</v>
      </c>
      <c r="B736" s="3" t="s">
        <v>461</v>
      </c>
      <c r="C736" s="3" t="s">
        <v>4570</v>
      </c>
      <c r="D736" s="6">
        <v>8500</v>
      </c>
      <c r="E736" s="8">
        <v>25</v>
      </c>
      <c r="F736" t="s">
        <v>8220</v>
      </c>
      <c r="G736" t="s">
        <v>8223</v>
      </c>
      <c r="H736" t="s">
        <v>8245</v>
      </c>
      <c r="I736">
        <v>1401595200</v>
      </c>
      <c r="J736">
        <v>1398862875</v>
      </c>
      <c r="K736" t="b">
        <v>0</v>
      </c>
      <c r="L736">
        <v>2</v>
      </c>
      <c r="M736" t="b">
        <v>0</v>
      </c>
      <c r="N736" t="s">
        <v>8306</v>
      </c>
      <c r="O736" t="s">
        <v>8311</v>
      </c>
      <c r="P736" s="14">
        <f t="shared" si="33"/>
        <v>41759.542534722219</v>
      </c>
      <c r="Q736" s="14">
        <f t="shared" si="34"/>
        <v>41791.166666666664</v>
      </c>
      <c r="R736">
        <f t="shared" si="35"/>
        <v>32</v>
      </c>
    </row>
    <row r="737" spans="1:18" ht="43.5" x14ac:dyDescent="0.35">
      <c r="A737">
        <v>734</v>
      </c>
      <c r="B737" s="3" t="s">
        <v>735</v>
      </c>
      <c r="C737" s="3" t="s">
        <v>4844</v>
      </c>
      <c r="D737" s="6">
        <v>8500</v>
      </c>
      <c r="E737" s="8">
        <v>10670</v>
      </c>
      <c r="F737" t="s">
        <v>8218</v>
      </c>
      <c r="G737" t="s">
        <v>8228</v>
      </c>
      <c r="H737" t="s">
        <v>8250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8315</v>
      </c>
      <c r="O737" t="s">
        <v>8316</v>
      </c>
      <c r="P737" s="14">
        <f t="shared" si="33"/>
        <v>42102.164583333331</v>
      </c>
      <c r="Q737" s="14">
        <f t="shared" si="34"/>
        <v>42133.208333333328</v>
      </c>
      <c r="R737">
        <f t="shared" si="35"/>
        <v>31</v>
      </c>
    </row>
    <row r="738" spans="1:18" ht="43.5" x14ac:dyDescent="0.35">
      <c r="A738">
        <v>1567</v>
      </c>
      <c r="B738" s="3" t="s">
        <v>1568</v>
      </c>
      <c r="C738" s="3" t="s">
        <v>5677</v>
      </c>
      <c r="D738" s="6">
        <v>8500</v>
      </c>
      <c r="E738" s="8">
        <v>350</v>
      </c>
      <c r="F738" t="s">
        <v>8219</v>
      </c>
      <c r="G738" t="s">
        <v>8223</v>
      </c>
      <c r="H738" t="s">
        <v>8245</v>
      </c>
      <c r="I738">
        <v>1392595200</v>
      </c>
      <c r="J738">
        <v>1391293745</v>
      </c>
      <c r="K738" t="b">
        <v>0</v>
      </c>
      <c r="L738">
        <v>13</v>
      </c>
      <c r="M738" t="b">
        <v>0</v>
      </c>
      <c r="N738" t="s">
        <v>8315</v>
      </c>
      <c r="O738" t="s">
        <v>8352</v>
      </c>
      <c r="P738" s="14">
        <f t="shared" si="33"/>
        <v>41671.936863425923</v>
      </c>
      <c r="Q738" s="14">
        <f t="shared" si="34"/>
        <v>41687</v>
      </c>
      <c r="R738">
        <f t="shared" si="35"/>
        <v>16</v>
      </c>
    </row>
    <row r="739" spans="1:18" ht="43.5" x14ac:dyDescent="0.35">
      <c r="A739">
        <v>1754</v>
      </c>
      <c r="B739" s="3" t="s">
        <v>1755</v>
      </c>
      <c r="C739" s="3" t="s">
        <v>5864</v>
      </c>
      <c r="D739" s="6">
        <v>8500</v>
      </c>
      <c r="E739" s="8">
        <v>9395</v>
      </c>
      <c r="F739" t="s">
        <v>8218</v>
      </c>
      <c r="G739" t="s">
        <v>8228</v>
      </c>
      <c r="H739" t="s">
        <v>8250</v>
      </c>
      <c r="I739">
        <v>1428091353</v>
      </c>
      <c r="J739">
        <v>1425502953</v>
      </c>
      <c r="K739" t="b">
        <v>0</v>
      </c>
      <c r="L739">
        <v>90</v>
      </c>
      <c r="M739" t="b">
        <v>1</v>
      </c>
      <c r="N739" t="s">
        <v>8326</v>
      </c>
      <c r="O739" t="s">
        <v>8327</v>
      </c>
      <c r="P739" s="14">
        <f t="shared" si="33"/>
        <v>42067.876770833333</v>
      </c>
      <c r="Q739" s="14">
        <f t="shared" si="34"/>
        <v>42097.835104166668</v>
      </c>
      <c r="R739">
        <f t="shared" si="35"/>
        <v>30</v>
      </c>
    </row>
    <row r="740" spans="1:18" ht="43.5" x14ac:dyDescent="0.35">
      <c r="A740">
        <v>2230</v>
      </c>
      <c r="B740" s="3" t="s">
        <v>2231</v>
      </c>
      <c r="C740" s="3" t="s">
        <v>6340</v>
      </c>
      <c r="D740" s="6">
        <v>8500</v>
      </c>
      <c r="E740" s="8">
        <v>10706</v>
      </c>
      <c r="F740" t="s">
        <v>8218</v>
      </c>
      <c r="G740" t="s">
        <v>8223</v>
      </c>
      <c r="H740" t="s">
        <v>8245</v>
      </c>
      <c r="I740">
        <v>1398460127</v>
      </c>
      <c r="J740">
        <v>1395868127</v>
      </c>
      <c r="K740" t="b">
        <v>0</v>
      </c>
      <c r="L740">
        <v>498</v>
      </c>
      <c r="M740" t="b">
        <v>1</v>
      </c>
      <c r="N740" t="s">
        <v>8321</v>
      </c>
      <c r="O740" t="s">
        <v>8338</v>
      </c>
      <c r="P740" s="14">
        <f t="shared" si="33"/>
        <v>41724.881099537037</v>
      </c>
      <c r="Q740" s="14">
        <f t="shared" si="34"/>
        <v>41754.881099537037</v>
      </c>
      <c r="R740">
        <f t="shared" si="35"/>
        <v>30</v>
      </c>
    </row>
    <row r="741" spans="1:18" ht="43.5" x14ac:dyDescent="0.35">
      <c r="A741">
        <v>2251</v>
      </c>
      <c r="B741" s="3" t="s">
        <v>2252</v>
      </c>
      <c r="C741" s="3" t="s">
        <v>6361</v>
      </c>
      <c r="D741" s="6">
        <v>8500</v>
      </c>
      <c r="E741" s="8">
        <v>11428.19</v>
      </c>
      <c r="F741" t="s">
        <v>8218</v>
      </c>
      <c r="G741" t="s">
        <v>8223</v>
      </c>
      <c r="H741" t="s">
        <v>8245</v>
      </c>
      <c r="I741">
        <v>1408177077</v>
      </c>
      <c r="J741">
        <v>1406362677</v>
      </c>
      <c r="K741" t="b">
        <v>0</v>
      </c>
      <c r="L741">
        <v>480</v>
      </c>
      <c r="M741" t="b">
        <v>1</v>
      </c>
      <c r="N741" t="s">
        <v>8321</v>
      </c>
      <c r="O741" t="s">
        <v>8338</v>
      </c>
      <c r="P741" s="14">
        <f t="shared" si="33"/>
        <v>41846.34579861111</v>
      </c>
      <c r="Q741" s="14">
        <f t="shared" si="34"/>
        <v>41867.34579861111</v>
      </c>
      <c r="R741">
        <f t="shared" si="35"/>
        <v>21</v>
      </c>
    </row>
    <row r="742" spans="1:18" ht="43.5" x14ac:dyDescent="0.35">
      <c r="A742">
        <v>2277</v>
      </c>
      <c r="B742" s="3" t="s">
        <v>2278</v>
      </c>
      <c r="C742" s="3" t="s">
        <v>6387</v>
      </c>
      <c r="D742" s="6">
        <v>8500</v>
      </c>
      <c r="E742" s="8">
        <v>11992</v>
      </c>
      <c r="F742" t="s">
        <v>8218</v>
      </c>
      <c r="G742" t="s">
        <v>8223</v>
      </c>
      <c r="H742" t="s">
        <v>8245</v>
      </c>
      <c r="I742">
        <v>1330359423</v>
      </c>
      <c r="J742">
        <v>1327767423</v>
      </c>
      <c r="K742" t="b">
        <v>0</v>
      </c>
      <c r="L742">
        <v>207</v>
      </c>
      <c r="M742" t="b">
        <v>1</v>
      </c>
      <c r="N742" t="s">
        <v>8321</v>
      </c>
      <c r="O742" t="s">
        <v>8338</v>
      </c>
      <c r="P742" s="14">
        <f t="shared" si="33"/>
        <v>40936.678506944445</v>
      </c>
      <c r="Q742" s="14">
        <f t="shared" si="34"/>
        <v>40966.678506944445</v>
      </c>
      <c r="R742">
        <f t="shared" si="35"/>
        <v>30</v>
      </c>
    </row>
    <row r="743" spans="1:18" ht="43.5" x14ac:dyDescent="0.35">
      <c r="A743">
        <v>2460</v>
      </c>
      <c r="B743" s="3" t="s">
        <v>2461</v>
      </c>
      <c r="C743" s="3" t="s">
        <v>6570</v>
      </c>
      <c r="D743" s="6">
        <v>8500</v>
      </c>
      <c r="E743" s="8">
        <v>8567</v>
      </c>
      <c r="F743" t="s">
        <v>8218</v>
      </c>
      <c r="G743" t="s">
        <v>8223</v>
      </c>
      <c r="H743" t="s">
        <v>8245</v>
      </c>
      <c r="I743">
        <v>1483417020</v>
      </c>
      <c r="J743">
        <v>1480480167</v>
      </c>
      <c r="K743" t="b">
        <v>0</v>
      </c>
      <c r="L743">
        <v>68</v>
      </c>
      <c r="M743" t="b">
        <v>1</v>
      </c>
      <c r="N743" t="s">
        <v>8324</v>
      </c>
      <c r="O743" t="s">
        <v>8339</v>
      </c>
      <c r="P743" s="14">
        <f t="shared" si="33"/>
        <v>42704.187118055561</v>
      </c>
      <c r="Q743" s="14">
        <f t="shared" si="34"/>
        <v>42738.178472222222</v>
      </c>
      <c r="R743">
        <f t="shared" si="35"/>
        <v>34</v>
      </c>
    </row>
    <row r="744" spans="1:18" ht="43.5" x14ac:dyDescent="0.35">
      <c r="A744">
        <v>2580</v>
      </c>
      <c r="B744" s="3" t="s">
        <v>2580</v>
      </c>
      <c r="C744" s="3" t="s">
        <v>6690</v>
      </c>
      <c r="D744" s="6">
        <v>8500</v>
      </c>
      <c r="E744" s="8">
        <v>51</v>
      </c>
      <c r="F744" t="s">
        <v>8219</v>
      </c>
      <c r="G744" t="s">
        <v>8223</v>
      </c>
      <c r="H744" t="s">
        <v>8245</v>
      </c>
      <c r="I744">
        <v>1431745200</v>
      </c>
      <c r="J744">
        <v>1429170603</v>
      </c>
      <c r="K744" t="b">
        <v>0</v>
      </c>
      <c r="L744">
        <v>2</v>
      </c>
      <c r="M744" t="b">
        <v>0</v>
      </c>
      <c r="N744" t="s">
        <v>8324</v>
      </c>
      <c r="O744" t="s">
        <v>8325</v>
      </c>
      <c r="P744" s="14">
        <f t="shared" si="33"/>
        <v>42110.326423611114</v>
      </c>
      <c r="Q744" s="14">
        <f t="shared" si="34"/>
        <v>42140.125</v>
      </c>
      <c r="R744">
        <f t="shared" si="35"/>
        <v>30</v>
      </c>
    </row>
    <row r="745" spans="1:18" ht="43.5" x14ac:dyDescent="0.35">
      <c r="A745">
        <v>2991</v>
      </c>
      <c r="B745" s="3" t="s">
        <v>2991</v>
      </c>
      <c r="C745" s="3" t="s">
        <v>7101</v>
      </c>
      <c r="D745" s="6">
        <v>8500</v>
      </c>
      <c r="E745" s="8">
        <v>8780</v>
      </c>
      <c r="F745" t="s">
        <v>8218</v>
      </c>
      <c r="G745" t="s">
        <v>8223</v>
      </c>
      <c r="H745" t="s">
        <v>8245</v>
      </c>
      <c r="I745">
        <v>1485547530</v>
      </c>
      <c r="J745">
        <v>1483646730</v>
      </c>
      <c r="K745" t="b">
        <v>0</v>
      </c>
      <c r="L745">
        <v>93</v>
      </c>
      <c r="M745" t="b">
        <v>1</v>
      </c>
      <c r="N745" t="s">
        <v>8328</v>
      </c>
      <c r="O745" t="s">
        <v>8344</v>
      </c>
      <c r="P745" s="14">
        <f t="shared" si="33"/>
        <v>42740.837152777778</v>
      </c>
      <c r="Q745" s="14">
        <f t="shared" si="34"/>
        <v>42762.837152777778</v>
      </c>
      <c r="R745">
        <f t="shared" si="35"/>
        <v>22</v>
      </c>
    </row>
    <row r="746" spans="1:18" ht="58" x14ac:dyDescent="0.35">
      <c r="A746">
        <v>3016</v>
      </c>
      <c r="B746" s="3" t="s">
        <v>3016</v>
      </c>
      <c r="C746" s="3" t="s">
        <v>7126</v>
      </c>
      <c r="D746" s="6">
        <v>8500</v>
      </c>
      <c r="E746" s="8">
        <v>8722</v>
      </c>
      <c r="F746" t="s">
        <v>8218</v>
      </c>
      <c r="G746" t="s">
        <v>8223</v>
      </c>
      <c r="H746" t="s">
        <v>8245</v>
      </c>
      <c r="I746">
        <v>1405688952</v>
      </c>
      <c r="J746">
        <v>1400504952</v>
      </c>
      <c r="K746" t="b">
        <v>0</v>
      </c>
      <c r="L746">
        <v>36</v>
      </c>
      <c r="M746" t="b">
        <v>1</v>
      </c>
      <c r="N746" t="s">
        <v>8328</v>
      </c>
      <c r="O746" t="s">
        <v>8344</v>
      </c>
      <c r="P746" s="14">
        <f t="shared" si="33"/>
        <v>41778.548055555555</v>
      </c>
      <c r="Q746" s="14">
        <f t="shared" si="34"/>
        <v>41838.548055555555</v>
      </c>
      <c r="R746">
        <f t="shared" si="35"/>
        <v>60</v>
      </c>
    </row>
    <row r="747" spans="1:18" ht="58" x14ac:dyDescent="0.35">
      <c r="A747">
        <v>3241</v>
      </c>
      <c r="B747" s="3" t="s">
        <v>3241</v>
      </c>
      <c r="C747" s="3" t="s">
        <v>7351</v>
      </c>
      <c r="D747" s="6">
        <v>8500</v>
      </c>
      <c r="E747" s="8">
        <v>9801</v>
      </c>
      <c r="F747" t="s">
        <v>8218</v>
      </c>
      <c r="G747" t="s">
        <v>8223</v>
      </c>
      <c r="H747" t="s">
        <v>8245</v>
      </c>
      <c r="I747">
        <v>1413269940</v>
      </c>
      <c r="J747">
        <v>1410421670</v>
      </c>
      <c r="K747" t="b">
        <v>1</v>
      </c>
      <c r="L747">
        <v>167</v>
      </c>
      <c r="M747" t="b">
        <v>1</v>
      </c>
      <c r="N747" t="s">
        <v>8328</v>
      </c>
      <c r="O747" t="s">
        <v>8329</v>
      </c>
      <c r="P747" s="14">
        <f t="shared" si="33"/>
        <v>41893.324884259258</v>
      </c>
      <c r="Q747" s="14">
        <f t="shared" si="34"/>
        <v>41926.290972222225</v>
      </c>
      <c r="R747">
        <f t="shared" si="35"/>
        <v>33</v>
      </c>
    </row>
    <row r="748" spans="1:18" ht="29" x14ac:dyDescent="0.35">
      <c r="A748">
        <v>3746</v>
      </c>
      <c r="B748" s="3" t="s">
        <v>3743</v>
      </c>
      <c r="C748" s="3" t="s">
        <v>7856</v>
      </c>
      <c r="D748" s="6">
        <v>8500</v>
      </c>
      <c r="E748" s="8">
        <v>202</v>
      </c>
      <c r="F748" t="s">
        <v>8220</v>
      </c>
      <c r="G748" t="s">
        <v>8223</v>
      </c>
      <c r="H748" t="s">
        <v>8245</v>
      </c>
      <c r="I748">
        <v>1475918439</v>
      </c>
      <c r="J748">
        <v>1473326439</v>
      </c>
      <c r="K748" t="b">
        <v>0</v>
      </c>
      <c r="L748">
        <v>1</v>
      </c>
      <c r="M748" t="b">
        <v>0</v>
      </c>
      <c r="N748" t="s">
        <v>8328</v>
      </c>
      <c r="O748" t="s">
        <v>8329</v>
      </c>
      <c r="P748" s="14">
        <f t="shared" si="33"/>
        <v>42621.389340277776</v>
      </c>
      <c r="Q748" s="14">
        <f t="shared" si="34"/>
        <v>42651.389340277776</v>
      </c>
      <c r="R748">
        <f t="shared" si="35"/>
        <v>30</v>
      </c>
    </row>
    <row r="749" spans="1:18" ht="43.5" x14ac:dyDescent="0.35">
      <c r="A749">
        <v>46</v>
      </c>
      <c r="B749" s="3" t="s">
        <v>48</v>
      </c>
      <c r="C749" s="3" t="s">
        <v>4157</v>
      </c>
      <c r="D749" s="6">
        <v>8400</v>
      </c>
      <c r="E749" s="8">
        <v>8750</v>
      </c>
      <c r="F749" t="s">
        <v>8218</v>
      </c>
      <c r="G749" t="s">
        <v>8225</v>
      </c>
      <c r="H749" t="s">
        <v>8247</v>
      </c>
      <c r="I749">
        <v>1450220974</v>
      </c>
      <c r="J749">
        <v>1447628974</v>
      </c>
      <c r="K749" t="b">
        <v>0</v>
      </c>
      <c r="L749">
        <v>45</v>
      </c>
      <c r="M749" t="b">
        <v>1</v>
      </c>
      <c r="N749" t="s">
        <v>8306</v>
      </c>
      <c r="O749" t="s">
        <v>8307</v>
      </c>
      <c r="P749" s="14">
        <f t="shared" si="33"/>
        <v>42323.964976851858</v>
      </c>
      <c r="Q749" s="14">
        <f t="shared" si="34"/>
        <v>42353.964976851858</v>
      </c>
      <c r="R749">
        <f t="shared" si="35"/>
        <v>30</v>
      </c>
    </row>
    <row r="750" spans="1:18" x14ac:dyDescent="0.35">
      <c r="A750">
        <v>3302</v>
      </c>
      <c r="B750" s="3" t="s">
        <v>3302</v>
      </c>
      <c r="C750" s="3" t="s">
        <v>7412</v>
      </c>
      <c r="D750" s="6">
        <v>8400</v>
      </c>
      <c r="E750" s="8">
        <v>8685</v>
      </c>
      <c r="F750" t="s">
        <v>8218</v>
      </c>
      <c r="G750" t="s">
        <v>8226</v>
      </c>
      <c r="H750" t="s">
        <v>8248</v>
      </c>
      <c r="I750">
        <v>1481099176</v>
      </c>
      <c r="J750">
        <v>1478507176</v>
      </c>
      <c r="K750" t="b">
        <v>0</v>
      </c>
      <c r="L750">
        <v>50</v>
      </c>
      <c r="M750" t="b">
        <v>1</v>
      </c>
      <c r="N750" t="s">
        <v>8328</v>
      </c>
      <c r="O750" t="s">
        <v>8329</v>
      </c>
      <c r="P750" s="14">
        <f t="shared" si="33"/>
        <v>42681.35157407407</v>
      </c>
      <c r="Q750" s="14">
        <f t="shared" si="34"/>
        <v>42711.35157407407</v>
      </c>
      <c r="R750">
        <f t="shared" si="35"/>
        <v>30</v>
      </c>
    </row>
    <row r="751" spans="1:18" ht="29" x14ac:dyDescent="0.35">
      <c r="A751">
        <v>3041</v>
      </c>
      <c r="B751" s="3" t="s">
        <v>3041</v>
      </c>
      <c r="C751" s="3" t="s">
        <v>7151</v>
      </c>
      <c r="D751" s="6">
        <v>8300</v>
      </c>
      <c r="E751" s="8">
        <v>9170</v>
      </c>
      <c r="F751" t="s">
        <v>8218</v>
      </c>
      <c r="G751" t="s">
        <v>8223</v>
      </c>
      <c r="H751" t="s">
        <v>8245</v>
      </c>
      <c r="I751">
        <v>1453323048</v>
      </c>
      <c r="J751">
        <v>1450731048</v>
      </c>
      <c r="K751" t="b">
        <v>0</v>
      </c>
      <c r="L751">
        <v>95</v>
      </c>
      <c r="M751" t="b">
        <v>1</v>
      </c>
      <c r="N751" t="s">
        <v>8328</v>
      </c>
      <c r="O751" t="s">
        <v>8344</v>
      </c>
      <c r="P751" s="14">
        <f t="shared" si="33"/>
        <v>42359.868611111116</v>
      </c>
      <c r="Q751" s="14">
        <f t="shared" si="34"/>
        <v>42389.868611111116</v>
      </c>
      <c r="R751">
        <f t="shared" si="35"/>
        <v>30</v>
      </c>
    </row>
    <row r="752" spans="1:18" ht="58" x14ac:dyDescent="0.35">
      <c r="A752">
        <v>721</v>
      </c>
      <c r="B752" s="3" t="s">
        <v>722</v>
      </c>
      <c r="C752" s="3" t="s">
        <v>4831</v>
      </c>
      <c r="D752" s="6">
        <v>8200</v>
      </c>
      <c r="E752" s="8">
        <v>10013</v>
      </c>
      <c r="F752" t="s">
        <v>8218</v>
      </c>
      <c r="G752" t="s">
        <v>8223</v>
      </c>
      <c r="H752" t="s">
        <v>8245</v>
      </c>
      <c r="I752">
        <v>1406900607</v>
      </c>
      <c r="J752">
        <v>1403012607</v>
      </c>
      <c r="K752" t="b">
        <v>0</v>
      </c>
      <c r="L752">
        <v>119</v>
      </c>
      <c r="M752" t="b">
        <v>1</v>
      </c>
      <c r="N752" t="s">
        <v>8315</v>
      </c>
      <c r="O752" t="s">
        <v>8316</v>
      </c>
      <c r="P752" s="14">
        <f t="shared" si="33"/>
        <v>41807.571840277778</v>
      </c>
      <c r="Q752" s="14">
        <f t="shared" si="34"/>
        <v>41852.571840277778</v>
      </c>
      <c r="R752">
        <f t="shared" si="35"/>
        <v>45</v>
      </c>
    </row>
    <row r="753" spans="1:18" ht="58" x14ac:dyDescent="0.35">
      <c r="A753">
        <v>2229</v>
      </c>
      <c r="B753" s="3" t="s">
        <v>2230</v>
      </c>
      <c r="C753" s="3" t="s">
        <v>6339</v>
      </c>
      <c r="D753" s="6">
        <v>8012</v>
      </c>
      <c r="E753" s="8">
        <v>13704.33</v>
      </c>
      <c r="F753" t="s">
        <v>8218</v>
      </c>
      <c r="G753" t="s">
        <v>8223</v>
      </c>
      <c r="H753" t="s">
        <v>8245</v>
      </c>
      <c r="I753">
        <v>1378180800</v>
      </c>
      <c r="J753">
        <v>1375113391</v>
      </c>
      <c r="K753" t="b">
        <v>0</v>
      </c>
      <c r="L753">
        <v>539</v>
      </c>
      <c r="M753" t="b">
        <v>1</v>
      </c>
      <c r="N753" t="s">
        <v>8321</v>
      </c>
      <c r="O753" t="s">
        <v>8338</v>
      </c>
      <c r="P753" s="14">
        <f t="shared" si="33"/>
        <v>41484.664247685185</v>
      </c>
      <c r="Q753" s="14">
        <f t="shared" si="34"/>
        <v>41520.166666666664</v>
      </c>
      <c r="R753">
        <f t="shared" si="35"/>
        <v>36</v>
      </c>
    </row>
    <row r="754" spans="1:18" ht="43.5" x14ac:dyDescent="0.35">
      <c r="A754">
        <v>6</v>
      </c>
      <c r="B754" s="3" t="s">
        <v>8</v>
      </c>
      <c r="C754" s="3" t="s">
        <v>4117</v>
      </c>
      <c r="D754" s="6">
        <v>8000</v>
      </c>
      <c r="E754" s="8">
        <v>8519</v>
      </c>
      <c r="F754" t="s">
        <v>8218</v>
      </c>
      <c r="G754" t="s">
        <v>8223</v>
      </c>
      <c r="H754" t="s">
        <v>8245</v>
      </c>
      <c r="I754">
        <v>1402710250</v>
      </c>
      <c r="J754">
        <v>1401846250</v>
      </c>
      <c r="K754" t="b">
        <v>0</v>
      </c>
      <c r="L754">
        <v>58</v>
      </c>
      <c r="M754" t="b">
        <v>1</v>
      </c>
      <c r="N754" t="s">
        <v>8306</v>
      </c>
      <c r="O754" t="s">
        <v>8307</v>
      </c>
      <c r="P754" s="14">
        <f t="shared" si="33"/>
        <v>41794.072337962964</v>
      </c>
      <c r="Q754" s="14">
        <f t="shared" si="34"/>
        <v>41804.072337962964</v>
      </c>
      <c r="R754">
        <f t="shared" si="35"/>
        <v>10</v>
      </c>
    </row>
    <row r="755" spans="1:18" ht="29" x14ac:dyDescent="0.35">
      <c r="A755">
        <v>56</v>
      </c>
      <c r="B755" s="3" t="s">
        <v>58</v>
      </c>
      <c r="C755" s="3" t="s">
        <v>4167</v>
      </c>
      <c r="D755" s="6">
        <v>8000</v>
      </c>
      <c r="E755" s="8">
        <v>8581</v>
      </c>
      <c r="F755" t="s">
        <v>8218</v>
      </c>
      <c r="G755" t="s">
        <v>8224</v>
      </c>
      <c r="H755" t="s">
        <v>8246</v>
      </c>
      <c r="I755">
        <v>1433779200</v>
      </c>
      <c r="J755">
        <v>1432559424</v>
      </c>
      <c r="K755" t="b">
        <v>0</v>
      </c>
      <c r="L755">
        <v>174</v>
      </c>
      <c r="M755" t="b">
        <v>1</v>
      </c>
      <c r="N755" t="s">
        <v>8306</v>
      </c>
      <c r="O755" t="s">
        <v>8307</v>
      </c>
      <c r="P755" s="14">
        <f t="shared" si="33"/>
        <v>42149.548888888887</v>
      </c>
      <c r="Q755" s="14">
        <f t="shared" si="34"/>
        <v>42163.666666666672</v>
      </c>
      <c r="R755">
        <f t="shared" si="35"/>
        <v>14</v>
      </c>
    </row>
    <row r="756" spans="1:18" ht="43.5" x14ac:dyDescent="0.35">
      <c r="A756">
        <v>127</v>
      </c>
      <c r="B756" s="3" t="s">
        <v>129</v>
      </c>
      <c r="C756" s="3" t="s">
        <v>4238</v>
      </c>
      <c r="D756" s="6">
        <v>8000</v>
      </c>
      <c r="E756" s="8">
        <v>190</v>
      </c>
      <c r="F756" t="s">
        <v>8219</v>
      </c>
      <c r="G756" t="s">
        <v>8223</v>
      </c>
      <c r="H756" t="s">
        <v>8245</v>
      </c>
      <c r="I756">
        <v>1428069541</v>
      </c>
      <c r="J756">
        <v>1425481141</v>
      </c>
      <c r="K756" t="b">
        <v>0</v>
      </c>
      <c r="L756">
        <v>4</v>
      </c>
      <c r="M756" t="b">
        <v>0</v>
      </c>
      <c r="N756" t="s">
        <v>8306</v>
      </c>
      <c r="O756" t="s">
        <v>8308</v>
      </c>
      <c r="P756" s="14">
        <f t="shared" si="33"/>
        <v>42067.62431712963</v>
      </c>
      <c r="Q756" s="14">
        <f t="shared" si="34"/>
        <v>42097.582650462966</v>
      </c>
      <c r="R756">
        <f t="shared" si="35"/>
        <v>30</v>
      </c>
    </row>
    <row r="757" spans="1:18" ht="43.5" x14ac:dyDescent="0.35">
      <c r="A757">
        <v>168</v>
      </c>
      <c r="B757" s="3" t="s">
        <v>170</v>
      </c>
      <c r="C757" s="3" t="s">
        <v>4278</v>
      </c>
      <c r="D757" s="6">
        <v>8000</v>
      </c>
      <c r="E757" s="8">
        <v>325</v>
      </c>
      <c r="F757" t="s">
        <v>8220</v>
      </c>
      <c r="G757" t="s">
        <v>8223</v>
      </c>
      <c r="H757" t="s">
        <v>8245</v>
      </c>
      <c r="I757">
        <v>1426791770</v>
      </c>
      <c r="J757">
        <v>1424203370</v>
      </c>
      <c r="K757" t="b">
        <v>0</v>
      </c>
      <c r="L757">
        <v>3</v>
      </c>
      <c r="M757" t="b">
        <v>0</v>
      </c>
      <c r="N757" t="s">
        <v>8306</v>
      </c>
      <c r="O757" t="s">
        <v>8309</v>
      </c>
      <c r="P757" s="14">
        <f t="shared" si="33"/>
        <v>42052.83530092593</v>
      </c>
      <c r="Q757" s="14">
        <f t="shared" si="34"/>
        <v>42082.793634259258</v>
      </c>
      <c r="R757">
        <f t="shared" si="35"/>
        <v>30</v>
      </c>
    </row>
    <row r="758" spans="1:18" ht="43.5" x14ac:dyDescent="0.35">
      <c r="A758">
        <v>205</v>
      </c>
      <c r="B758" s="3" t="s">
        <v>207</v>
      </c>
      <c r="C758" s="3" t="s">
        <v>4315</v>
      </c>
      <c r="D758" s="6">
        <v>8000</v>
      </c>
      <c r="E758" s="8">
        <v>1300</v>
      </c>
      <c r="F758" t="s">
        <v>8220</v>
      </c>
      <c r="G758" t="s">
        <v>8223</v>
      </c>
      <c r="H758" t="s">
        <v>8245</v>
      </c>
      <c r="I758">
        <v>1444144222</v>
      </c>
      <c r="J758">
        <v>1441120222</v>
      </c>
      <c r="K758" t="b">
        <v>0</v>
      </c>
      <c r="L758">
        <v>17</v>
      </c>
      <c r="M758" t="b">
        <v>0</v>
      </c>
      <c r="N758" t="s">
        <v>8306</v>
      </c>
      <c r="O758" t="s">
        <v>8309</v>
      </c>
      <c r="P758" s="14">
        <f t="shared" si="33"/>
        <v>42248.632199074069</v>
      </c>
      <c r="Q758" s="14">
        <f t="shared" si="34"/>
        <v>42283.632199074069</v>
      </c>
      <c r="R758">
        <f t="shared" si="35"/>
        <v>35</v>
      </c>
    </row>
    <row r="759" spans="1:18" ht="29" x14ac:dyDescent="0.35">
      <c r="A759">
        <v>228</v>
      </c>
      <c r="B759" s="3" t="s">
        <v>230</v>
      </c>
      <c r="C759" s="3" t="s">
        <v>4338</v>
      </c>
      <c r="D759" s="6">
        <v>8000</v>
      </c>
      <c r="E759" s="8">
        <v>0</v>
      </c>
      <c r="F759" t="s">
        <v>8220</v>
      </c>
      <c r="G759" t="s">
        <v>8224</v>
      </c>
      <c r="H759" t="s">
        <v>8246</v>
      </c>
      <c r="I759">
        <v>1433176105</v>
      </c>
      <c r="J759">
        <v>1427992105</v>
      </c>
      <c r="K759" t="b">
        <v>0</v>
      </c>
      <c r="L759">
        <v>0</v>
      </c>
      <c r="M759" t="b">
        <v>0</v>
      </c>
      <c r="N759" t="s">
        <v>8306</v>
      </c>
      <c r="O759" t="s">
        <v>8309</v>
      </c>
      <c r="P759" s="14">
        <f t="shared" si="33"/>
        <v>42096.686400462961</v>
      </c>
      <c r="Q759" s="14">
        <f t="shared" si="34"/>
        <v>42156.686400462961</v>
      </c>
      <c r="R759">
        <f t="shared" si="35"/>
        <v>60</v>
      </c>
    </row>
    <row r="760" spans="1:18" ht="29" x14ac:dyDescent="0.35">
      <c r="A760">
        <v>255</v>
      </c>
      <c r="B760" s="3" t="s">
        <v>256</v>
      </c>
      <c r="C760" s="3" t="s">
        <v>4365</v>
      </c>
      <c r="D760" s="6">
        <v>8000</v>
      </c>
      <c r="E760" s="8">
        <v>8538.66</v>
      </c>
      <c r="F760" t="s">
        <v>8218</v>
      </c>
      <c r="G760" t="s">
        <v>8223</v>
      </c>
      <c r="H760" t="s">
        <v>8245</v>
      </c>
      <c r="I760">
        <v>1300275482</v>
      </c>
      <c r="J760">
        <v>1297687082</v>
      </c>
      <c r="K760" t="b">
        <v>1</v>
      </c>
      <c r="L760">
        <v>188</v>
      </c>
      <c r="M760" t="b">
        <v>1</v>
      </c>
      <c r="N760" t="s">
        <v>8306</v>
      </c>
      <c r="O760" t="s">
        <v>8310</v>
      </c>
      <c r="P760" s="14">
        <f t="shared" si="33"/>
        <v>40588.526412037041</v>
      </c>
      <c r="Q760" s="14">
        <f t="shared" si="34"/>
        <v>40618.48474537037</v>
      </c>
      <c r="R760">
        <f t="shared" si="35"/>
        <v>30</v>
      </c>
    </row>
    <row r="761" spans="1:18" ht="58" x14ac:dyDescent="0.35">
      <c r="A761">
        <v>312</v>
      </c>
      <c r="B761" s="3" t="s">
        <v>313</v>
      </c>
      <c r="C761" s="3" t="s">
        <v>4422</v>
      </c>
      <c r="D761" s="6">
        <v>8000</v>
      </c>
      <c r="E761" s="8">
        <v>8950</v>
      </c>
      <c r="F761" t="s">
        <v>8218</v>
      </c>
      <c r="G761" t="s">
        <v>8223</v>
      </c>
      <c r="H761" t="s">
        <v>8245</v>
      </c>
      <c r="I761">
        <v>1365973432</v>
      </c>
      <c r="J761">
        <v>1363381432</v>
      </c>
      <c r="K761" t="b">
        <v>1</v>
      </c>
      <c r="L761">
        <v>146</v>
      </c>
      <c r="M761" t="b">
        <v>1</v>
      </c>
      <c r="N761" t="s">
        <v>8306</v>
      </c>
      <c r="O761" t="s">
        <v>8310</v>
      </c>
      <c r="P761" s="14">
        <f t="shared" si="33"/>
        <v>41348.877685185187</v>
      </c>
      <c r="Q761" s="14">
        <f t="shared" si="34"/>
        <v>41378.877685185187</v>
      </c>
      <c r="R761">
        <f t="shared" si="35"/>
        <v>30</v>
      </c>
    </row>
    <row r="762" spans="1:18" ht="43.5" x14ac:dyDescent="0.35">
      <c r="A762">
        <v>419</v>
      </c>
      <c r="B762" s="3" t="s">
        <v>420</v>
      </c>
      <c r="C762" s="3" t="s">
        <v>4529</v>
      </c>
      <c r="D762" s="6">
        <v>8000</v>
      </c>
      <c r="E762" s="8">
        <v>8035</v>
      </c>
      <c r="F762" t="s">
        <v>8218</v>
      </c>
      <c r="G762" t="s">
        <v>8223</v>
      </c>
      <c r="H762" t="s">
        <v>8245</v>
      </c>
      <c r="I762">
        <v>1372536787</v>
      </c>
      <c r="J762">
        <v>1367352787</v>
      </c>
      <c r="K762" t="b">
        <v>0</v>
      </c>
      <c r="L762">
        <v>73</v>
      </c>
      <c r="M762" t="b">
        <v>1</v>
      </c>
      <c r="N762" t="s">
        <v>8306</v>
      </c>
      <c r="O762" t="s">
        <v>8310</v>
      </c>
      <c r="P762" s="14">
        <f t="shared" si="33"/>
        <v>41394.842442129629</v>
      </c>
      <c r="Q762" s="14">
        <f t="shared" si="34"/>
        <v>41454.842442129629</v>
      </c>
      <c r="R762">
        <f t="shared" si="35"/>
        <v>60</v>
      </c>
    </row>
    <row r="763" spans="1:18" ht="43.5" x14ac:dyDescent="0.35">
      <c r="A763">
        <v>512</v>
      </c>
      <c r="B763" s="3" t="s">
        <v>513</v>
      </c>
      <c r="C763" s="3" t="s">
        <v>4622</v>
      </c>
      <c r="D763" s="6">
        <v>8000</v>
      </c>
      <c r="E763" s="8">
        <v>11</v>
      </c>
      <c r="F763" t="s">
        <v>8220</v>
      </c>
      <c r="G763" t="s">
        <v>8223</v>
      </c>
      <c r="H763" t="s">
        <v>8245</v>
      </c>
      <c r="I763">
        <v>1479667727</v>
      </c>
      <c r="J763">
        <v>1475776127</v>
      </c>
      <c r="K763" t="b">
        <v>0</v>
      </c>
      <c r="L763">
        <v>2</v>
      </c>
      <c r="M763" t="b">
        <v>0</v>
      </c>
      <c r="N763" t="s">
        <v>8306</v>
      </c>
      <c r="O763" t="s">
        <v>8311</v>
      </c>
      <c r="P763" s="14">
        <f t="shared" si="33"/>
        <v>42649.742210648154</v>
      </c>
      <c r="Q763" s="14">
        <f t="shared" si="34"/>
        <v>42694.783877314811</v>
      </c>
      <c r="R763">
        <f t="shared" si="35"/>
        <v>45</v>
      </c>
    </row>
    <row r="764" spans="1:18" ht="29" x14ac:dyDescent="0.35">
      <c r="A764">
        <v>556</v>
      </c>
      <c r="B764" s="3" t="s">
        <v>557</v>
      </c>
      <c r="C764" s="3" t="s">
        <v>4666</v>
      </c>
      <c r="D764" s="6">
        <v>8000</v>
      </c>
      <c r="E764" s="8">
        <v>200</v>
      </c>
      <c r="F764" t="s">
        <v>8220</v>
      </c>
      <c r="G764" t="s">
        <v>8223</v>
      </c>
      <c r="H764" t="s">
        <v>8245</v>
      </c>
      <c r="I764">
        <v>1452112717</v>
      </c>
      <c r="J764">
        <v>1449520717</v>
      </c>
      <c r="K764" t="b">
        <v>0</v>
      </c>
      <c r="L764">
        <v>1</v>
      </c>
      <c r="M764" t="b">
        <v>0</v>
      </c>
      <c r="N764" t="s">
        <v>8312</v>
      </c>
      <c r="O764" t="s">
        <v>8313</v>
      </c>
      <c r="P764" s="14">
        <f t="shared" si="33"/>
        <v>42345.860150462962</v>
      </c>
      <c r="Q764" s="14">
        <f t="shared" si="34"/>
        <v>42375.860150462962</v>
      </c>
      <c r="R764">
        <f t="shared" si="35"/>
        <v>30</v>
      </c>
    </row>
    <row r="765" spans="1:18" ht="43.5" x14ac:dyDescent="0.35">
      <c r="A765">
        <v>655</v>
      </c>
      <c r="B765" s="3" t="s">
        <v>656</v>
      </c>
      <c r="C765" s="3" t="s">
        <v>4765</v>
      </c>
      <c r="D765" s="6">
        <v>8000</v>
      </c>
      <c r="E765" s="8">
        <v>11751</v>
      </c>
      <c r="F765" t="s">
        <v>8218</v>
      </c>
      <c r="G765" t="s">
        <v>8223</v>
      </c>
      <c r="H765" t="s">
        <v>8245</v>
      </c>
      <c r="I765">
        <v>1426197512</v>
      </c>
      <c r="J765">
        <v>1423609112</v>
      </c>
      <c r="K765" t="b">
        <v>0</v>
      </c>
      <c r="L765">
        <v>274</v>
      </c>
      <c r="M765" t="b">
        <v>1</v>
      </c>
      <c r="N765" t="s">
        <v>8312</v>
      </c>
      <c r="O765" t="s">
        <v>8314</v>
      </c>
      <c r="P765" s="14">
        <f t="shared" si="33"/>
        <v>42045.957314814819</v>
      </c>
      <c r="Q765" s="14">
        <f t="shared" si="34"/>
        <v>42075.915648148148</v>
      </c>
      <c r="R765">
        <f t="shared" si="35"/>
        <v>30</v>
      </c>
    </row>
    <row r="766" spans="1:18" ht="43.5" x14ac:dyDescent="0.35">
      <c r="A766">
        <v>794</v>
      </c>
      <c r="B766" s="3" t="s">
        <v>795</v>
      </c>
      <c r="C766" s="3" t="s">
        <v>4904</v>
      </c>
      <c r="D766" s="6">
        <v>8000</v>
      </c>
      <c r="E766" s="8">
        <v>8425</v>
      </c>
      <c r="F766" t="s">
        <v>8218</v>
      </c>
      <c r="G766" t="s">
        <v>8223</v>
      </c>
      <c r="H766" t="s">
        <v>8245</v>
      </c>
      <c r="I766">
        <v>1315242360</v>
      </c>
      <c r="J766">
        <v>1310438737</v>
      </c>
      <c r="K766" t="b">
        <v>0</v>
      </c>
      <c r="L766">
        <v>53</v>
      </c>
      <c r="M766" t="b">
        <v>1</v>
      </c>
      <c r="N766" t="s">
        <v>8317</v>
      </c>
      <c r="O766" t="s">
        <v>8335</v>
      </c>
      <c r="P766" s="14">
        <f t="shared" si="33"/>
        <v>40736.115011574075</v>
      </c>
      <c r="Q766" s="14">
        <f t="shared" si="34"/>
        <v>40791.712500000001</v>
      </c>
      <c r="R766">
        <f t="shared" si="35"/>
        <v>55</v>
      </c>
    </row>
    <row r="767" spans="1:18" x14ac:dyDescent="0.35">
      <c r="A767">
        <v>806</v>
      </c>
      <c r="B767" s="3" t="s">
        <v>807</v>
      </c>
      <c r="C767" s="3" t="s">
        <v>4916</v>
      </c>
      <c r="D767" s="6">
        <v>8000</v>
      </c>
      <c r="E767" s="8">
        <v>8355</v>
      </c>
      <c r="F767" t="s">
        <v>8218</v>
      </c>
      <c r="G767" t="s">
        <v>8223</v>
      </c>
      <c r="H767" t="s">
        <v>8245</v>
      </c>
      <c r="I767">
        <v>1315413339</v>
      </c>
      <c r="J767">
        <v>1312821339</v>
      </c>
      <c r="K767" t="b">
        <v>0</v>
      </c>
      <c r="L767">
        <v>71</v>
      </c>
      <c r="M767" t="b">
        <v>1</v>
      </c>
      <c r="N767" t="s">
        <v>8317</v>
      </c>
      <c r="O767" t="s">
        <v>8335</v>
      </c>
      <c r="P767" s="14">
        <f t="shared" si="33"/>
        <v>40763.691423611112</v>
      </c>
      <c r="Q767" s="14">
        <f t="shared" si="34"/>
        <v>40793.691423611112</v>
      </c>
      <c r="R767">
        <f t="shared" si="35"/>
        <v>30</v>
      </c>
    </row>
    <row r="768" spans="1:18" ht="43.5" x14ac:dyDescent="0.35">
      <c r="A768">
        <v>872</v>
      </c>
      <c r="B768" s="3" t="s">
        <v>873</v>
      </c>
      <c r="C768" s="3" t="s">
        <v>4982</v>
      </c>
      <c r="D768" s="6">
        <v>8000</v>
      </c>
      <c r="E768" s="8">
        <v>65</v>
      </c>
      <c r="F768" t="s">
        <v>8220</v>
      </c>
      <c r="G768" t="s">
        <v>8223</v>
      </c>
      <c r="H768" t="s">
        <v>8245</v>
      </c>
      <c r="I768">
        <v>1299786527</v>
      </c>
      <c r="J768">
        <v>1295898527</v>
      </c>
      <c r="K768" t="b">
        <v>0</v>
      </c>
      <c r="L768">
        <v>2</v>
      </c>
      <c r="M768" t="b">
        <v>0</v>
      </c>
      <c r="N768" t="s">
        <v>8317</v>
      </c>
      <c r="O768" t="s">
        <v>8318</v>
      </c>
      <c r="P768" s="14">
        <f t="shared" si="33"/>
        <v>40567.825543981482</v>
      </c>
      <c r="Q768" s="14">
        <f t="shared" si="34"/>
        <v>40612.825543981482</v>
      </c>
      <c r="R768">
        <f t="shared" si="35"/>
        <v>45</v>
      </c>
    </row>
    <row r="769" spans="1:18" ht="43.5" x14ac:dyDescent="0.35">
      <c r="A769">
        <v>891</v>
      </c>
      <c r="B769" s="3" t="s">
        <v>892</v>
      </c>
      <c r="C769" s="3" t="s">
        <v>5001</v>
      </c>
      <c r="D769" s="6">
        <v>8000</v>
      </c>
      <c r="E769" s="8">
        <v>260</v>
      </c>
      <c r="F769" t="s">
        <v>8220</v>
      </c>
      <c r="G769" t="s">
        <v>8223</v>
      </c>
      <c r="H769" t="s">
        <v>8245</v>
      </c>
      <c r="I769">
        <v>1408581930</v>
      </c>
      <c r="J769">
        <v>1405989930</v>
      </c>
      <c r="K769" t="b">
        <v>0</v>
      </c>
      <c r="L769">
        <v>9</v>
      </c>
      <c r="M769" t="b">
        <v>0</v>
      </c>
      <c r="N769" t="s">
        <v>8317</v>
      </c>
      <c r="O769" t="s">
        <v>8319</v>
      </c>
      <c r="P769" s="14">
        <f t="shared" si="33"/>
        <v>41842.031597222223</v>
      </c>
      <c r="Q769" s="14">
        <f t="shared" si="34"/>
        <v>41872.031597222223</v>
      </c>
      <c r="R769">
        <f t="shared" si="35"/>
        <v>30</v>
      </c>
    </row>
    <row r="770" spans="1:18" ht="58" x14ac:dyDescent="0.35">
      <c r="A770">
        <v>895</v>
      </c>
      <c r="B770" s="3" t="s">
        <v>896</v>
      </c>
      <c r="C770" s="3" t="s">
        <v>5005</v>
      </c>
      <c r="D770" s="6">
        <v>8000</v>
      </c>
      <c r="E770" s="8">
        <v>195</v>
      </c>
      <c r="F770" t="s">
        <v>8220</v>
      </c>
      <c r="G770" t="s">
        <v>8223</v>
      </c>
      <c r="H770" t="s">
        <v>8245</v>
      </c>
      <c r="I770">
        <v>1287975829</v>
      </c>
      <c r="J770">
        <v>1284087829</v>
      </c>
      <c r="K770" t="b">
        <v>0</v>
      </c>
      <c r="L770">
        <v>7</v>
      </c>
      <c r="M770" t="b">
        <v>0</v>
      </c>
      <c r="N770" t="s">
        <v>8317</v>
      </c>
      <c r="O770" t="s">
        <v>8319</v>
      </c>
      <c r="P770" s="14">
        <f t="shared" si="33"/>
        <v>40431.127650462964</v>
      </c>
      <c r="Q770" s="14">
        <f t="shared" si="34"/>
        <v>40476.127650462964</v>
      </c>
      <c r="R770">
        <f t="shared" si="35"/>
        <v>45</v>
      </c>
    </row>
    <row r="771" spans="1:18" ht="58" x14ac:dyDescent="0.35">
      <c r="A771">
        <v>896</v>
      </c>
      <c r="B771" s="3" t="s">
        <v>897</v>
      </c>
      <c r="C771" s="3" t="s">
        <v>5006</v>
      </c>
      <c r="D771" s="6">
        <v>8000</v>
      </c>
      <c r="E771" s="8">
        <v>3200</v>
      </c>
      <c r="F771" t="s">
        <v>8220</v>
      </c>
      <c r="G771" t="s">
        <v>8223</v>
      </c>
      <c r="H771" t="s">
        <v>8245</v>
      </c>
      <c r="I771">
        <v>1440734400</v>
      </c>
      <c r="J771">
        <v>1438549026</v>
      </c>
      <c r="K771" t="b">
        <v>0</v>
      </c>
      <c r="L771">
        <v>72</v>
      </c>
      <c r="M771" t="b">
        <v>0</v>
      </c>
      <c r="N771" t="s">
        <v>8317</v>
      </c>
      <c r="O771" t="s">
        <v>8319</v>
      </c>
      <c r="P771" s="14">
        <f t="shared" ref="P771:P834" si="36">(((J771/60)/60)/24)+DATE(1970,1,1)</f>
        <v>42218.872986111113</v>
      </c>
      <c r="Q771" s="14">
        <f t="shared" ref="Q771:Q834" si="37">(((I771/60)/60)/24)+DATE(1970,1,1)</f>
        <v>42244.166666666672</v>
      </c>
      <c r="R771">
        <f t="shared" ref="R771:R834" si="38">_xlfn.DAYS(Q771,P771)</f>
        <v>26</v>
      </c>
    </row>
    <row r="772" spans="1:18" ht="43.5" x14ac:dyDescent="0.35">
      <c r="A772">
        <v>968</v>
      </c>
      <c r="B772" s="3" t="s">
        <v>969</v>
      </c>
      <c r="C772" s="3" t="s">
        <v>5078</v>
      </c>
      <c r="D772" s="6">
        <v>8000</v>
      </c>
      <c r="E772" s="8">
        <v>106</v>
      </c>
      <c r="F772" t="s">
        <v>8220</v>
      </c>
      <c r="G772" t="s">
        <v>8223</v>
      </c>
      <c r="H772" t="s">
        <v>8245</v>
      </c>
      <c r="I772">
        <v>1408134034</v>
      </c>
      <c r="J772">
        <v>1405542034</v>
      </c>
      <c r="K772" t="b">
        <v>0</v>
      </c>
      <c r="L772">
        <v>4</v>
      </c>
      <c r="M772" t="b">
        <v>0</v>
      </c>
      <c r="N772" t="s">
        <v>8312</v>
      </c>
      <c r="O772" t="s">
        <v>8314</v>
      </c>
      <c r="P772" s="14">
        <f t="shared" si="36"/>
        <v>41836.847615740742</v>
      </c>
      <c r="Q772" s="14">
        <f t="shared" si="37"/>
        <v>41866.847615740742</v>
      </c>
      <c r="R772">
        <f t="shared" si="38"/>
        <v>30</v>
      </c>
    </row>
    <row r="773" spans="1:18" ht="58" x14ac:dyDescent="0.35">
      <c r="A773">
        <v>1102</v>
      </c>
      <c r="B773" s="3" t="s">
        <v>1103</v>
      </c>
      <c r="C773" s="3" t="s">
        <v>5212</v>
      </c>
      <c r="D773" s="6">
        <v>8000</v>
      </c>
      <c r="E773" s="8">
        <v>425</v>
      </c>
      <c r="F773" t="s">
        <v>8220</v>
      </c>
      <c r="G773" t="s">
        <v>8223</v>
      </c>
      <c r="H773" t="s">
        <v>8245</v>
      </c>
      <c r="I773">
        <v>1386568740</v>
      </c>
      <c r="J773">
        <v>1383095125</v>
      </c>
      <c r="K773" t="b">
        <v>0</v>
      </c>
      <c r="L773">
        <v>24</v>
      </c>
      <c r="M773" t="b">
        <v>0</v>
      </c>
      <c r="N773" t="s">
        <v>8321</v>
      </c>
      <c r="O773" t="s">
        <v>8322</v>
      </c>
      <c r="P773" s="14">
        <f t="shared" si="36"/>
        <v>41577.045428240745</v>
      </c>
      <c r="Q773" s="14">
        <f t="shared" si="37"/>
        <v>41617.249305555553</v>
      </c>
      <c r="R773">
        <f t="shared" si="38"/>
        <v>40</v>
      </c>
    </row>
    <row r="774" spans="1:18" ht="43.5" x14ac:dyDescent="0.35">
      <c r="A774">
        <v>1139</v>
      </c>
      <c r="B774" s="3" t="s">
        <v>1140</v>
      </c>
      <c r="C774" s="3" t="s">
        <v>5249</v>
      </c>
      <c r="D774" s="6">
        <v>8000</v>
      </c>
      <c r="E774" s="8">
        <v>5</v>
      </c>
      <c r="F774" t="s">
        <v>8220</v>
      </c>
      <c r="G774" t="s">
        <v>8223</v>
      </c>
      <c r="H774" t="s">
        <v>8245</v>
      </c>
      <c r="I774">
        <v>1420100426</v>
      </c>
      <c r="J774">
        <v>1417508426</v>
      </c>
      <c r="K774" t="b">
        <v>0</v>
      </c>
      <c r="L774">
        <v>1</v>
      </c>
      <c r="M774" t="b">
        <v>0</v>
      </c>
      <c r="N774" t="s">
        <v>8321</v>
      </c>
      <c r="O774" t="s">
        <v>8323</v>
      </c>
      <c r="P774" s="14">
        <f t="shared" si="36"/>
        <v>41975.347523148142</v>
      </c>
      <c r="Q774" s="14">
        <f t="shared" si="37"/>
        <v>42005.347523148142</v>
      </c>
      <c r="R774">
        <f t="shared" si="38"/>
        <v>30</v>
      </c>
    </row>
    <row r="775" spans="1:18" ht="29" x14ac:dyDescent="0.35">
      <c r="A775">
        <v>1153</v>
      </c>
      <c r="B775" s="3" t="s">
        <v>1154</v>
      </c>
      <c r="C775" s="3" t="s">
        <v>5263</v>
      </c>
      <c r="D775" s="6">
        <v>8000</v>
      </c>
      <c r="E775" s="8">
        <v>50</v>
      </c>
      <c r="F775" t="s">
        <v>8220</v>
      </c>
      <c r="G775" t="s">
        <v>8223</v>
      </c>
      <c r="H775" t="s">
        <v>8245</v>
      </c>
      <c r="I775">
        <v>1434647305</v>
      </c>
      <c r="J775">
        <v>1432055305</v>
      </c>
      <c r="K775" t="b">
        <v>0</v>
      </c>
      <c r="L775">
        <v>1</v>
      </c>
      <c r="M775" t="b">
        <v>0</v>
      </c>
      <c r="N775" t="s">
        <v>8324</v>
      </c>
      <c r="O775" t="s">
        <v>8325</v>
      </c>
      <c r="P775" s="14">
        <f t="shared" si="36"/>
        <v>42143.714178240742</v>
      </c>
      <c r="Q775" s="14">
        <f t="shared" si="37"/>
        <v>42173.714178240742</v>
      </c>
      <c r="R775">
        <f t="shared" si="38"/>
        <v>30</v>
      </c>
    </row>
    <row r="776" spans="1:18" ht="43.5" x14ac:dyDescent="0.35">
      <c r="A776">
        <v>1240</v>
      </c>
      <c r="B776" s="3" t="s">
        <v>1241</v>
      </c>
      <c r="C776" s="3" t="s">
        <v>5350</v>
      </c>
      <c r="D776" s="6">
        <v>8000</v>
      </c>
      <c r="E776" s="8">
        <v>241</v>
      </c>
      <c r="F776" t="s">
        <v>8219</v>
      </c>
      <c r="G776" t="s">
        <v>8223</v>
      </c>
      <c r="H776" t="s">
        <v>8245</v>
      </c>
      <c r="I776">
        <v>1373665860</v>
      </c>
      <c r="J776">
        <v>1368579457</v>
      </c>
      <c r="K776" t="b">
        <v>0</v>
      </c>
      <c r="L776">
        <v>8</v>
      </c>
      <c r="M776" t="b">
        <v>0</v>
      </c>
      <c r="N776" t="s">
        <v>8317</v>
      </c>
      <c r="O776" t="s">
        <v>8350</v>
      </c>
      <c r="P776" s="14">
        <f t="shared" si="36"/>
        <v>41409.040011574078</v>
      </c>
      <c r="Q776" s="14">
        <f t="shared" si="37"/>
        <v>41467.910416666666</v>
      </c>
      <c r="R776">
        <f t="shared" si="38"/>
        <v>58</v>
      </c>
    </row>
    <row r="777" spans="1:18" ht="43.5" x14ac:dyDescent="0.35">
      <c r="A777">
        <v>1382</v>
      </c>
      <c r="B777" s="3" t="s">
        <v>1383</v>
      </c>
      <c r="C777" s="3" t="s">
        <v>5492</v>
      </c>
      <c r="D777" s="6">
        <v>8000</v>
      </c>
      <c r="E777" s="8">
        <v>8349</v>
      </c>
      <c r="F777" t="s">
        <v>8218</v>
      </c>
      <c r="G777" t="s">
        <v>8223</v>
      </c>
      <c r="H777" t="s">
        <v>8245</v>
      </c>
      <c r="I777">
        <v>1367867536</v>
      </c>
      <c r="J777">
        <v>1365275536</v>
      </c>
      <c r="K777" t="b">
        <v>0</v>
      </c>
      <c r="L777">
        <v>148</v>
      </c>
      <c r="M777" t="b">
        <v>1</v>
      </c>
      <c r="N777" t="s">
        <v>8317</v>
      </c>
      <c r="O777" t="s">
        <v>8335</v>
      </c>
      <c r="P777" s="14">
        <f t="shared" si="36"/>
        <v>41370.800185185188</v>
      </c>
      <c r="Q777" s="14">
        <f t="shared" si="37"/>
        <v>41400.800185185188</v>
      </c>
      <c r="R777">
        <f t="shared" si="38"/>
        <v>30</v>
      </c>
    </row>
    <row r="778" spans="1:18" ht="43.5" x14ac:dyDescent="0.35">
      <c r="A778">
        <v>1385</v>
      </c>
      <c r="B778" s="3" t="s">
        <v>1386</v>
      </c>
      <c r="C778" s="3" t="s">
        <v>5495</v>
      </c>
      <c r="D778" s="6">
        <v>8000</v>
      </c>
      <c r="E778" s="8">
        <v>8832.49</v>
      </c>
      <c r="F778" t="s">
        <v>8218</v>
      </c>
      <c r="G778" t="s">
        <v>8235</v>
      </c>
      <c r="H778" t="s">
        <v>8248</v>
      </c>
      <c r="I778">
        <v>1461931860</v>
      </c>
      <c r="J778">
        <v>1457109121</v>
      </c>
      <c r="K778" t="b">
        <v>0</v>
      </c>
      <c r="L778">
        <v>134</v>
      </c>
      <c r="M778" t="b">
        <v>1</v>
      </c>
      <c r="N778" t="s">
        <v>8317</v>
      </c>
      <c r="O778" t="s">
        <v>8335</v>
      </c>
      <c r="P778" s="14">
        <f t="shared" si="36"/>
        <v>42433.688900462963</v>
      </c>
      <c r="Q778" s="14">
        <f t="shared" si="37"/>
        <v>42489.507638888885</v>
      </c>
      <c r="R778">
        <f t="shared" si="38"/>
        <v>56</v>
      </c>
    </row>
    <row r="779" spans="1:18" ht="43.5" x14ac:dyDescent="0.35">
      <c r="A779">
        <v>1513</v>
      </c>
      <c r="B779" s="3" t="s">
        <v>1514</v>
      </c>
      <c r="C779" s="3" t="s">
        <v>5623</v>
      </c>
      <c r="D779" s="6">
        <v>8000</v>
      </c>
      <c r="E779" s="8">
        <v>12001.5</v>
      </c>
      <c r="F779" t="s">
        <v>8218</v>
      </c>
      <c r="G779" t="s">
        <v>8224</v>
      </c>
      <c r="H779" t="s">
        <v>8246</v>
      </c>
      <c r="I779">
        <v>1405523866</v>
      </c>
      <c r="J779">
        <v>1402931866</v>
      </c>
      <c r="K779" t="b">
        <v>1</v>
      </c>
      <c r="L779">
        <v>215</v>
      </c>
      <c r="M779" t="b">
        <v>1</v>
      </c>
      <c r="N779" t="s">
        <v>8326</v>
      </c>
      <c r="O779" t="s">
        <v>8327</v>
      </c>
      <c r="P779" s="14">
        <f t="shared" si="36"/>
        <v>41806.637337962966</v>
      </c>
      <c r="Q779" s="14">
        <f t="shared" si="37"/>
        <v>41836.637337962966</v>
      </c>
      <c r="R779">
        <f t="shared" si="38"/>
        <v>30</v>
      </c>
    </row>
    <row r="780" spans="1:18" ht="58" x14ac:dyDescent="0.35">
      <c r="A780">
        <v>1606</v>
      </c>
      <c r="B780" s="3" t="s">
        <v>1607</v>
      </c>
      <c r="C780" s="3" t="s">
        <v>5716</v>
      </c>
      <c r="D780" s="6">
        <v>8000</v>
      </c>
      <c r="E780" s="8">
        <v>8080.33</v>
      </c>
      <c r="F780" t="s">
        <v>8218</v>
      </c>
      <c r="G780" t="s">
        <v>8223</v>
      </c>
      <c r="H780" t="s">
        <v>8245</v>
      </c>
      <c r="I780">
        <v>1300930838</v>
      </c>
      <c r="J780">
        <v>1293158438</v>
      </c>
      <c r="K780" t="b">
        <v>0</v>
      </c>
      <c r="L780">
        <v>92</v>
      </c>
      <c r="M780" t="b">
        <v>1</v>
      </c>
      <c r="N780" t="s">
        <v>8317</v>
      </c>
      <c r="O780" t="s">
        <v>8335</v>
      </c>
      <c r="P780" s="14">
        <f t="shared" si="36"/>
        <v>40536.111550925925</v>
      </c>
      <c r="Q780" s="14">
        <f t="shared" si="37"/>
        <v>40626.069884259261</v>
      </c>
      <c r="R780">
        <f t="shared" si="38"/>
        <v>90</v>
      </c>
    </row>
    <row r="781" spans="1:18" ht="43.5" x14ac:dyDescent="0.35">
      <c r="A781">
        <v>1615</v>
      </c>
      <c r="B781" s="3" t="s">
        <v>1616</v>
      </c>
      <c r="C781" s="3" t="s">
        <v>5725</v>
      </c>
      <c r="D781" s="6">
        <v>8000</v>
      </c>
      <c r="E781" s="8">
        <v>9130</v>
      </c>
      <c r="F781" t="s">
        <v>8218</v>
      </c>
      <c r="G781" t="s">
        <v>8223</v>
      </c>
      <c r="H781" t="s">
        <v>8245</v>
      </c>
      <c r="I781">
        <v>1323742396</v>
      </c>
      <c r="J781">
        <v>1319850796</v>
      </c>
      <c r="K781" t="b">
        <v>0</v>
      </c>
      <c r="L781">
        <v>136</v>
      </c>
      <c r="M781" t="b">
        <v>1</v>
      </c>
      <c r="N781" t="s">
        <v>8317</v>
      </c>
      <c r="O781" t="s">
        <v>8335</v>
      </c>
      <c r="P781" s="14">
        <f t="shared" si="36"/>
        <v>40845.050879629627</v>
      </c>
      <c r="Q781" s="14">
        <f t="shared" si="37"/>
        <v>40890.092546296299</v>
      </c>
      <c r="R781">
        <f t="shared" si="38"/>
        <v>45</v>
      </c>
    </row>
    <row r="782" spans="1:18" ht="43.5" x14ac:dyDescent="0.35">
      <c r="A782">
        <v>1626</v>
      </c>
      <c r="B782" s="3" t="s">
        <v>1627</v>
      </c>
      <c r="C782" s="3" t="s">
        <v>5736</v>
      </c>
      <c r="D782" s="6">
        <v>8000</v>
      </c>
      <c r="E782" s="8">
        <v>8095</v>
      </c>
      <c r="F782" t="s">
        <v>8218</v>
      </c>
      <c r="G782" t="s">
        <v>8223</v>
      </c>
      <c r="H782" t="s">
        <v>8245</v>
      </c>
      <c r="I782">
        <v>1385932867</v>
      </c>
      <c r="J782">
        <v>1383337267</v>
      </c>
      <c r="K782" t="b">
        <v>0</v>
      </c>
      <c r="L782">
        <v>108</v>
      </c>
      <c r="M782" t="b">
        <v>1</v>
      </c>
      <c r="N782" t="s">
        <v>8317</v>
      </c>
      <c r="O782" t="s">
        <v>8335</v>
      </c>
      <c r="P782" s="14">
        <f t="shared" si="36"/>
        <v>41579.847997685189</v>
      </c>
      <c r="Q782" s="14">
        <f t="shared" si="37"/>
        <v>41609.889664351853</v>
      </c>
      <c r="R782">
        <f t="shared" si="38"/>
        <v>30</v>
      </c>
    </row>
    <row r="783" spans="1:18" ht="58" x14ac:dyDescent="0.35">
      <c r="A783">
        <v>1662</v>
      </c>
      <c r="B783" s="3" t="s">
        <v>1663</v>
      </c>
      <c r="C783" s="3" t="s">
        <v>5772</v>
      </c>
      <c r="D783" s="6">
        <v>8000</v>
      </c>
      <c r="E783" s="8">
        <v>8211</v>
      </c>
      <c r="F783" t="s">
        <v>8218</v>
      </c>
      <c r="G783" t="s">
        <v>8223</v>
      </c>
      <c r="H783" t="s">
        <v>8245</v>
      </c>
      <c r="I783">
        <v>1325310336</v>
      </c>
      <c r="J783">
        <v>1320122736</v>
      </c>
      <c r="K783" t="b">
        <v>0</v>
      </c>
      <c r="L783">
        <v>62</v>
      </c>
      <c r="M783" t="b">
        <v>1</v>
      </c>
      <c r="N783" t="s">
        <v>8317</v>
      </c>
      <c r="O783" t="s">
        <v>8355</v>
      </c>
      <c r="P783" s="14">
        <f t="shared" si="36"/>
        <v>40848.198333333334</v>
      </c>
      <c r="Q783" s="14">
        <f t="shared" si="37"/>
        <v>40908.239999999998</v>
      </c>
      <c r="R783">
        <f t="shared" si="38"/>
        <v>60</v>
      </c>
    </row>
    <row r="784" spans="1:18" ht="43.5" x14ac:dyDescent="0.35">
      <c r="A784">
        <v>1668</v>
      </c>
      <c r="B784" s="3" t="s">
        <v>1669</v>
      </c>
      <c r="C784" s="3" t="s">
        <v>5778</v>
      </c>
      <c r="D784" s="6">
        <v>8000</v>
      </c>
      <c r="E784" s="8">
        <v>8211</v>
      </c>
      <c r="F784" t="s">
        <v>8218</v>
      </c>
      <c r="G784" t="s">
        <v>8223</v>
      </c>
      <c r="H784" t="s">
        <v>8245</v>
      </c>
      <c r="I784">
        <v>1322454939</v>
      </c>
      <c r="J784">
        <v>1319859339</v>
      </c>
      <c r="K784" t="b">
        <v>0</v>
      </c>
      <c r="L784">
        <v>116</v>
      </c>
      <c r="M784" t="b">
        <v>1</v>
      </c>
      <c r="N784" t="s">
        <v>8317</v>
      </c>
      <c r="O784" t="s">
        <v>8355</v>
      </c>
      <c r="P784" s="14">
        <f t="shared" si="36"/>
        <v>40845.14975694444</v>
      </c>
      <c r="Q784" s="14">
        <f t="shared" si="37"/>
        <v>40875.191423611112</v>
      </c>
      <c r="R784">
        <f t="shared" si="38"/>
        <v>30</v>
      </c>
    </row>
    <row r="785" spans="1:18" ht="29" x14ac:dyDescent="0.35">
      <c r="A785">
        <v>1684</v>
      </c>
      <c r="B785" s="3" t="s">
        <v>1685</v>
      </c>
      <c r="C785" s="3" t="s">
        <v>5794</v>
      </c>
      <c r="D785" s="6">
        <v>8000</v>
      </c>
      <c r="E785" s="8">
        <v>8730</v>
      </c>
      <c r="F785" t="s">
        <v>8221</v>
      </c>
      <c r="G785" t="s">
        <v>8223</v>
      </c>
      <c r="H785" t="s">
        <v>8245</v>
      </c>
      <c r="I785">
        <v>1489775641</v>
      </c>
      <c r="J785">
        <v>1487360041</v>
      </c>
      <c r="K785" t="b">
        <v>0</v>
      </c>
      <c r="L785">
        <v>101</v>
      </c>
      <c r="M785" t="b">
        <v>0</v>
      </c>
      <c r="N785" t="s">
        <v>8317</v>
      </c>
      <c r="O785" t="s">
        <v>8334</v>
      </c>
      <c r="P785" s="14">
        <f t="shared" si="36"/>
        <v>42783.815289351856</v>
      </c>
      <c r="Q785" s="14">
        <f t="shared" si="37"/>
        <v>42811.773622685185</v>
      </c>
      <c r="R785">
        <f t="shared" si="38"/>
        <v>28</v>
      </c>
    </row>
    <row r="786" spans="1:18" ht="43.5" x14ac:dyDescent="0.35">
      <c r="A786">
        <v>1789</v>
      </c>
      <c r="B786" s="3" t="s">
        <v>1790</v>
      </c>
      <c r="C786" s="3" t="s">
        <v>5899</v>
      </c>
      <c r="D786" s="6">
        <v>8000</v>
      </c>
      <c r="E786" s="8">
        <v>40</v>
      </c>
      <c r="F786" t="s">
        <v>8220</v>
      </c>
      <c r="G786" t="s">
        <v>8223</v>
      </c>
      <c r="H786" t="s">
        <v>8245</v>
      </c>
      <c r="I786">
        <v>1421042403</v>
      </c>
      <c r="J786">
        <v>1415858403</v>
      </c>
      <c r="K786" t="b">
        <v>1</v>
      </c>
      <c r="L786">
        <v>4</v>
      </c>
      <c r="M786" t="b">
        <v>0</v>
      </c>
      <c r="N786" t="s">
        <v>8326</v>
      </c>
      <c r="O786" t="s">
        <v>8327</v>
      </c>
      <c r="P786" s="14">
        <f t="shared" si="36"/>
        <v>41956.250034722223</v>
      </c>
      <c r="Q786" s="14">
        <f t="shared" si="37"/>
        <v>42016.250034722223</v>
      </c>
      <c r="R786">
        <f t="shared" si="38"/>
        <v>60</v>
      </c>
    </row>
    <row r="787" spans="1:18" ht="58" x14ac:dyDescent="0.35">
      <c r="A787">
        <v>1827</v>
      </c>
      <c r="B787" s="3" t="s">
        <v>1828</v>
      </c>
      <c r="C787" s="3" t="s">
        <v>5937</v>
      </c>
      <c r="D787" s="6">
        <v>8000</v>
      </c>
      <c r="E787" s="8">
        <v>8053</v>
      </c>
      <c r="F787" t="s">
        <v>8218</v>
      </c>
      <c r="G787" t="s">
        <v>8223</v>
      </c>
      <c r="H787" t="s">
        <v>8245</v>
      </c>
      <c r="I787">
        <v>1299138561</v>
      </c>
      <c r="J787">
        <v>1294818561</v>
      </c>
      <c r="K787" t="b">
        <v>0</v>
      </c>
      <c r="L787">
        <v>96</v>
      </c>
      <c r="M787" t="b">
        <v>1</v>
      </c>
      <c r="N787" t="s">
        <v>8317</v>
      </c>
      <c r="O787" t="s">
        <v>8335</v>
      </c>
      <c r="P787" s="14">
        <f t="shared" si="36"/>
        <v>40555.325937499998</v>
      </c>
      <c r="Q787" s="14">
        <f t="shared" si="37"/>
        <v>40605.325937499998</v>
      </c>
      <c r="R787">
        <f t="shared" si="38"/>
        <v>50</v>
      </c>
    </row>
    <row r="788" spans="1:18" ht="43.5" x14ac:dyDescent="0.35">
      <c r="A788">
        <v>1873</v>
      </c>
      <c r="B788" s="3" t="s">
        <v>1874</v>
      </c>
      <c r="C788" s="3" t="s">
        <v>5983</v>
      </c>
      <c r="D788" s="6">
        <v>8000</v>
      </c>
      <c r="E788" s="8">
        <v>36</v>
      </c>
      <c r="F788" t="s">
        <v>8220</v>
      </c>
      <c r="G788" t="s">
        <v>8228</v>
      </c>
      <c r="H788" t="s">
        <v>8250</v>
      </c>
      <c r="I788">
        <v>1436373900</v>
      </c>
      <c r="J788">
        <v>1433861210</v>
      </c>
      <c r="K788" t="b">
        <v>0</v>
      </c>
      <c r="L788">
        <v>2</v>
      </c>
      <c r="M788" t="b">
        <v>0</v>
      </c>
      <c r="N788" t="s">
        <v>8321</v>
      </c>
      <c r="O788" t="s">
        <v>8323</v>
      </c>
      <c r="P788" s="14">
        <f t="shared" si="36"/>
        <v>42164.615856481483</v>
      </c>
      <c r="Q788" s="14">
        <f t="shared" si="37"/>
        <v>42193.697916666672</v>
      </c>
      <c r="R788">
        <f t="shared" si="38"/>
        <v>29</v>
      </c>
    </row>
    <row r="789" spans="1:18" ht="58" x14ac:dyDescent="0.35">
      <c r="A789">
        <v>1878</v>
      </c>
      <c r="B789" s="3" t="s">
        <v>1879</v>
      </c>
      <c r="C789" s="3" t="s">
        <v>5988</v>
      </c>
      <c r="D789" s="6">
        <v>8000</v>
      </c>
      <c r="E789" s="8">
        <v>0</v>
      </c>
      <c r="F789" t="s">
        <v>8220</v>
      </c>
      <c r="G789" t="s">
        <v>8225</v>
      </c>
      <c r="H789" t="s">
        <v>8247</v>
      </c>
      <c r="I789">
        <v>1402618355</v>
      </c>
      <c r="J789">
        <v>1400026355</v>
      </c>
      <c r="K789" t="b">
        <v>0</v>
      </c>
      <c r="L789">
        <v>0</v>
      </c>
      <c r="M789" t="b">
        <v>0</v>
      </c>
      <c r="N789" t="s">
        <v>8321</v>
      </c>
      <c r="O789" t="s">
        <v>8323</v>
      </c>
      <c r="P789" s="14">
        <f t="shared" si="36"/>
        <v>41773.008738425924</v>
      </c>
      <c r="Q789" s="14">
        <f t="shared" si="37"/>
        <v>41803.008738425924</v>
      </c>
      <c r="R789">
        <f t="shared" si="38"/>
        <v>30</v>
      </c>
    </row>
    <row r="790" spans="1:18" ht="43.5" x14ac:dyDescent="0.35">
      <c r="A790">
        <v>2038</v>
      </c>
      <c r="B790" s="3" t="s">
        <v>2039</v>
      </c>
      <c r="C790" s="3" t="s">
        <v>6148</v>
      </c>
      <c r="D790" s="6">
        <v>8000</v>
      </c>
      <c r="E790" s="8">
        <v>33641</v>
      </c>
      <c r="F790" t="s">
        <v>8218</v>
      </c>
      <c r="G790" t="s">
        <v>8224</v>
      </c>
      <c r="H790" t="s">
        <v>8246</v>
      </c>
      <c r="I790">
        <v>1372701600</v>
      </c>
      <c r="J790">
        <v>1369895421</v>
      </c>
      <c r="K790" t="b">
        <v>1</v>
      </c>
      <c r="L790">
        <v>204</v>
      </c>
      <c r="M790" t="b">
        <v>1</v>
      </c>
      <c r="N790" t="s">
        <v>8312</v>
      </c>
      <c r="O790" t="s">
        <v>8337</v>
      </c>
      <c r="P790" s="14">
        <f t="shared" si="36"/>
        <v>41424.27107638889</v>
      </c>
      <c r="Q790" s="14">
        <f t="shared" si="37"/>
        <v>41456.75</v>
      </c>
      <c r="R790">
        <f t="shared" si="38"/>
        <v>32</v>
      </c>
    </row>
    <row r="791" spans="1:18" ht="58" x14ac:dyDescent="0.35">
      <c r="A791">
        <v>2051</v>
      </c>
      <c r="B791" s="3" t="s">
        <v>2052</v>
      </c>
      <c r="C791" s="3" t="s">
        <v>6161</v>
      </c>
      <c r="D791" s="6">
        <v>8000</v>
      </c>
      <c r="E791" s="8">
        <v>10429</v>
      </c>
      <c r="F791" t="s">
        <v>8218</v>
      </c>
      <c r="G791" t="s">
        <v>8223</v>
      </c>
      <c r="H791" t="s">
        <v>8245</v>
      </c>
      <c r="I791">
        <v>1388017937</v>
      </c>
      <c r="J791">
        <v>1385425937</v>
      </c>
      <c r="K791" t="b">
        <v>0</v>
      </c>
      <c r="L791">
        <v>242</v>
      </c>
      <c r="M791" t="b">
        <v>1</v>
      </c>
      <c r="N791" t="s">
        <v>8312</v>
      </c>
      <c r="O791" t="s">
        <v>8337</v>
      </c>
      <c r="P791" s="14">
        <f t="shared" si="36"/>
        <v>41604.022418981483</v>
      </c>
      <c r="Q791" s="14">
        <f t="shared" si="37"/>
        <v>41634.022418981483</v>
      </c>
      <c r="R791">
        <f t="shared" si="38"/>
        <v>30</v>
      </c>
    </row>
    <row r="792" spans="1:18" ht="43.5" x14ac:dyDescent="0.35">
      <c r="A792">
        <v>2090</v>
      </c>
      <c r="B792" s="3" t="s">
        <v>2091</v>
      </c>
      <c r="C792" s="3" t="s">
        <v>6200</v>
      </c>
      <c r="D792" s="6">
        <v>8000</v>
      </c>
      <c r="E792" s="8">
        <v>9203.23</v>
      </c>
      <c r="F792" t="s">
        <v>8218</v>
      </c>
      <c r="G792" t="s">
        <v>8223</v>
      </c>
      <c r="H792" t="s">
        <v>8245</v>
      </c>
      <c r="I792">
        <v>1361696955</v>
      </c>
      <c r="J792">
        <v>1359104955</v>
      </c>
      <c r="K792" t="b">
        <v>0</v>
      </c>
      <c r="L792">
        <v>160</v>
      </c>
      <c r="M792" t="b">
        <v>1</v>
      </c>
      <c r="N792" t="s">
        <v>8317</v>
      </c>
      <c r="O792" t="s">
        <v>8319</v>
      </c>
      <c r="P792" s="14">
        <f t="shared" si="36"/>
        <v>41299.381423611114</v>
      </c>
      <c r="Q792" s="14">
        <f t="shared" si="37"/>
        <v>41329.381423611114</v>
      </c>
      <c r="R792">
        <f t="shared" si="38"/>
        <v>30</v>
      </c>
    </row>
    <row r="793" spans="1:18" ht="43.5" x14ac:dyDescent="0.35">
      <c r="A793">
        <v>2120</v>
      </c>
      <c r="B793" s="3" t="s">
        <v>2121</v>
      </c>
      <c r="C793" s="3" t="s">
        <v>6230</v>
      </c>
      <c r="D793" s="6">
        <v>8000</v>
      </c>
      <c r="E793" s="8">
        <v>8070.43</v>
      </c>
      <c r="F793" t="s">
        <v>8218</v>
      </c>
      <c r="G793" t="s">
        <v>8223</v>
      </c>
      <c r="H793" t="s">
        <v>8245</v>
      </c>
      <c r="I793">
        <v>1388617736</v>
      </c>
      <c r="J793">
        <v>1384384136</v>
      </c>
      <c r="K793" t="b">
        <v>0</v>
      </c>
      <c r="L793">
        <v>69</v>
      </c>
      <c r="M793" t="b">
        <v>1</v>
      </c>
      <c r="N793" t="s">
        <v>8317</v>
      </c>
      <c r="O793" t="s">
        <v>8319</v>
      </c>
      <c r="P793" s="14">
        <f t="shared" si="36"/>
        <v>41591.964537037034</v>
      </c>
      <c r="Q793" s="14">
        <f t="shared" si="37"/>
        <v>41640.964537037034</v>
      </c>
      <c r="R793">
        <f t="shared" si="38"/>
        <v>49</v>
      </c>
    </row>
    <row r="794" spans="1:18" ht="58" x14ac:dyDescent="0.35">
      <c r="A794">
        <v>2253</v>
      </c>
      <c r="B794" s="3" t="s">
        <v>2254</v>
      </c>
      <c r="C794" s="3" t="s">
        <v>6363</v>
      </c>
      <c r="D794" s="6">
        <v>8000</v>
      </c>
      <c r="E794" s="8">
        <v>9015</v>
      </c>
      <c r="F794" t="s">
        <v>8218</v>
      </c>
      <c r="G794" t="s">
        <v>8223</v>
      </c>
      <c r="H794" t="s">
        <v>8245</v>
      </c>
      <c r="I794">
        <v>1447862947</v>
      </c>
      <c r="J794">
        <v>1445267347</v>
      </c>
      <c r="K794" t="b">
        <v>0</v>
      </c>
      <c r="L794">
        <v>84</v>
      </c>
      <c r="M794" t="b">
        <v>1</v>
      </c>
      <c r="N794" t="s">
        <v>8321</v>
      </c>
      <c r="O794" t="s">
        <v>8338</v>
      </c>
      <c r="P794" s="14">
        <f t="shared" si="36"/>
        <v>42296.631331018521</v>
      </c>
      <c r="Q794" s="14">
        <f t="shared" si="37"/>
        <v>42326.672997685186</v>
      </c>
      <c r="R794">
        <f t="shared" si="38"/>
        <v>30</v>
      </c>
    </row>
    <row r="795" spans="1:18" ht="43.5" x14ac:dyDescent="0.35">
      <c r="A795">
        <v>2331</v>
      </c>
      <c r="B795" s="3" t="s">
        <v>2332</v>
      </c>
      <c r="C795" s="3" t="s">
        <v>6441</v>
      </c>
      <c r="D795" s="6">
        <v>8000</v>
      </c>
      <c r="E795" s="8">
        <v>11545.1</v>
      </c>
      <c r="F795" t="s">
        <v>8218</v>
      </c>
      <c r="G795" t="s">
        <v>8223</v>
      </c>
      <c r="H795" t="s">
        <v>8245</v>
      </c>
      <c r="I795">
        <v>1408320490</v>
      </c>
      <c r="J795">
        <v>1405728490</v>
      </c>
      <c r="K795" t="b">
        <v>1</v>
      </c>
      <c r="L795">
        <v>283</v>
      </c>
      <c r="M795" t="b">
        <v>1</v>
      </c>
      <c r="N795" t="s">
        <v>8324</v>
      </c>
      <c r="O795" t="s">
        <v>8339</v>
      </c>
      <c r="P795" s="14">
        <f t="shared" si="36"/>
        <v>41839.005671296298</v>
      </c>
      <c r="Q795" s="14">
        <f t="shared" si="37"/>
        <v>41869.005671296298</v>
      </c>
      <c r="R795">
        <f t="shared" si="38"/>
        <v>30</v>
      </c>
    </row>
    <row r="796" spans="1:18" ht="43.5" x14ac:dyDescent="0.35">
      <c r="A796">
        <v>2355</v>
      </c>
      <c r="B796" s="3" t="s">
        <v>2356</v>
      </c>
      <c r="C796" s="3" t="s">
        <v>6465</v>
      </c>
      <c r="D796" s="6">
        <v>8000</v>
      </c>
      <c r="E796" s="8">
        <v>55</v>
      </c>
      <c r="F796" t="s">
        <v>8219</v>
      </c>
      <c r="G796" t="s">
        <v>8225</v>
      </c>
      <c r="H796" t="s">
        <v>8247</v>
      </c>
      <c r="I796">
        <v>1430604136</v>
      </c>
      <c r="J796">
        <v>1428012136</v>
      </c>
      <c r="K796" t="b">
        <v>0</v>
      </c>
      <c r="L796">
        <v>2</v>
      </c>
      <c r="M796" t="b">
        <v>0</v>
      </c>
      <c r="N796" t="s">
        <v>8312</v>
      </c>
      <c r="O796" t="s">
        <v>8313</v>
      </c>
      <c r="P796" s="14">
        <f t="shared" si="36"/>
        <v>42096.918240740735</v>
      </c>
      <c r="Q796" s="14">
        <f t="shared" si="37"/>
        <v>42126.918240740735</v>
      </c>
      <c r="R796">
        <f t="shared" si="38"/>
        <v>30</v>
      </c>
    </row>
    <row r="797" spans="1:18" ht="58" x14ac:dyDescent="0.35">
      <c r="A797">
        <v>2412</v>
      </c>
      <c r="B797" s="3" t="s">
        <v>2413</v>
      </c>
      <c r="C797" s="3" t="s">
        <v>6522</v>
      </c>
      <c r="D797" s="6">
        <v>8000</v>
      </c>
      <c r="E797" s="8">
        <v>0</v>
      </c>
      <c r="F797" t="s">
        <v>8220</v>
      </c>
      <c r="G797" t="s">
        <v>8229</v>
      </c>
      <c r="H797" t="s">
        <v>8248</v>
      </c>
      <c r="I797">
        <v>1480185673</v>
      </c>
      <c r="J797">
        <v>1476294073</v>
      </c>
      <c r="K797" t="b">
        <v>0</v>
      </c>
      <c r="L797">
        <v>0</v>
      </c>
      <c r="M797" t="b">
        <v>0</v>
      </c>
      <c r="N797" t="s">
        <v>8324</v>
      </c>
      <c r="O797" t="s">
        <v>8325</v>
      </c>
      <c r="P797" s="14">
        <f t="shared" si="36"/>
        <v>42655.736956018518</v>
      </c>
      <c r="Q797" s="14">
        <f t="shared" si="37"/>
        <v>42700.778622685189</v>
      </c>
      <c r="R797">
        <f t="shared" si="38"/>
        <v>45</v>
      </c>
    </row>
    <row r="798" spans="1:18" ht="43.5" x14ac:dyDescent="0.35">
      <c r="A798">
        <v>2437</v>
      </c>
      <c r="B798" s="3" t="s">
        <v>2438</v>
      </c>
      <c r="C798" s="3" t="s">
        <v>6547</v>
      </c>
      <c r="D798" s="6">
        <v>8000</v>
      </c>
      <c r="E798" s="8">
        <v>0</v>
      </c>
      <c r="F798" t="s">
        <v>8220</v>
      </c>
      <c r="G798" t="s">
        <v>8223</v>
      </c>
      <c r="H798" t="s">
        <v>8245</v>
      </c>
      <c r="I798">
        <v>1426615200</v>
      </c>
      <c r="J798">
        <v>1422400188</v>
      </c>
      <c r="K798" t="b">
        <v>0</v>
      </c>
      <c r="L798">
        <v>0</v>
      </c>
      <c r="M798" t="b">
        <v>0</v>
      </c>
      <c r="N798" t="s">
        <v>8324</v>
      </c>
      <c r="O798" t="s">
        <v>8325</v>
      </c>
      <c r="P798" s="14">
        <f t="shared" si="36"/>
        <v>42031.965138888889</v>
      </c>
      <c r="Q798" s="14">
        <f t="shared" si="37"/>
        <v>42080.75</v>
      </c>
      <c r="R798">
        <f t="shared" si="38"/>
        <v>49</v>
      </c>
    </row>
    <row r="799" spans="1:18" ht="43.5" x14ac:dyDescent="0.35">
      <c r="A799">
        <v>2478</v>
      </c>
      <c r="B799" s="3" t="s">
        <v>2478</v>
      </c>
      <c r="C799" s="3" t="s">
        <v>6588</v>
      </c>
      <c r="D799" s="6">
        <v>8000</v>
      </c>
      <c r="E799" s="8">
        <v>10200</v>
      </c>
      <c r="F799" t="s">
        <v>8218</v>
      </c>
      <c r="G799" t="s">
        <v>8223</v>
      </c>
      <c r="H799" t="s">
        <v>8245</v>
      </c>
      <c r="I799">
        <v>1358117313</v>
      </c>
      <c r="J799">
        <v>1355525313</v>
      </c>
      <c r="K799" t="b">
        <v>0</v>
      </c>
      <c r="L799">
        <v>79</v>
      </c>
      <c r="M799" t="b">
        <v>1</v>
      </c>
      <c r="N799" t="s">
        <v>8317</v>
      </c>
      <c r="O799" t="s">
        <v>8319</v>
      </c>
      <c r="P799" s="14">
        <f t="shared" si="36"/>
        <v>41257.950381944444</v>
      </c>
      <c r="Q799" s="14">
        <f t="shared" si="37"/>
        <v>41287.950381944444</v>
      </c>
      <c r="R799">
        <f t="shared" si="38"/>
        <v>30</v>
      </c>
    </row>
    <row r="800" spans="1:18" ht="43.5" x14ac:dyDescent="0.35">
      <c r="A800">
        <v>2525</v>
      </c>
      <c r="B800" s="3" t="s">
        <v>2525</v>
      </c>
      <c r="C800" s="3" t="s">
        <v>6635</v>
      </c>
      <c r="D800" s="6">
        <v>8000</v>
      </c>
      <c r="E800" s="8">
        <v>8026</v>
      </c>
      <c r="F800" t="s">
        <v>8218</v>
      </c>
      <c r="G800" t="s">
        <v>8223</v>
      </c>
      <c r="H800" t="s">
        <v>8245</v>
      </c>
      <c r="I800">
        <v>1340914571</v>
      </c>
      <c r="J800">
        <v>1338322571</v>
      </c>
      <c r="K800" t="b">
        <v>0</v>
      </c>
      <c r="L800">
        <v>80</v>
      </c>
      <c r="M800" t="b">
        <v>1</v>
      </c>
      <c r="N800" t="s">
        <v>8317</v>
      </c>
      <c r="O800" t="s">
        <v>8341</v>
      </c>
      <c r="P800" s="14">
        <f t="shared" si="36"/>
        <v>41058.844571759262</v>
      </c>
      <c r="Q800" s="14">
        <f t="shared" si="37"/>
        <v>41088.844571759262</v>
      </c>
      <c r="R800">
        <f t="shared" si="38"/>
        <v>30</v>
      </c>
    </row>
    <row r="801" spans="1:18" ht="58" x14ac:dyDescent="0.35">
      <c r="A801">
        <v>2573</v>
      </c>
      <c r="B801" s="3" t="s">
        <v>2573</v>
      </c>
      <c r="C801" s="3" t="s">
        <v>6683</v>
      </c>
      <c r="D801" s="6">
        <v>8000</v>
      </c>
      <c r="E801" s="8">
        <v>0</v>
      </c>
      <c r="F801" t="s">
        <v>8219</v>
      </c>
      <c r="G801" t="s">
        <v>8223</v>
      </c>
      <c r="H801" t="s">
        <v>8245</v>
      </c>
      <c r="I801">
        <v>1408803149</v>
      </c>
      <c r="J801">
        <v>1404915149</v>
      </c>
      <c r="K801" t="b">
        <v>0</v>
      </c>
      <c r="L801">
        <v>0</v>
      </c>
      <c r="M801" t="b">
        <v>0</v>
      </c>
      <c r="N801" t="s">
        <v>8324</v>
      </c>
      <c r="O801" t="s">
        <v>8325</v>
      </c>
      <c r="P801" s="14">
        <f t="shared" si="36"/>
        <v>41829.592002314814</v>
      </c>
      <c r="Q801" s="14">
        <f t="shared" si="37"/>
        <v>41874.592002314814</v>
      </c>
      <c r="R801">
        <f t="shared" si="38"/>
        <v>45</v>
      </c>
    </row>
    <row r="802" spans="1:18" ht="43.5" x14ac:dyDescent="0.35">
      <c r="A802">
        <v>2607</v>
      </c>
      <c r="B802" s="3" t="s">
        <v>2607</v>
      </c>
      <c r="C802" s="3" t="s">
        <v>6717</v>
      </c>
      <c r="D802" s="6">
        <v>8000</v>
      </c>
      <c r="E802" s="8">
        <v>32616</v>
      </c>
      <c r="F802" t="s">
        <v>8218</v>
      </c>
      <c r="G802" t="s">
        <v>8223</v>
      </c>
      <c r="H802" t="s">
        <v>8245</v>
      </c>
      <c r="I802">
        <v>1439344800</v>
      </c>
      <c r="J802">
        <v>1435611572</v>
      </c>
      <c r="K802" t="b">
        <v>1</v>
      </c>
      <c r="L802">
        <v>398</v>
      </c>
      <c r="M802" t="b">
        <v>1</v>
      </c>
      <c r="N802" t="s">
        <v>8312</v>
      </c>
      <c r="O802" t="s">
        <v>8342</v>
      </c>
      <c r="P802" s="14">
        <f t="shared" si="36"/>
        <v>42184.874675925923</v>
      </c>
      <c r="Q802" s="14">
        <f t="shared" si="37"/>
        <v>42228.083333333328</v>
      </c>
      <c r="R802">
        <f t="shared" si="38"/>
        <v>44</v>
      </c>
    </row>
    <row r="803" spans="1:18" ht="43.5" x14ac:dyDescent="0.35">
      <c r="A803">
        <v>2608</v>
      </c>
      <c r="B803" s="3" t="s">
        <v>2608</v>
      </c>
      <c r="C803" s="3" t="s">
        <v>6718</v>
      </c>
      <c r="D803" s="6">
        <v>8000</v>
      </c>
      <c r="E803" s="8">
        <v>17914</v>
      </c>
      <c r="F803" t="s">
        <v>8218</v>
      </c>
      <c r="G803" t="s">
        <v>8223</v>
      </c>
      <c r="H803" t="s">
        <v>8245</v>
      </c>
      <c r="I803">
        <v>1489536000</v>
      </c>
      <c r="J803">
        <v>1485976468</v>
      </c>
      <c r="K803" t="b">
        <v>1</v>
      </c>
      <c r="L803">
        <v>304</v>
      </c>
      <c r="M803" t="b">
        <v>1</v>
      </c>
      <c r="N803" t="s">
        <v>8312</v>
      </c>
      <c r="O803" t="s">
        <v>8342</v>
      </c>
      <c r="P803" s="14">
        <f t="shared" si="36"/>
        <v>42767.801712962959</v>
      </c>
      <c r="Q803" s="14">
        <f t="shared" si="37"/>
        <v>42809</v>
      </c>
      <c r="R803">
        <f t="shared" si="38"/>
        <v>42</v>
      </c>
    </row>
    <row r="804" spans="1:18" ht="43.5" x14ac:dyDescent="0.35">
      <c r="A804">
        <v>2624</v>
      </c>
      <c r="B804" s="3" t="s">
        <v>2624</v>
      </c>
      <c r="C804" s="3" t="s">
        <v>6734</v>
      </c>
      <c r="D804" s="6">
        <v>8000</v>
      </c>
      <c r="E804" s="8">
        <v>110353.65</v>
      </c>
      <c r="F804" t="s">
        <v>8218</v>
      </c>
      <c r="G804" t="s">
        <v>8223</v>
      </c>
      <c r="H804" t="s">
        <v>8245</v>
      </c>
      <c r="I804">
        <v>1347530822</v>
      </c>
      <c r="J804">
        <v>1345716422</v>
      </c>
      <c r="K804" t="b">
        <v>0</v>
      </c>
      <c r="L804">
        <v>3468</v>
      </c>
      <c r="M804" t="b">
        <v>1</v>
      </c>
      <c r="N804" t="s">
        <v>8312</v>
      </c>
      <c r="O804" t="s">
        <v>8342</v>
      </c>
      <c r="P804" s="14">
        <f t="shared" si="36"/>
        <v>41144.42155092593</v>
      </c>
      <c r="Q804" s="14">
        <f t="shared" si="37"/>
        <v>41165.42155092593</v>
      </c>
      <c r="R804">
        <f t="shared" si="38"/>
        <v>21</v>
      </c>
    </row>
    <row r="805" spans="1:18" ht="43.5" x14ac:dyDescent="0.35">
      <c r="A805">
        <v>2681</v>
      </c>
      <c r="B805" s="3" t="s">
        <v>2681</v>
      </c>
      <c r="C805" s="3" t="s">
        <v>6791</v>
      </c>
      <c r="D805" s="6">
        <v>8000</v>
      </c>
      <c r="E805" s="8">
        <v>55</v>
      </c>
      <c r="F805" t="s">
        <v>8220</v>
      </c>
      <c r="G805" t="s">
        <v>8223</v>
      </c>
      <c r="H805" t="s">
        <v>8245</v>
      </c>
      <c r="I805">
        <v>1405027750</v>
      </c>
      <c r="J805">
        <v>1402867750</v>
      </c>
      <c r="K805" t="b">
        <v>0</v>
      </c>
      <c r="L805">
        <v>2</v>
      </c>
      <c r="M805" t="b">
        <v>0</v>
      </c>
      <c r="N805" t="s">
        <v>8324</v>
      </c>
      <c r="O805" t="s">
        <v>8325</v>
      </c>
      <c r="P805" s="14">
        <f t="shared" si="36"/>
        <v>41805.895254629628</v>
      </c>
      <c r="Q805" s="14">
        <f t="shared" si="37"/>
        <v>41830.895254629628</v>
      </c>
      <c r="R805">
        <f t="shared" si="38"/>
        <v>25</v>
      </c>
    </row>
    <row r="806" spans="1:18" ht="43.5" x14ac:dyDescent="0.35">
      <c r="A806">
        <v>2698</v>
      </c>
      <c r="B806" s="3" t="s">
        <v>2698</v>
      </c>
      <c r="C806" s="3" t="s">
        <v>6808</v>
      </c>
      <c r="D806" s="6">
        <v>8000</v>
      </c>
      <c r="E806" s="8">
        <v>26.01</v>
      </c>
      <c r="F806" t="s">
        <v>8220</v>
      </c>
      <c r="G806" t="s">
        <v>8223</v>
      </c>
      <c r="H806" t="s">
        <v>8245</v>
      </c>
      <c r="I806">
        <v>1403904808</v>
      </c>
      <c r="J806">
        <v>1401312808</v>
      </c>
      <c r="K806" t="b">
        <v>0</v>
      </c>
      <c r="L806">
        <v>2</v>
      </c>
      <c r="M806" t="b">
        <v>0</v>
      </c>
      <c r="N806" t="s">
        <v>8324</v>
      </c>
      <c r="O806" t="s">
        <v>8325</v>
      </c>
      <c r="P806" s="14">
        <f t="shared" si="36"/>
        <v>41787.898240740738</v>
      </c>
      <c r="Q806" s="14">
        <f t="shared" si="37"/>
        <v>41817.898240740738</v>
      </c>
      <c r="R806">
        <f t="shared" si="38"/>
        <v>30</v>
      </c>
    </row>
    <row r="807" spans="1:18" ht="43.5" x14ac:dyDescent="0.35">
      <c r="A807">
        <v>2707</v>
      </c>
      <c r="B807" s="3" t="s">
        <v>2707</v>
      </c>
      <c r="C807" s="3" t="s">
        <v>6817</v>
      </c>
      <c r="D807" s="6">
        <v>8000</v>
      </c>
      <c r="E807" s="8">
        <v>28067.57</v>
      </c>
      <c r="F807" t="s">
        <v>8218</v>
      </c>
      <c r="G807" t="s">
        <v>8223</v>
      </c>
      <c r="H807" t="s">
        <v>8245</v>
      </c>
      <c r="I807">
        <v>1369637940</v>
      </c>
      <c r="J807">
        <v>1367088443</v>
      </c>
      <c r="K807" t="b">
        <v>1</v>
      </c>
      <c r="L807">
        <v>394</v>
      </c>
      <c r="M807" t="b">
        <v>1</v>
      </c>
      <c r="N807" t="s">
        <v>8328</v>
      </c>
      <c r="O807" t="s">
        <v>8344</v>
      </c>
      <c r="P807" s="14">
        <f t="shared" si="36"/>
        <v>41391.782905092594</v>
      </c>
      <c r="Q807" s="14">
        <f t="shared" si="37"/>
        <v>41421.290972222225</v>
      </c>
      <c r="R807">
        <f t="shared" si="38"/>
        <v>30</v>
      </c>
    </row>
    <row r="808" spans="1:18" ht="72.5" x14ac:dyDescent="0.35">
      <c r="A808">
        <v>2736</v>
      </c>
      <c r="B808" s="3" t="s">
        <v>2736</v>
      </c>
      <c r="C808" s="3" t="s">
        <v>6846</v>
      </c>
      <c r="D808" s="6">
        <v>8000</v>
      </c>
      <c r="E808" s="8">
        <v>9832</v>
      </c>
      <c r="F808" t="s">
        <v>8218</v>
      </c>
      <c r="G808" t="s">
        <v>8228</v>
      </c>
      <c r="H808" t="s">
        <v>8250</v>
      </c>
      <c r="I808">
        <v>1398268773</v>
      </c>
      <c r="J808">
        <v>1395676773</v>
      </c>
      <c r="K808" t="b">
        <v>0</v>
      </c>
      <c r="L808">
        <v>58</v>
      </c>
      <c r="M808" t="b">
        <v>1</v>
      </c>
      <c r="N808" t="s">
        <v>8312</v>
      </c>
      <c r="O808" t="s">
        <v>8337</v>
      </c>
      <c r="P808" s="14">
        <f t="shared" si="36"/>
        <v>41722.666354166664</v>
      </c>
      <c r="Q808" s="14">
        <f t="shared" si="37"/>
        <v>41752.666354166664</v>
      </c>
      <c r="R808">
        <f t="shared" si="38"/>
        <v>30</v>
      </c>
    </row>
    <row r="809" spans="1:18" ht="29" x14ac:dyDescent="0.35">
      <c r="A809">
        <v>2741</v>
      </c>
      <c r="B809" s="3" t="s">
        <v>2741</v>
      </c>
      <c r="C809" s="3" t="s">
        <v>6851</v>
      </c>
      <c r="D809" s="6">
        <v>8000</v>
      </c>
      <c r="E809" s="8">
        <v>35</v>
      </c>
      <c r="F809" t="s">
        <v>8220</v>
      </c>
      <c r="G809" t="s">
        <v>8223</v>
      </c>
      <c r="H809" t="s">
        <v>8245</v>
      </c>
      <c r="I809">
        <v>1413770820</v>
      </c>
      <c r="J809">
        <v>1412005602</v>
      </c>
      <c r="K809" t="b">
        <v>0</v>
      </c>
      <c r="L809">
        <v>4</v>
      </c>
      <c r="M809" t="b">
        <v>0</v>
      </c>
      <c r="N809" t="s">
        <v>8315</v>
      </c>
      <c r="O809" t="s">
        <v>8345</v>
      </c>
      <c r="P809" s="14">
        <f t="shared" si="36"/>
        <v>41911.657430555555</v>
      </c>
      <c r="Q809" s="14">
        <f t="shared" si="37"/>
        <v>41932.088194444441</v>
      </c>
      <c r="R809">
        <f t="shared" si="38"/>
        <v>21</v>
      </c>
    </row>
    <row r="810" spans="1:18" ht="43.5" x14ac:dyDescent="0.35">
      <c r="A810">
        <v>2745</v>
      </c>
      <c r="B810" s="3" t="s">
        <v>2745</v>
      </c>
      <c r="C810" s="3" t="s">
        <v>6855</v>
      </c>
      <c r="D810" s="6">
        <v>8000</v>
      </c>
      <c r="E810" s="8">
        <v>1751</v>
      </c>
      <c r="F810" t="s">
        <v>8220</v>
      </c>
      <c r="G810" t="s">
        <v>8223</v>
      </c>
      <c r="H810" t="s">
        <v>8245</v>
      </c>
      <c r="I810">
        <v>1342309368</v>
      </c>
      <c r="J810">
        <v>1337125368</v>
      </c>
      <c r="K810" t="b">
        <v>0</v>
      </c>
      <c r="L810">
        <v>49</v>
      </c>
      <c r="M810" t="b">
        <v>0</v>
      </c>
      <c r="N810" t="s">
        <v>8315</v>
      </c>
      <c r="O810" t="s">
        <v>8345</v>
      </c>
      <c r="P810" s="14">
        <f t="shared" si="36"/>
        <v>41044.988055555557</v>
      </c>
      <c r="Q810" s="14">
        <f t="shared" si="37"/>
        <v>41104.988055555557</v>
      </c>
      <c r="R810">
        <f t="shared" si="38"/>
        <v>60</v>
      </c>
    </row>
    <row r="811" spans="1:18" ht="43.5" x14ac:dyDescent="0.35">
      <c r="A811">
        <v>2772</v>
      </c>
      <c r="B811" s="3" t="s">
        <v>2772</v>
      </c>
      <c r="C811" s="3" t="s">
        <v>6882</v>
      </c>
      <c r="D811" s="6">
        <v>8000</v>
      </c>
      <c r="E811" s="8">
        <v>0</v>
      </c>
      <c r="F811" t="s">
        <v>8220</v>
      </c>
      <c r="G811" t="s">
        <v>8223</v>
      </c>
      <c r="H811" t="s">
        <v>8245</v>
      </c>
      <c r="I811">
        <v>1381006294</v>
      </c>
      <c r="J811">
        <v>1379710294</v>
      </c>
      <c r="K811" t="b">
        <v>0</v>
      </c>
      <c r="L811">
        <v>0</v>
      </c>
      <c r="M811" t="b">
        <v>0</v>
      </c>
      <c r="N811" t="s">
        <v>8315</v>
      </c>
      <c r="O811" t="s">
        <v>8345</v>
      </c>
      <c r="P811" s="14">
        <f t="shared" si="36"/>
        <v>41537.869143518517</v>
      </c>
      <c r="Q811" s="14">
        <f t="shared" si="37"/>
        <v>41552.869143518517</v>
      </c>
      <c r="R811">
        <f t="shared" si="38"/>
        <v>15</v>
      </c>
    </row>
    <row r="812" spans="1:18" ht="43.5" x14ac:dyDescent="0.35">
      <c r="A812">
        <v>2797</v>
      </c>
      <c r="B812" s="3" t="s">
        <v>2797</v>
      </c>
      <c r="C812" s="3" t="s">
        <v>6907</v>
      </c>
      <c r="D812" s="6">
        <v>8000</v>
      </c>
      <c r="E812" s="8">
        <v>8211.61</v>
      </c>
      <c r="F812" t="s">
        <v>8218</v>
      </c>
      <c r="G812" t="s">
        <v>8224</v>
      </c>
      <c r="H812" t="s">
        <v>8246</v>
      </c>
      <c r="I812">
        <v>1404858840</v>
      </c>
      <c r="J812">
        <v>1402266840</v>
      </c>
      <c r="K812" t="b">
        <v>0</v>
      </c>
      <c r="L812">
        <v>94</v>
      </c>
      <c r="M812" t="b">
        <v>1</v>
      </c>
      <c r="N812" t="s">
        <v>8328</v>
      </c>
      <c r="O812" t="s">
        <v>8329</v>
      </c>
      <c r="P812" s="14">
        <f t="shared" si="36"/>
        <v>41798.94027777778</v>
      </c>
      <c r="Q812" s="14">
        <f t="shared" si="37"/>
        <v>41828.94027777778</v>
      </c>
      <c r="R812">
        <f t="shared" si="38"/>
        <v>30</v>
      </c>
    </row>
    <row r="813" spans="1:18" ht="58" x14ac:dyDescent="0.35">
      <c r="A813">
        <v>2846</v>
      </c>
      <c r="B813" s="3" t="s">
        <v>2846</v>
      </c>
      <c r="C813" s="3" t="s">
        <v>6956</v>
      </c>
      <c r="D813" s="6">
        <v>8000</v>
      </c>
      <c r="E813" s="8">
        <v>0</v>
      </c>
      <c r="F813" t="s">
        <v>8220</v>
      </c>
      <c r="G813" t="s">
        <v>8223</v>
      </c>
      <c r="H813" t="s">
        <v>8245</v>
      </c>
      <c r="I813">
        <v>1432917394</v>
      </c>
      <c r="J813">
        <v>1429029394</v>
      </c>
      <c r="K813" t="b">
        <v>0</v>
      </c>
      <c r="L813">
        <v>0</v>
      </c>
      <c r="M813" t="b">
        <v>0</v>
      </c>
      <c r="N813" t="s">
        <v>8328</v>
      </c>
      <c r="O813" t="s">
        <v>8329</v>
      </c>
      <c r="P813" s="14">
        <f t="shared" si="36"/>
        <v>42108.692060185189</v>
      </c>
      <c r="Q813" s="14">
        <f t="shared" si="37"/>
        <v>42153.692060185189</v>
      </c>
      <c r="R813">
        <f t="shared" si="38"/>
        <v>45</v>
      </c>
    </row>
    <row r="814" spans="1:18" ht="43.5" x14ac:dyDescent="0.35">
      <c r="A814">
        <v>2850</v>
      </c>
      <c r="B814" s="3" t="s">
        <v>2850</v>
      </c>
      <c r="C814" s="3" t="s">
        <v>6960</v>
      </c>
      <c r="D814" s="6">
        <v>8000</v>
      </c>
      <c r="E814" s="8">
        <v>311</v>
      </c>
      <c r="F814" t="s">
        <v>8220</v>
      </c>
      <c r="G814" t="s">
        <v>8223</v>
      </c>
      <c r="H814" t="s">
        <v>8245</v>
      </c>
      <c r="I814">
        <v>1409962211</v>
      </c>
      <c r="J814">
        <v>1407370211</v>
      </c>
      <c r="K814" t="b">
        <v>0</v>
      </c>
      <c r="L814">
        <v>13</v>
      </c>
      <c r="M814" t="b">
        <v>0</v>
      </c>
      <c r="N814" t="s">
        <v>8328</v>
      </c>
      <c r="O814" t="s">
        <v>8329</v>
      </c>
      <c r="P814" s="14">
        <f t="shared" si="36"/>
        <v>41858.007071759261</v>
      </c>
      <c r="Q814" s="14">
        <f t="shared" si="37"/>
        <v>41888.007071759261</v>
      </c>
      <c r="R814">
        <f t="shared" si="38"/>
        <v>30</v>
      </c>
    </row>
    <row r="815" spans="1:18" ht="43.5" x14ac:dyDescent="0.35">
      <c r="A815">
        <v>2929</v>
      </c>
      <c r="B815" s="3" t="s">
        <v>2929</v>
      </c>
      <c r="C815" s="3" t="s">
        <v>7039</v>
      </c>
      <c r="D815" s="6">
        <v>8000</v>
      </c>
      <c r="E815" s="8">
        <v>8165.55</v>
      </c>
      <c r="F815" t="s">
        <v>8218</v>
      </c>
      <c r="G815" t="s">
        <v>8223</v>
      </c>
      <c r="H815" t="s">
        <v>8245</v>
      </c>
      <c r="I815">
        <v>1401024758</v>
      </c>
      <c r="J815">
        <v>1398432758</v>
      </c>
      <c r="K815" t="b">
        <v>0</v>
      </c>
      <c r="L815">
        <v>32</v>
      </c>
      <c r="M815" t="b">
        <v>1</v>
      </c>
      <c r="N815" t="s">
        <v>8328</v>
      </c>
      <c r="O815" t="s">
        <v>8346</v>
      </c>
      <c r="P815" s="14">
        <f t="shared" si="36"/>
        <v>41754.564328703702</v>
      </c>
      <c r="Q815" s="14">
        <f t="shared" si="37"/>
        <v>41784.564328703702</v>
      </c>
      <c r="R815">
        <f t="shared" si="38"/>
        <v>30</v>
      </c>
    </row>
    <row r="816" spans="1:18" ht="43.5" x14ac:dyDescent="0.35">
      <c r="A816">
        <v>2939</v>
      </c>
      <c r="B816" s="3" t="s">
        <v>2939</v>
      </c>
      <c r="C816" s="3" t="s">
        <v>7049</v>
      </c>
      <c r="D816" s="6">
        <v>8000</v>
      </c>
      <c r="E816" s="8">
        <v>8230</v>
      </c>
      <c r="F816" t="s">
        <v>8218</v>
      </c>
      <c r="G816" t="s">
        <v>8223</v>
      </c>
      <c r="H816" t="s">
        <v>8245</v>
      </c>
      <c r="I816">
        <v>1409187600</v>
      </c>
      <c r="J816">
        <v>1406316312</v>
      </c>
      <c r="K816" t="b">
        <v>0</v>
      </c>
      <c r="L816">
        <v>25</v>
      </c>
      <c r="M816" t="b">
        <v>1</v>
      </c>
      <c r="N816" t="s">
        <v>8328</v>
      </c>
      <c r="O816" t="s">
        <v>8346</v>
      </c>
      <c r="P816" s="14">
        <f t="shared" si="36"/>
        <v>41845.809166666666</v>
      </c>
      <c r="Q816" s="14">
        <f t="shared" si="37"/>
        <v>41879.041666666664</v>
      </c>
      <c r="R816">
        <f t="shared" si="38"/>
        <v>34</v>
      </c>
    </row>
    <row r="817" spans="1:18" ht="58" x14ac:dyDescent="0.35">
      <c r="A817">
        <v>2975</v>
      </c>
      <c r="B817" s="3" t="s">
        <v>2975</v>
      </c>
      <c r="C817" s="3" t="s">
        <v>7085</v>
      </c>
      <c r="D817" s="6">
        <v>8000</v>
      </c>
      <c r="E817" s="8">
        <v>8010</v>
      </c>
      <c r="F817" t="s">
        <v>8218</v>
      </c>
      <c r="G817" t="s">
        <v>8223</v>
      </c>
      <c r="H817" t="s">
        <v>8245</v>
      </c>
      <c r="I817">
        <v>1417057200</v>
      </c>
      <c r="J817">
        <v>1414599886</v>
      </c>
      <c r="K817" t="b">
        <v>0</v>
      </c>
      <c r="L817">
        <v>113</v>
      </c>
      <c r="M817" t="b">
        <v>1</v>
      </c>
      <c r="N817" t="s">
        <v>8328</v>
      </c>
      <c r="O817" t="s">
        <v>8329</v>
      </c>
      <c r="P817" s="14">
        <f t="shared" si="36"/>
        <v>41941.683865740742</v>
      </c>
      <c r="Q817" s="14">
        <f t="shared" si="37"/>
        <v>41970.125</v>
      </c>
      <c r="R817">
        <f t="shared" si="38"/>
        <v>29</v>
      </c>
    </row>
    <row r="818" spans="1:18" ht="29" x14ac:dyDescent="0.35">
      <c r="A818">
        <v>3006</v>
      </c>
      <c r="B818" s="3" t="s">
        <v>3006</v>
      </c>
      <c r="C818" s="3" t="s">
        <v>7116</v>
      </c>
      <c r="D818" s="6">
        <v>8000</v>
      </c>
      <c r="E818" s="8">
        <v>8620</v>
      </c>
      <c r="F818" t="s">
        <v>8218</v>
      </c>
      <c r="G818" t="s">
        <v>8228</v>
      </c>
      <c r="H818" t="s">
        <v>8250</v>
      </c>
      <c r="I818">
        <v>1418580591</v>
      </c>
      <c r="J818">
        <v>1415988591</v>
      </c>
      <c r="K818" t="b">
        <v>0</v>
      </c>
      <c r="L818">
        <v>97</v>
      </c>
      <c r="M818" t="b">
        <v>1</v>
      </c>
      <c r="N818" t="s">
        <v>8328</v>
      </c>
      <c r="O818" t="s">
        <v>8344</v>
      </c>
      <c r="P818" s="14">
        <f t="shared" si="36"/>
        <v>41957.756840277783</v>
      </c>
      <c r="Q818" s="14">
        <f t="shared" si="37"/>
        <v>41987.756840277783</v>
      </c>
      <c r="R818">
        <f t="shared" si="38"/>
        <v>30</v>
      </c>
    </row>
    <row r="819" spans="1:18" ht="43.5" x14ac:dyDescent="0.35">
      <c r="A819">
        <v>3067</v>
      </c>
      <c r="B819" s="3" t="s">
        <v>3067</v>
      </c>
      <c r="C819" s="3" t="s">
        <v>7177</v>
      </c>
      <c r="D819" s="6">
        <v>8000</v>
      </c>
      <c r="E819" s="8">
        <v>200</v>
      </c>
      <c r="F819" t="s">
        <v>8220</v>
      </c>
      <c r="G819" t="s">
        <v>8227</v>
      </c>
      <c r="H819" t="s">
        <v>8249</v>
      </c>
      <c r="I819">
        <v>1441837879</v>
      </c>
      <c r="J819">
        <v>1439245879</v>
      </c>
      <c r="K819" t="b">
        <v>0</v>
      </c>
      <c r="L819">
        <v>1</v>
      </c>
      <c r="M819" t="b">
        <v>0</v>
      </c>
      <c r="N819" t="s">
        <v>8328</v>
      </c>
      <c r="O819" t="s">
        <v>8344</v>
      </c>
      <c r="P819" s="14">
        <f t="shared" si="36"/>
        <v>42226.938414351855</v>
      </c>
      <c r="Q819" s="14">
        <f t="shared" si="37"/>
        <v>42256.938414351855</v>
      </c>
      <c r="R819">
        <f t="shared" si="38"/>
        <v>30</v>
      </c>
    </row>
    <row r="820" spans="1:18" ht="29" x14ac:dyDescent="0.35">
      <c r="A820">
        <v>3169</v>
      </c>
      <c r="B820" s="3" t="s">
        <v>3169</v>
      </c>
      <c r="C820" s="3" t="s">
        <v>7279</v>
      </c>
      <c r="D820" s="6">
        <v>8000</v>
      </c>
      <c r="E820" s="8">
        <v>8241</v>
      </c>
      <c r="F820" t="s">
        <v>8218</v>
      </c>
      <c r="G820" t="s">
        <v>8223</v>
      </c>
      <c r="H820" t="s">
        <v>8245</v>
      </c>
      <c r="I820">
        <v>1386910740</v>
      </c>
      <c r="J820">
        <v>1384364561</v>
      </c>
      <c r="K820" t="b">
        <v>1</v>
      </c>
      <c r="L820">
        <v>82</v>
      </c>
      <c r="M820" t="b">
        <v>1</v>
      </c>
      <c r="N820" t="s">
        <v>8328</v>
      </c>
      <c r="O820" t="s">
        <v>8329</v>
      </c>
      <c r="P820" s="14">
        <f t="shared" si="36"/>
        <v>41591.737974537034</v>
      </c>
      <c r="Q820" s="14">
        <f t="shared" si="37"/>
        <v>41621.207638888889</v>
      </c>
      <c r="R820">
        <f t="shared" si="38"/>
        <v>30</v>
      </c>
    </row>
    <row r="821" spans="1:18" ht="43.5" x14ac:dyDescent="0.35">
      <c r="A821">
        <v>3205</v>
      </c>
      <c r="B821" s="3" t="s">
        <v>3205</v>
      </c>
      <c r="C821" s="3" t="s">
        <v>7315</v>
      </c>
      <c r="D821" s="6">
        <v>8000</v>
      </c>
      <c r="E821" s="8">
        <v>273</v>
      </c>
      <c r="F821" t="s">
        <v>8220</v>
      </c>
      <c r="G821" t="s">
        <v>8224</v>
      </c>
      <c r="H821" t="s">
        <v>8246</v>
      </c>
      <c r="I821">
        <v>1430470772</v>
      </c>
      <c r="J821">
        <v>1427878772</v>
      </c>
      <c r="K821" t="b">
        <v>0</v>
      </c>
      <c r="L821">
        <v>12</v>
      </c>
      <c r="M821" t="b">
        <v>0</v>
      </c>
      <c r="N821" t="s">
        <v>8328</v>
      </c>
      <c r="O821" t="s">
        <v>8346</v>
      </c>
      <c r="P821" s="14">
        <f t="shared" si="36"/>
        <v>42095.374675925923</v>
      </c>
      <c r="Q821" s="14">
        <f t="shared" si="37"/>
        <v>42125.374675925923</v>
      </c>
      <c r="R821">
        <f t="shared" si="38"/>
        <v>30</v>
      </c>
    </row>
    <row r="822" spans="1:18" ht="43.5" x14ac:dyDescent="0.35">
      <c r="A822">
        <v>3243</v>
      </c>
      <c r="B822" s="3" t="s">
        <v>3243</v>
      </c>
      <c r="C822" s="3" t="s">
        <v>7353</v>
      </c>
      <c r="D822" s="6">
        <v>8000</v>
      </c>
      <c r="E822" s="8">
        <v>8227</v>
      </c>
      <c r="F822" t="s">
        <v>8218</v>
      </c>
      <c r="G822" t="s">
        <v>8223</v>
      </c>
      <c r="H822" t="s">
        <v>8245</v>
      </c>
      <c r="I822">
        <v>1444348800</v>
      </c>
      <c r="J822">
        <v>1442283562</v>
      </c>
      <c r="K822" t="b">
        <v>1</v>
      </c>
      <c r="L822">
        <v>71</v>
      </c>
      <c r="M822" t="b">
        <v>1</v>
      </c>
      <c r="N822" t="s">
        <v>8328</v>
      </c>
      <c r="O822" t="s">
        <v>8329</v>
      </c>
      <c r="P822" s="14">
        <f t="shared" si="36"/>
        <v>42262.096782407403</v>
      </c>
      <c r="Q822" s="14">
        <f t="shared" si="37"/>
        <v>42286</v>
      </c>
      <c r="R822">
        <f t="shared" si="38"/>
        <v>24</v>
      </c>
    </row>
    <row r="823" spans="1:18" ht="43.5" x14ac:dyDescent="0.35">
      <c r="A823">
        <v>3269</v>
      </c>
      <c r="B823" s="3" t="s">
        <v>3269</v>
      </c>
      <c r="C823" s="3" t="s">
        <v>7379</v>
      </c>
      <c r="D823" s="6">
        <v>8000</v>
      </c>
      <c r="E823" s="8">
        <v>8120</v>
      </c>
      <c r="F823" t="s">
        <v>8218</v>
      </c>
      <c r="G823" t="s">
        <v>8224</v>
      </c>
      <c r="H823" t="s">
        <v>8246</v>
      </c>
      <c r="I823">
        <v>1434452400</v>
      </c>
      <c r="J823">
        <v>1431509397</v>
      </c>
      <c r="K823" t="b">
        <v>1</v>
      </c>
      <c r="L823">
        <v>70</v>
      </c>
      <c r="M823" t="b">
        <v>1</v>
      </c>
      <c r="N823" t="s">
        <v>8328</v>
      </c>
      <c r="O823" t="s">
        <v>8329</v>
      </c>
      <c r="P823" s="14">
        <f t="shared" si="36"/>
        <v>42137.395798611105</v>
      </c>
      <c r="Q823" s="14">
        <f t="shared" si="37"/>
        <v>42171.458333333328</v>
      </c>
      <c r="R823">
        <f t="shared" si="38"/>
        <v>34</v>
      </c>
    </row>
    <row r="824" spans="1:18" ht="43.5" x14ac:dyDescent="0.35">
      <c r="A824">
        <v>3326</v>
      </c>
      <c r="B824" s="3" t="s">
        <v>3326</v>
      </c>
      <c r="C824" s="3" t="s">
        <v>7436</v>
      </c>
      <c r="D824" s="6">
        <v>8000</v>
      </c>
      <c r="E824" s="8">
        <v>8110</v>
      </c>
      <c r="F824" t="s">
        <v>8218</v>
      </c>
      <c r="G824" t="s">
        <v>8223</v>
      </c>
      <c r="H824" t="s">
        <v>8245</v>
      </c>
      <c r="I824">
        <v>1425830905</v>
      </c>
      <c r="J824">
        <v>1423242505</v>
      </c>
      <c r="K824" t="b">
        <v>0</v>
      </c>
      <c r="L824">
        <v>57</v>
      </c>
      <c r="M824" t="b">
        <v>1</v>
      </c>
      <c r="N824" t="s">
        <v>8328</v>
      </c>
      <c r="O824" t="s">
        <v>8329</v>
      </c>
      <c r="P824" s="14">
        <f t="shared" si="36"/>
        <v>42041.714178240742</v>
      </c>
      <c r="Q824" s="14">
        <f t="shared" si="37"/>
        <v>42071.67251157407</v>
      </c>
      <c r="R824">
        <f t="shared" si="38"/>
        <v>30</v>
      </c>
    </row>
    <row r="825" spans="1:18" ht="43.5" x14ac:dyDescent="0.35">
      <c r="A825">
        <v>3339</v>
      </c>
      <c r="B825" s="3" t="s">
        <v>3339</v>
      </c>
      <c r="C825" s="3" t="s">
        <v>7449</v>
      </c>
      <c r="D825" s="6">
        <v>8000</v>
      </c>
      <c r="E825" s="8">
        <v>8348</v>
      </c>
      <c r="F825" t="s">
        <v>8218</v>
      </c>
      <c r="G825" t="s">
        <v>8223</v>
      </c>
      <c r="H825" t="s">
        <v>8245</v>
      </c>
      <c r="I825">
        <v>1469721518</v>
      </c>
      <c r="J825">
        <v>1467129518</v>
      </c>
      <c r="K825" t="b">
        <v>0</v>
      </c>
      <c r="L825">
        <v>47</v>
      </c>
      <c r="M825" t="b">
        <v>1</v>
      </c>
      <c r="N825" t="s">
        <v>8328</v>
      </c>
      <c r="O825" t="s">
        <v>8329</v>
      </c>
      <c r="P825" s="14">
        <f t="shared" si="36"/>
        <v>42549.665717592594</v>
      </c>
      <c r="Q825" s="14">
        <f t="shared" si="37"/>
        <v>42579.665717592594</v>
      </c>
      <c r="R825">
        <f t="shared" si="38"/>
        <v>30</v>
      </c>
    </row>
    <row r="826" spans="1:18" ht="43.5" x14ac:dyDescent="0.35">
      <c r="A826">
        <v>3376</v>
      </c>
      <c r="B826" s="3" t="s">
        <v>3375</v>
      </c>
      <c r="C826" s="3" t="s">
        <v>7486</v>
      </c>
      <c r="D826" s="6">
        <v>8000</v>
      </c>
      <c r="E826" s="8">
        <v>8001</v>
      </c>
      <c r="F826" t="s">
        <v>8218</v>
      </c>
      <c r="G826" t="s">
        <v>8223</v>
      </c>
      <c r="H826" t="s">
        <v>8245</v>
      </c>
      <c r="I826">
        <v>1429976994</v>
      </c>
      <c r="J826">
        <v>1424796594</v>
      </c>
      <c r="K826" t="b">
        <v>0</v>
      </c>
      <c r="L826">
        <v>19</v>
      </c>
      <c r="M826" t="b">
        <v>1</v>
      </c>
      <c r="N826" t="s">
        <v>8328</v>
      </c>
      <c r="O826" t="s">
        <v>8329</v>
      </c>
      <c r="P826" s="14">
        <f t="shared" si="36"/>
        <v>42059.701319444444</v>
      </c>
      <c r="Q826" s="14">
        <f t="shared" si="37"/>
        <v>42119.659652777773</v>
      </c>
      <c r="R826">
        <f t="shared" si="38"/>
        <v>60</v>
      </c>
    </row>
    <row r="827" spans="1:18" ht="43.5" x14ac:dyDescent="0.35">
      <c r="A827">
        <v>3377</v>
      </c>
      <c r="B827" s="3" t="s">
        <v>3376</v>
      </c>
      <c r="C827" s="3" t="s">
        <v>7487</v>
      </c>
      <c r="D827" s="6">
        <v>8000</v>
      </c>
      <c r="E827" s="8">
        <v>8084</v>
      </c>
      <c r="F827" t="s">
        <v>8218</v>
      </c>
      <c r="G827" t="s">
        <v>8224</v>
      </c>
      <c r="H827" t="s">
        <v>8246</v>
      </c>
      <c r="I827">
        <v>1426870560</v>
      </c>
      <c r="J827">
        <v>1424280899</v>
      </c>
      <c r="K827" t="b">
        <v>0</v>
      </c>
      <c r="L827">
        <v>77</v>
      </c>
      <c r="M827" t="b">
        <v>1</v>
      </c>
      <c r="N827" t="s">
        <v>8328</v>
      </c>
      <c r="O827" t="s">
        <v>8329</v>
      </c>
      <c r="P827" s="14">
        <f t="shared" si="36"/>
        <v>42053.732627314821</v>
      </c>
      <c r="Q827" s="14">
        <f t="shared" si="37"/>
        <v>42083.705555555556</v>
      </c>
      <c r="R827">
        <f t="shared" si="38"/>
        <v>30</v>
      </c>
    </row>
    <row r="828" spans="1:18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8328</v>
      </c>
      <c r="O828" t="s">
        <v>8329</v>
      </c>
      <c r="P828" s="14">
        <f t="shared" si="36"/>
        <v>42064.220069444447</v>
      </c>
      <c r="Q828" s="14">
        <f t="shared" si="37"/>
        <v>42094.178402777776</v>
      </c>
      <c r="R828">
        <f t="shared" si="38"/>
        <v>30</v>
      </c>
    </row>
    <row r="829" spans="1:18" ht="58" x14ac:dyDescent="0.35">
      <c r="A829">
        <v>3776</v>
      </c>
      <c r="B829" s="3" t="s">
        <v>3773</v>
      </c>
      <c r="C829" s="3" t="s">
        <v>7886</v>
      </c>
      <c r="D829" s="6">
        <v>8000</v>
      </c>
      <c r="E829" s="8">
        <v>8537</v>
      </c>
      <c r="F829" t="s">
        <v>8218</v>
      </c>
      <c r="G829" t="s">
        <v>8223</v>
      </c>
      <c r="H829" t="s">
        <v>8245</v>
      </c>
      <c r="I829">
        <v>1406854800</v>
      </c>
      <c r="J829">
        <v>1403599778</v>
      </c>
      <c r="K829" t="b">
        <v>0</v>
      </c>
      <c r="L829">
        <v>94</v>
      </c>
      <c r="M829" t="b">
        <v>1</v>
      </c>
      <c r="N829" t="s">
        <v>8328</v>
      </c>
      <c r="O829" t="s">
        <v>8346</v>
      </c>
      <c r="P829" s="14">
        <f t="shared" si="36"/>
        <v>41814.367800925924</v>
      </c>
      <c r="Q829" s="14">
        <f t="shared" si="37"/>
        <v>41852.041666666664</v>
      </c>
      <c r="R829">
        <f t="shared" si="38"/>
        <v>38</v>
      </c>
    </row>
    <row r="830" spans="1:18" ht="43.5" x14ac:dyDescent="0.35">
      <c r="A830">
        <v>3804</v>
      </c>
      <c r="B830" s="3" t="s">
        <v>3801</v>
      </c>
      <c r="C830" s="3" t="s">
        <v>7914</v>
      </c>
      <c r="D830" s="6">
        <v>8000</v>
      </c>
      <c r="E830" s="8">
        <v>0</v>
      </c>
      <c r="F830" t="s">
        <v>8220</v>
      </c>
      <c r="G830" t="s">
        <v>8223</v>
      </c>
      <c r="H830" t="s">
        <v>8245</v>
      </c>
      <c r="I830">
        <v>1469948400</v>
      </c>
      <c r="J830">
        <v>1465172024</v>
      </c>
      <c r="K830" t="b">
        <v>0</v>
      </c>
      <c r="L830">
        <v>0</v>
      </c>
      <c r="M830" t="b">
        <v>0</v>
      </c>
      <c r="N830" t="s">
        <v>8328</v>
      </c>
      <c r="O830" t="s">
        <v>8346</v>
      </c>
      <c r="P830" s="14">
        <f t="shared" si="36"/>
        <v>42527.00953703704</v>
      </c>
      <c r="Q830" s="14">
        <f t="shared" si="37"/>
        <v>42582.291666666672</v>
      </c>
      <c r="R830">
        <f t="shared" si="38"/>
        <v>55</v>
      </c>
    </row>
    <row r="831" spans="1:18" ht="43.5" x14ac:dyDescent="0.35">
      <c r="A831">
        <v>3889</v>
      </c>
      <c r="B831" s="3" t="s">
        <v>3886</v>
      </c>
      <c r="C831" s="3" t="s">
        <v>7997</v>
      </c>
      <c r="D831" s="6">
        <v>8000</v>
      </c>
      <c r="E831" s="8">
        <v>118</v>
      </c>
      <c r="F831" t="s">
        <v>8220</v>
      </c>
      <c r="G831" t="s">
        <v>8223</v>
      </c>
      <c r="H831" t="s">
        <v>8245</v>
      </c>
      <c r="I831">
        <v>1420413960</v>
      </c>
      <c r="J831">
        <v>1417651630</v>
      </c>
      <c r="K831" t="b">
        <v>0</v>
      </c>
      <c r="L831">
        <v>9</v>
      </c>
      <c r="M831" t="b">
        <v>0</v>
      </c>
      <c r="N831" t="s">
        <v>8328</v>
      </c>
      <c r="O831" t="s">
        <v>8329</v>
      </c>
      <c r="P831" s="14">
        <f t="shared" si="36"/>
        <v>41977.004976851851</v>
      </c>
      <c r="Q831" s="14">
        <f t="shared" si="37"/>
        <v>42008.976388888885</v>
      </c>
      <c r="R831">
        <f t="shared" si="38"/>
        <v>31</v>
      </c>
    </row>
    <row r="832" spans="1:18" ht="43.5" x14ac:dyDescent="0.35">
      <c r="A832">
        <v>3911</v>
      </c>
      <c r="B832" s="3" t="s">
        <v>3908</v>
      </c>
      <c r="C832" s="3" t="s">
        <v>8019</v>
      </c>
      <c r="D832" s="6">
        <v>8000</v>
      </c>
      <c r="E832" s="8">
        <v>2993</v>
      </c>
      <c r="F832" t="s">
        <v>8220</v>
      </c>
      <c r="G832" t="s">
        <v>8223</v>
      </c>
      <c r="H832" t="s">
        <v>8245</v>
      </c>
      <c r="I832">
        <v>1417033777</v>
      </c>
      <c r="J832">
        <v>1414438177</v>
      </c>
      <c r="K832" t="b">
        <v>0</v>
      </c>
      <c r="L832">
        <v>36</v>
      </c>
      <c r="M832" t="b">
        <v>0</v>
      </c>
      <c r="N832" t="s">
        <v>8328</v>
      </c>
      <c r="O832" t="s">
        <v>8329</v>
      </c>
      <c r="P832" s="14">
        <f t="shared" si="36"/>
        <v>41939.8122337963</v>
      </c>
      <c r="Q832" s="14">
        <f t="shared" si="37"/>
        <v>41969.853900462964</v>
      </c>
      <c r="R832">
        <f t="shared" si="38"/>
        <v>30</v>
      </c>
    </row>
    <row r="833" spans="1:18" ht="43.5" x14ac:dyDescent="0.35">
      <c r="A833">
        <v>3931</v>
      </c>
      <c r="B833" s="3" t="s">
        <v>3928</v>
      </c>
      <c r="C833" s="3" t="s">
        <v>8039</v>
      </c>
      <c r="D833" s="6">
        <v>8000</v>
      </c>
      <c r="E833" s="8">
        <v>0</v>
      </c>
      <c r="F833" t="s">
        <v>8220</v>
      </c>
      <c r="G833" t="s">
        <v>8223</v>
      </c>
      <c r="H833" t="s">
        <v>8245</v>
      </c>
      <c r="I833">
        <v>1441510707</v>
      </c>
      <c r="J833">
        <v>1439350707</v>
      </c>
      <c r="K833" t="b">
        <v>0</v>
      </c>
      <c r="L833">
        <v>0</v>
      </c>
      <c r="M833" t="b">
        <v>0</v>
      </c>
      <c r="N833" t="s">
        <v>8328</v>
      </c>
      <c r="O833" t="s">
        <v>8329</v>
      </c>
      <c r="P833" s="14">
        <f t="shared" si="36"/>
        <v>42228.151701388888</v>
      </c>
      <c r="Q833" s="14">
        <f t="shared" si="37"/>
        <v>42253.151701388888</v>
      </c>
      <c r="R833">
        <f t="shared" si="38"/>
        <v>25</v>
      </c>
    </row>
    <row r="834" spans="1:18" ht="29" x14ac:dyDescent="0.35">
      <c r="A834">
        <v>4000</v>
      </c>
      <c r="B834" s="3" t="s">
        <v>3996</v>
      </c>
      <c r="C834" s="3" t="s">
        <v>8106</v>
      </c>
      <c r="D834" s="6">
        <v>8000</v>
      </c>
      <c r="E834" s="8">
        <v>10</v>
      </c>
      <c r="F834" t="s">
        <v>8220</v>
      </c>
      <c r="G834" t="s">
        <v>8223</v>
      </c>
      <c r="H834" t="s">
        <v>8245</v>
      </c>
      <c r="I834">
        <v>1462631358</v>
      </c>
      <c r="J834">
        <v>1457450958</v>
      </c>
      <c r="K834" t="b">
        <v>0</v>
      </c>
      <c r="L834">
        <v>1</v>
      </c>
      <c r="M834" t="b">
        <v>0</v>
      </c>
      <c r="N834" t="s">
        <v>8328</v>
      </c>
      <c r="O834" t="s">
        <v>8329</v>
      </c>
      <c r="P834" s="14">
        <f t="shared" si="36"/>
        <v>42437.64534722222</v>
      </c>
      <c r="Q834" s="14">
        <f t="shared" si="37"/>
        <v>42497.603680555556</v>
      </c>
      <c r="R834">
        <f t="shared" si="38"/>
        <v>60</v>
      </c>
    </row>
    <row r="835" spans="1:18" ht="43.5" x14ac:dyDescent="0.35">
      <c r="A835">
        <v>4040</v>
      </c>
      <c r="B835" s="3" t="s">
        <v>4036</v>
      </c>
      <c r="C835" s="3" t="s">
        <v>8144</v>
      </c>
      <c r="D835" s="6">
        <v>8000</v>
      </c>
      <c r="E835" s="8">
        <v>2500</v>
      </c>
      <c r="F835" t="s">
        <v>8220</v>
      </c>
      <c r="G835" t="s">
        <v>8223</v>
      </c>
      <c r="H835" t="s">
        <v>8245</v>
      </c>
      <c r="I835">
        <v>1437188400</v>
      </c>
      <c r="J835">
        <v>1432100004</v>
      </c>
      <c r="K835" t="b">
        <v>0</v>
      </c>
      <c r="L835">
        <v>2</v>
      </c>
      <c r="M835" t="b">
        <v>0</v>
      </c>
      <c r="N835" t="s">
        <v>8328</v>
      </c>
      <c r="O835" t="s">
        <v>8329</v>
      </c>
      <c r="P835" s="14">
        <f t="shared" ref="P835" si="39">(((J835/60)/60)/24)+DATE(1970,1,1)</f>
        <v>42144.231527777782</v>
      </c>
      <c r="Q835" s="14">
        <f t="shared" ref="Q835" si="40">(((I835/60)/60)/24)+DATE(1970,1,1)</f>
        <v>42203.125</v>
      </c>
      <c r="R835">
        <f t="shared" ref="R835" si="41">_xlfn.DAYS(Q835,P835)</f>
        <v>59</v>
      </c>
    </row>
  </sheetData>
  <autoFilter ref="A1:R1" xr:uid="{93593988-6191-4B64-B896-18CA53812466}"/>
  <conditionalFormatting sqref="F1:F1048576">
    <cfRule type="cellIs" dxfId="13" priority="1" operator="equal">
      <formula>"failed"</formula>
    </cfRule>
    <cfRule type="cellIs" dxfId="12" priority="2" operator="equal">
      <formula>"canceled"</formula>
    </cfRule>
    <cfRule type="cellIs" dxfId="11" priority="3" operator="equal">
      <formula>"successful"</formula>
    </cfRule>
    <cfRule type="cellIs" dxfId="10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B00E6-23CF-44E4-815C-580B69232D39}">
  <sheetPr codeName="Sheet6">
    <tabColor rgb="FF002060"/>
  </sheetPr>
  <dimension ref="A1:N471"/>
  <sheetViews>
    <sheetView topLeftCell="A15" workbookViewId="0">
      <selection activeCell="H33" sqref="H33"/>
    </sheetView>
  </sheetViews>
  <sheetFormatPr defaultRowHeight="14.5" x14ac:dyDescent="0.35"/>
  <cols>
    <col min="1" max="1" width="14.6328125" bestFit="1" customWidth="1"/>
    <col min="2" max="2" width="16" style="26" customWidth="1"/>
    <col min="3" max="3" width="5.453125" style="26" bestFit="1" customWidth="1"/>
    <col min="4" max="4" width="3.6328125" style="26" bestFit="1" customWidth="1"/>
    <col min="5" max="5" width="9.1796875" style="26" bestFit="1" customWidth="1"/>
    <col min="6" max="6" width="10.7265625" style="26" bestFit="1" customWidth="1"/>
    <col min="7" max="7" width="17" style="26" bestFit="1" customWidth="1"/>
    <col min="8" max="8" width="15.26953125" style="26" bestFit="1" customWidth="1"/>
    <col min="9" max="9" width="5.453125" style="26" bestFit="1" customWidth="1"/>
    <col min="10" max="10" width="3.6328125" style="26" bestFit="1" customWidth="1"/>
    <col min="11" max="11" width="9.1796875" style="26" bestFit="1" customWidth="1"/>
    <col min="12" max="12" width="10.7265625" style="26" bestFit="1" customWidth="1"/>
    <col min="13" max="14" width="5.6328125" style="26" customWidth="1"/>
    <col min="15" max="17" width="6.453125" bestFit="1" customWidth="1"/>
    <col min="18" max="18" width="9.36328125" bestFit="1" customWidth="1"/>
    <col min="19" max="21" width="6.453125" bestFit="1" customWidth="1"/>
    <col min="22" max="22" width="9.36328125" bestFit="1" customWidth="1"/>
    <col min="23" max="25" width="6.453125" bestFit="1" customWidth="1"/>
    <col min="26" max="26" width="9.36328125" bestFit="1" customWidth="1"/>
    <col min="27" max="27" width="9.54296875" bestFit="1" customWidth="1"/>
    <col min="28" max="30" width="6.6328125" bestFit="1" customWidth="1"/>
    <col min="31" max="31" width="9.36328125" bestFit="1" customWidth="1"/>
    <col min="32" max="34" width="6.453125" bestFit="1" customWidth="1"/>
    <col min="35" max="35" width="9.36328125" bestFit="1" customWidth="1"/>
    <col min="36" max="38" width="6.453125" bestFit="1" customWidth="1"/>
    <col min="39" max="39" width="9.36328125" bestFit="1" customWidth="1"/>
    <col min="40" max="42" width="6.453125" bestFit="1" customWidth="1"/>
    <col min="43" max="43" width="9.36328125" bestFit="1" customWidth="1"/>
    <col min="44" max="44" width="9.54296875" bestFit="1" customWidth="1"/>
    <col min="45" max="47" width="6.6328125" bestFit="1" customWidth="1"/>
    <col min="48" max="48" width="9.36328125" bestFit="1" customWidth="1"/>
    <col min="49" max="51" width="6.453125" bestFit="1" customWidth="1"/>
    <col min="52" max="52" width="9.36328125" bestFit="1" customWidth="1"/>
    <col min="53" max="55" width="6.453125" bestFit="1" customWidth="1"/>
    <col min="56" max="56" width="9.36328125" bestFit="1" customWidth="1"/>
    <col min="57" max="59" width="6.453125" bestFit="1" customWidth="1"/>
    <col min="60" max="60" width="9.36328125" bestFit="1" customWidth="1"/>
    <col min="61" max="61" width="9.54296875" bestFit="1" customWidth="1"/>
    <col min="62" max="64" width="6.6328125" bestFit="1" customWidth="1"/>
    <col min="65" max="65" width="9.36328125" bestFit="1" customWidth="1"/>
    <col min="66" max="68" width="6.453125" bestFit="1" customWidth="1"/>
    <col min="69" max="69" width="9.36328125" bestFit="1" customWidth="1"/>
    <col min="70" max="72" width="6.453125" bestFit="1" customWidth="1"/>
    <col min="73" max="73" width="9.36328125" bestFit="1" customWidth="1"/>
    <col min="74" max="76" width="6.453125" bestFit="1" customWidth="1"/>
    <col min="77" max="77" width="9.36328125" bestFit="1" customWidth="1"/>
    <col min="78" max="78" width="9.54296875" bestFit="1" customWidth="1"/>
    <col min="79" max="81" width="6.6328125" bestFit="1" customWidth="1"/>
    <col min="82" max="82" width="9.36328125" bestFit="1" customWidth="1"/>
    <col min="83" max="85" width="6.453125" bestFit="1" customWidth="1"/>
    <col min="86" max="86" width="9.36328125" bestFit="1" customWidth="1"/>
    <col min="87" max="89" width="6.453125" bestFit="1" customWidth="1"/>
    <col min="90" max="90" width="9.36328125" bestFit="1" customWidth="1"/>
    <col min="91" max="93" width="6.453125" bestFit="1" customWidth="1"/>
    <col min="94" max="94" width="9.36328125" bestFit="1" customWidth="1"/>
    <col min="95" max="95" width="9.54296875" bestFit="1" customWidth="1"/>
    <col min="96" max="98" width="6.6328125" bestFit="1" customWidth="1"/>
    <col min="99" max="99" width="9.36328125" bestFit="1" customWidth="1"/>
    <col min="100" max="102" width="6.453125" bestFit="1" customWidth="1"/>
    <col min="103" max="103" width="9.36328125" bestFit="1" customWidth="1"/>
    <col min="104" max="106" width="6.453125" bestFit="1" customWidth="1"/>
    <col min="107" max="107" width="9.36328125" bestFit="1" customWidth="1"/>
    <col min="108" max="110" width="6.453125" bestFit="1" customWidth="1"/>
    <col min="111" max="111" width="9.36328125" bestFit="1" customWidth="1"/>
    <col min="112" max="112" width="9.54296875" bestFit="1" customWidth="1"/>
    <col min="113" max="115" width="6.6328125" bestFit="1" customWidth="1"/>
    <col min="116" max="116" width="9.36328125" bestFit="1" customWidth="1"/>
    <col min="117" max="119" width="6.453125" bestFit="1" customWidth="1"/>
    <col min="120" max="120" width="9.36328125" bestFit="1" customWidth="1"/>
    <col min="121" max="123" width="6.453125" bestFit="1" customWidth="1"/>
    <col min="124" max="124" width="9.36328125" bestFit="1" customWidth="1"/>
    <col min="125" max="127" width="6.453125" bestFit="1" customWidth="1"/>
    <col min="128" max="128" width="9.36328125" bestFit="1" customWidth="1"/>
    <col min="129" max="129" width="9.54296875" bestFit="1" customWidth="1"/>
    <col min="130" max="132" width="6.6328125" bestFit="1" customWidth="1"/>
    <col min="133" max="133" width="9.36328125" bestFit="1" customWidth="1"/>
    <col min="134" max="134" width="9.54296875" bestFit="1" customWidth="1"/>
    <col min="135" max="135" width="10.7265625" bestFit="1" customWidth="1"/>
    <col min="136" max="4114" width="17.6328125" bestFit="1" customWidth="1"/>
    <col min="4115" max="4115" width="10.7265625" bestFit="1" customWidth="1"/>
  </cols>
  <sheetData>
    <row r="1" spans="1:14" x14ac:dyDescent="0.35">
      <c r="A1" s="11" t="s">
        <v>8356</v>
      </c>
      <c r="B1" t="s">
        <v>8328</v>
      </c>
    </row>
    <row r="3" spans="1:14" x14ac:dyDescent="0.35">
      <c r="A3" s="11" t="s">
        <v>8361</v>
      </c>
      <c r="B3" s="11" t="s">
        <v>8358</v>
      </c>
      <c r="G3"/>
      <c r="H3"/>
      <c r="I3"/>
      <c r="J3"/>
      <c r="K3"/>
      <c r="L3"/>
      <c r="M3"/>
      <c r="N3"/>
    </row>
    <row r="4" spans="1:14" x14ac:dyDescent="0.35">
      <c r="A4" s="25" t="s">
        <v>8360</v>
      </c>
      <c r="B4" t="s">
        <v>8219</v>
      </c>
      <c r="C4" t="s">
        <v>8220</v>
      </c>
      <c r="D4" t="s">
        <v>8221</v>
      </c>
      <c r="E4" t="s">
        <v>8218</v>
      </c>
      <c r="F4" s="26" t="s">
        <v>8359</v>
      </c>
      <c r="G4"/>
      <c r="H4"/>
      <c r="I4"/>
      <c r="J4"/>
      <c r="K4"/>
      <c r="L4"/>
      <c r="M4"/>
      <c r="N4"/>
    </row>
    <row r="5" spans="1:14" x14ac:dyDescent="0.35">
      <c r="A5" s="27" t="s">
        <v>8387</v>
      </c>
      <c r="B5" s="20">
        <v>7</v>
      </c>
      <c r="C5" s="20">
        <v>33</v>
      </c>
      <c r="D5" s="20">
        <v>2</v>
      </c>
      <c r="E5" s="20">
        <v>56</v>
      </c>
      <c r="F5" s="20">
        <v>98</v>
      </c>
      <c r="G5"/>
      <c r="H5"/>
      <c r="I5"/>
      <c r="J5"/>
      <c r="K5"/>
      <c r="L5"/>
      <c r="M5"/>
      <c r="N5"/>
    </row>
    <row r="6" spans="1:14" x14ac:dyDescent="0.35">
      <c r="A6" s="27" t="s">
        <v>8379</v>
      </c>
      <c r="B6" s="20">
        <v>3</v>
      </c>
      <c r="C6" s="20">
        <v>39</v>
      </c>
      <c r="D6" s="20">
        <v>8</v>
      </c>
      <c r="E6" s="20">
        <v>71</v>
      </c>
      <c r="F6" s="20">
        <v>121</v>
      </c>
      <c r="G6"/>
      <c r="H6"/>
      <c r="I6"/>
      <c r="J6"/>
      <c r="K6"/>
      <c r="L6"/>
      <c r="M6"/>
      <c r="N6"/>
    </row>
    <row r="7" spans="1:14" x14ac:dyDescent="0.35">
      <c r="A7" s="27" t="s">
        <v>8388</v>
      </c>
      <c r="B7" s="20">
        <v>3</v>
      </c>
      <c r="C7" s="20">
        <v>33</v>
      </c>
      <c r="D7" s="20">
        <v>14</v>
      </c>
      <c r="E7" s="20">
        <v>56</v>
      </c>
      <c r="F7" s="20">
        <v>106</v>
      </c>
      <c r="G7"/>
      <c r="H7"/>
      <c r="I7"/>
      <c r="J7"/>
      <c r="K7"/>
      <c r="L7"/>
      <c r="M7"/>
      <c r="N7"/>
    </row>
    <row r="8" spans="1:14" x14ac:dyDescent="0.35">
      <c r="A8" s="27" t="s">
        <v>8380</v>
      </c>
      <c r="B8" s="20">
        <v>2</v>
      </c>
      <c r="C8" s="20">
        <v>40</v>
      </c>
      <c r="D8" s="20"/>
      <c r="E8" s="20">
        <v>71</v>
      </c>
      <c r="F8" s="20">
        <v>113</v>
      </c>
      <c r="G8"/>
      <c r="H8"/>
      <c r="I8"/>
      <c r="J8"/>
      <c r="K8"/>
      <c r="L8"/>
      <c r="M8"/>
      <c r="N8"/>
    </row>
    <row r="9" spans="1:14" x14ac:dyDescent="0.35">
      <c r="A9" s="27" t="s">
        <v>8375</v>
      </c>
      <c r="B9" s="20">
        <v>3</v>
      </c>
      <c r="C9" s="20">
        <v>52</v>
      </c>
      <c r="D9" s="20"/>
      <c r="E9" s="20">
        <v>111</v>
      </c>
      <c r="F9" s="20">
        <v>166</v>
      </c>
      <c r="G9"/>
      <c r="H9"/>
      <c r="I9"/>
      <c r="J9"/>
      <c r="K9"/>
      <c r="L9"/>
      <c r="M9"/>
      <c r="N9"/>
    </row>
    <row r="10" spans="1:14" x14ac:dyDescent="0.35">
      <c r="A10" s="27" t="s">
        <v>8381</v>
      </c>
      <c r="B10" s="20">
        <v>4</v>
      </c>
      <c r="C10" s="20">
        <v>49</v>
      </c>
      <c r="D10" s="20"/>
      <c r="E10" s="20">
        <v>100</v>
      </c>
      <c r="F10" s="20">
        <v>153</v>
      </c>
    </row>
    <row r="11" spans="1:14" x14ac:dyDescent="0.35">
      <c r="A11" s="27" t="s">
        <v>8382</v>
      </c>
      <c r="B11" s="20">
        <v>1</v>
      </c>
      <c r="C11" s="20">
        <v>50</v>
      </c>
      <c r="D11" s="20"/>
      <c r="E11" s="20">
        <v>87</v>
      </c>
      <c r="F11" s="20">
        <v>138</v>
      </c>
    </row>
    <row r="12" spans="1:14" x14ac:dyDescent="0.35">
      <c r="A12" s="27" t="s">
        <v>8383</v>
      </c>
      <c r="B12" s="20">
        <v>4</v>
      </c>
      <c r="C12" s="20">
        <v>47</v>
      </c>
      <c r="D12" s="20"/>
      <c r="E12" s="20">
        <v>72</v>
      </c>
      <c r="F12" s="20">
        <v>123</v>
      </c>
    </row>
    <row r="13" spans="1:14" x14ac:dyDescent="0.35">
      <c r="A13" s="27" t="s">
        <v>8389</v>
      </c>
      <c r="B13" s="20">
        <v>4</v>
      </c>
      <c r="C13" s="20">
        <v>34</v>
      </c>
      <c r="D13" s="20"/>
      <c r="E13" s="20">
        <v>59</v>
      </c>
      <c r="F13" s="20">
        <v>97</v>
      </c>
    </row>
    <row r="14" spans="1:14" x14ac:dyDescent="0.35">
      <c r="A14" s="27" t="s">
        <v>8377</v>
      </c>
      <c r="B14" s="20"/>
      <c r="C14" s="20">
        <v>50</v>
      </c>
      <c r="D14" s="20"/>
      <c r="E14" s="20">
        <v>65</v>
      </c>
      <c r="F14" s="20">
        <v>115</v>
      </c>
    </row>
    <row r="15" spans="1:14" x14ac:dyDescent="0.35">
      <c r="A15" s="27" t="s">
        <v>8384</v>
      </c>
      <c r="B15" s="20">
        <v>3</v>
      </c>
      <c r="C15" s="20">
        <v>31</v>
      </c>
      <c r="D15" s="20"/>
      <c r="E15" s="20">
        <v>54</v>
      </c>
      <c r="F15" s="20">
        <v>88</v>
      </c>
    </row>
    <row r="16" spans="1:14" x14ac:dyDescent="0.35">
      <c r="A16" s="27" t="s">
        <v>8385</v>
      </c>
      <c r="B16" s="20">
        <v>3</v>
      </c>
      <c r="C16" s="20">
        <v>35</v>
      </c>
      <c r="D16" s="20"/>
      <c r="E16" s="20">
        <v>37</v>
      </c>
      <c r="F16" s="20">
        <v>75</v>
      </c>
    </row>
    <row r="17" spans="1:12" x14ac:dyDescent="0.35">
      <c r="A17" s="17" t="s">
        <v>8359</v>
      </c>
      <c r="B17" s="20">
        <v>37</v>
      </c>
      <c r="C17" s="20">
        <v>493</v>
      </c>
      <c r="D17" s="20">
        <v>24</v>
      </c>
      <c r="E17" s="20">
        <v>839</v>
      </c>
      <c r="F17" s="20">
        <v>1393</v>
      </c>
    </row>
    <row r="18" spans="1:12" x14ac:dyDescent="0.35">
      <c r="B18"/>
    </row>
    <row r="19" spans="1:12" x14ac:dyDescent="0.35">
      <c r="B19"/>
    </row>
    <row r="20" spans="1:12" x14ac:dyDescent="0.35">
      <c r="B20"/>
    </row>
    <row r="21" spans="1:12" x14ac:dyDescent="0.35">
      <c r="B21"/>
    </row>
    <row r="22" spans="1:12" x14ac:dyDescent="0.35">
      <c r="A22" s="24" t="s">
        <v>8404</v>
      </c>
      <c r="B22"/>
      <c r="G22" s="11" t="s">
        <v>8356</v>
      </c>
      <c r="H22" t="s">
        <v>8367</v>
      </c>
    </row>
    <row r="23" spans="1:12" x14ac:dyDescent="0.35">
      <c r="A23" t="s">
        <v>8398</v>
      </c>
      <c r="B23" s="6">
        <f>AVERAGE('Overall data'!D:D)</f>
        <v>71938.859944093361</v>
      </c>
    </row>
    <row r="24" spans="1:12" x14ac:dyDescent="0.35">
      <c r="A24" t="s">
        <v>8399</v>
      </c>
      <c r="B24" s="6">
        <f>MEDIAN('Overall data'!D:D)</f>
        <v>5000</v>
      </c>
      <c r="G24" s="11" t="s">
        <v>8410</v>
      </c>
      <c r="H24" s="11" t="s">
        <v>8358</v>
      </c>
      <c r="I24"/>
      <c r="J24"/>
      <c r="K24"/>
      <c r="L24"/>
    </row>
    <row r="25" spans="1:12" x14ac:dyDescent="0.35">
      <c r="A25" t="s">
        <v>8400</v>
      </c>
      <c r="B25">
        <f>MODE('Overall data'!D2:D4115)</f>
        <v>5000</v>
      </c>
      <c r="G25" s="11" t="s">
        <v>8360</v>
      </c>
      <c r="H25" t="s">
        <v>8219</v>
      </c>
      <c r="I25" t="s">
        <v>8220</v>
      </c>
      <c r="J25" t="s">
        <v>8221</v>
      </c>
      <c r="K25" t="s">
        <v>8218</v>
      </c>
      <c r="L25" t="s">
        <v>8359</v>
      </c>
    </row>
    <row r="26" spans="1:12" x14ac:dyDescent="0.35">
      <c r="A26" t="s">
        <v>8402</v>
      </c>
      <c r="B26" s="6">
        <f>MAX('Overall data'!D2:D4115)</f>
        <v>100000000</v>
      </c>
      <c r="G26" s="30">
        <v>1</v>
      </c>
      <c r="H26" s="12"/>
      <c r="I26" s="12"/>
      <c r="J26" s="12"/>
      <c r="K26" s="12">
        <v>3</v>
      </c>
      <c r="L26" s="12">
        <v>3</v>
      </c>
    </row>
    <row r="27" spans="1:12" x14ac:dyDescent="0.35">
      <c r="A27" t="s">
        <v>8403</v>
      </c>
      <c r="B27" s="6">
        <f>MIN('Overall data'!D2:D4115)</f>
        <v>1</v>
      </c>
      <c r="G27" s="30">
        <v>2</v>
      </c>
      <c r="H27" s="12"/>
      <c r="I27" s="12">
        <v>1</v>
      </c>
      <c r="J27" s="12"/>
      <c r="K27" s="12"/>
      <c r="L27" s="12">
        <v>1</v>
      </c>
    </row>
    <row r="28" spans="1:12" x14ac:dyDescent="0.35">
      <c r="A28" t="s">
        <v>8401</v>
      </c>
      <c r="B28" s="23">
        <f>STDEV('Overall data'!D2:D4115)</f>
        <v>1693518.7311045039</v>
      </c>
      <c r="G28" s="30">
        <v>5</v>
      </c>
      <c r="H28" s="12"/>
      <c r="I28" s="12"/>
      <c r="J28" s="12"/>
      <c r="K28" s="12">
        <v>1</v>
      </c>
      <c r="L28" s="12">
        <v>1</v>
      </c>
    </row>
    <row r="29" spans="1:12" x14ac:dyDescent="0.35">
      <c r="G29" s="30">
        <v>10</v>
      </c>
      <c r="H29" s="12"/>
      <c r="I29" s="12"/>
      <c r="J29" s="12"/>
      <c r="K29" s="12">
        <v>3</v>
      </c>
      <c r="L29" s="12">
        <v>3</v>
      </c>
    </row>
    <row r="30" spans="1:12" x14ac:dyDescent="0.35">
      <c r="G30" s="30">
        <v>13</v>
      </c>
      <c r="H30" s="12"/>
      <c r="I30" s="12"/>
      <c r="J30" s="12"/>
      <c r="K30" s="12">
        <v>1</v>
      </c>
      <c r="L30" s="12">
        <v>1</v>
      </c>
    </row>
    <row r="31" spans="1:12" x14ac:dyDescent="0.35">
      <c r="G31" s="30">
        <v>20</v>
      </c>
      <c r="H31" s="12"/>
      <c r="I31" s="12">
        <v>1</v>
      </c>
      <c r="J31" s="12"/>
      <c r="K31" s="12"/>
      <c r="L31" s="12">
        <v>1</v>
      </c>
    </row>
    <row r="32" spans="1:12" x14ac:dyDescent="0.35">
      <c r="G32" s="30">
        <v>25</v>
      </c>
      <c r="H32" s="12"/>
      <c r="I32" s="12">
        <v>1</v>
      </c>
      <c r="J32" s="12"/>
      <c r="K32" s="12">
        <v>3</v>
      </c>
      <c r="L32" s="12">
        <v>4</v>
      </c>
    </row>
    <row r="33" spans="2:12" x14ac:dyDescent="0.35">
      <c r="G33" s="30">
        <v>40</v>
      </c>
      <c r="H33" s="12"/>
      <c r="I33" s="12"/>
      <c r="J33" s="12"/>
      <c r="K33" s="12">
        <v>1</v>
      </c>
      <c r="L33" s="12">
        <v>1</v>
      </c>
    </row>
    <row r="34" spans="2:12" x14ac:dyDescent="0.35">
      <c r="G34" s="30">
        <v>50</v>
      </c>
      <c r="H34" s="12">
        <v>1</v>
      </c>
      <c r="I34" s="12"/>
      <c r="J34" s="12"/>
      <c r="K34" s="12">
        <v>3</v>
      </c>
      <c r="L34" s="12">
        <v>4</v>
      </c>
    </row>
    <row r="35" spans="2:12" x14ac:dyDescent="0.35">
      <c r="G35" s="30">
        <v>60</v>
      </c>
      <c r="H35" s="12"/>
      <c r="I35" s="12">
        <v>1</v>
      </c>
      <c r="J35" s="12"/>
      <c r="K35" s="12"/>
      <c r="L35" s="12">
        <v>1</v>
      </c>
    </row>
    <row r="36" spans="2:12" x14ac:dyDescent="0.35">
      <c r="B36"/>
      <c r="G36" s="30">
        <v>70</v>
      </c>
      <c r="H36" s="12"/>
      <c r="I36" s="12"/>
      <c r="J36" s="12"/>
      <c r="K36" s="12">
        <v>2</v>
      </c>
      <c r="L36" s="12">
        <v>2</v>
      </c>
    </row>
    <row r="37" spans="2:12" x14ac:dyDescent="0.35">
      <c r="B37"/>
      <c r="G37" s="30">
        <v>80</v>
      </c>
      <c r="H37" s="12"/>
      <c r="I37" s="12"/>
      <c r="J37" s="12"/>
      <c r="K37" s="12">
        <v>1</v>
      </c>
      <c r="L37" s="12">
        <v>1</v>
      </c>
    </row>
    <row r="38" spans="2:12" x14ac:dyDescent="0.35">
      <c r="B38"/>
      <c r="G38" s="30">
        <v>100</v>
      </c>
      <c r="H38" s="12"/>
      <c r="I38" s="12">
        <v>3</v>
      </c>
      <c r="J38" s="12"/>
      <c r="K38" s="12">
        <v>9</v>
      </c>
      <c r="L38" s="12">
        <v>12</v>
      </c>
    </row>
    <row r="39" spans="2:12" x14ac:dyDescent="0.35">
      <c r="B39"/>
      <c r="G39" s="30">
        <v>101</v>
      </c>
      <c r="H39" s="12"/>
      <c r="I39" s="12"/>
      <c r="J39" s="12"/>
      <c r="K39" s="12">
        <v>1</v>
      </c>
      <c r="L39" s="12">
        <v>1</v>
      </c>
    </row>
    <row r="40" spans="2:12" x14ac:dyDescent="0.35">
      <c r="B40"/>
      <c r="G40" s="30">
        <v>110</v>
      </c>
      <c r="H40" s="12"/>
      <c r="I40" s="12">
        <v>1</v>
      </c>
      <c r="J40" s="12"/>
      <c r="K40" s="12">
        <v>1</v>
      </c>
      <c r="L40" s="12">
        <v>2</v>
      </c>
    </row>
    <row r="41" spans="2:12" x14ac:dyDescent="0.35">
      <c r="B41"/>
      <c r="G41" s="30">
        <v>125</v>
      </c>
      <c r="H41" s="12"/>
      <c r="I41" s="12"/>
      <c r="J41" s="12"/>
      <c r="K41" s="12">
        <v>1</v>
      </c>
      <c r="L41" s="12">
        <v>1</v>
      </c>
    </row>
    <row r="42" spans="2:12" x14ac:dyDescent="0.35">
      <c r="B42"/>
      <c r="G42" s="30">
        <v>128</v>
      </c>
      <c r="H42" s="12">
        <v>1</v>
      </c>
      <c r="I42" s="12"/>
      <c r="J42" s="12"/>
      <c r="K42" s="12"/>
      <c r="L42" s="12">
        <v>1</v>
      </c>
    </row>
    <row r="43" spans="2:12" x14ac:dyDescent="0.35">
      <c r="B43"/>
      <c r="G43" s="30">
        <v>150</v>
      </c>
      <c r="H43" s="12"/>
      <c r="I43" s="12">
        <v>3</v>
      </c>
      <c r="J43" s="12"/>
      <c r="K43" s="12">
        <v>5</v>
      </c>
      <c r="L43" s="12">
        <v>8</v>
      </c>
    </row>
    <row r="44" spans="2:12" x14ac:dyDescent="0.35">
      <c r="B44"/>
      <c r="G44" s="30">
        <v>153</v>
      </c>
      <c r="H44" s="12"/>
      <c r="I44" s="12"/>
      <c r="J44" s="12"/>
      <c r="K44" s="12">
        <v>1</v>
      </c>
      <c r="L44" s="12">
        <v>1</v>
      </c>
    </row>
    <row r="45" spans="2:12" x14ac:dyDescent="0.35">
      <c r="B45"/>
      <c r="G45" s="30">
        <v>199</v>
      </c>
      <c r="H45" s="12">
        <v>2</v>
      </c>
      <c r="I45" s="12"/>
      <c r="J45" s="12"/>
      <c r="K45" s="12"/>
      <c r="L45" s="12">
        <v>2</v>
      </c>
    </row>
    <row r="46" spans="2:12" x14ac:dyDescent="0.35">
      <c r="B46"/>
      <c r="G46" s="30">
        <v>200</v>
      </c>
      <c r="H46" s="12">
        <v>1</v>
      </c>
      <c r="I46" s="12">
        <v>5</v>
      </c>
      <c r="J46" s="12">
        <v>1</v>
      </c>
      <c r="K46" s="12">
        <v>9</v>
      </c>
      <c r="L46" s="12">
        <v>16</v>
      </c>
    </row>
    <row r="47" spans="2:12" x14ac:dyDescent="0.35">
      <c r="B47"/>
      <c r="G47" s="30">
        <v>220</v>
      </c>
      <c r="H47" s="12"/>
      <c r="I47" s="12"/>
      <c r="J47" s="12"/>
      <c r="K47" s="12">
        <v>1</v>
      </c>
      <c r="L47" s="12">
        <v>1</v>
      </c>
    </row>
    <row r="48" spans="2:12" x14ac:dyDescent="0.35">
      <c r="G48" s="30">
        <v>225</v>
      </c>
      <c r="H48" s="12"/>
      <c r="I48" s="12"/>
      <c r="J48" s="12"/>
      <c r="K48" s="12">
        <v>1</v>
      </c>
      <c r="L48" s="12">
        <v>1</v>
      </c>
    </row>
    <row r="49" spans="7:12" x14ac:dyDescent="0.35">
      <c r="G49" s="30">
        <v>250</v>
      </c>
      <c r="H49" s="12">
        <v>1</v>
      </c>
      <c r="I49" s="12">
        <v>4</v>
      </c>
      <c r="J49" s="12">
        <v>1</v>
      </c>
      <c r="K49" s="12">
        <v>18</v>
      </c>
      <c r="L49" s="12">
        <v>24</v>
      </c>
    </row>
    <row r="50" spans="7:12" x14ac:dyDescent="0.35">
      <c r="G50" s="30">
        <v>270</v>
      </c>
      <c r="H50" s="12"/>
      <c r="I50" s="12">
        <v>1</v>
      </c>
      <c r="J50" s="12"/>
      <c r="K50" s="12"/>
      <c r="L50" s="12">
        <v>1</v>
      </c>
    </row>
    <row r="51" spans="7:12" x14ac:dyDescent="0.35">
      <c r="G51" s="30">
        <v>280</v>
      </c>
      <c r="H51" s="12"/>
      <c r="I51" s="12">
        <v>1</v>
      </c>
      <c r="J51" s="12"/>
      <c r="K51" s="12"/>
      <c r="L51" s="12">
        <v>1</v>
      </c>
    </row>
    <row r="52" spans="7:12" x14ac:dyDescent="0.35">
      <c r="G52" s="30">
        <v>300</v>
      </c>
      <c r="H52" s="12"/>
      <c r="I52" s="12">
        <v>4</v>
      </c>
      <c r="J52" s="12"/>
      <c r="K52" s="12">
        <v>30</v>
      </c>
      <c r="L52" s="12">
        <v>34</v>
      </c>
    </row>
    <row r="53" spans="7:12" x14ac:dyDescent="0.35">
      <c r="G53" s="30">
        <v>315</v>
      </c>
      <c r="H53" s="12"/>
      <c r="I53" s="12"/>
      <c r="J53" s="12"/>
      <c r="K53" s="12">
        <v>1</v>
      </c>
      <c r="L53" s="12">
        <v>1</v>
      </c>
    </row>
    <row r="54" spans="7:12" x14ac:dyDescent="0.35">
      <c r="G54" s="30">
        <v>333</v>
      </c>
      <c r="H54" s="12"/>
      <c r="I54" s="12"/>
      <c r="J54" s="12"/>
      <c r="K54" s="12">
        <v>1</v>
      </c>
      <c r="L54" s="12">
        <v>1</v>
      </c>
    </row>
    <row r="55" spans="7:12" x14ac:dyDescent="0.35">
      <c r="G55" s="30">
        <v>347</v>
      </c>
      <c r="H55" s="12"/>
      <c r="I55" s="12"/>
      <c r="J55" s="12"/>
      <c r="K55" s="12">
        <v>1</v>
      </c>
      <c r="L55" s="12">
        <v>1</v>
      </c>
    </row>
    <row r="56" spans="7:12" x14ac:dyDescent="0.35">
      <c r="G56" s="30">
        <v>350</v>
      </c>
      <c r="H56" s="12"/>
      <c r="I56" s="12"/>
      <c r="J56" s="12">
        <v>1</v>
      </c>
      <c r="K56" s="12">
        <v>12</v>
      </c>
      <c r="L56" s="12">
        <v>13</v>
      </c>
    </row>
    <row r="57" spans="7:12" x14ac:dyDescent="0.35">
      <c r="G57" s="30">
        <v>400</v>
      </c>
      <c r="H57" s="12">
        <v>1</v>
      </c>
      <c r="I57" s="12">
        <v>5</v>
      </c>
      <c r="J57" s="12"/>
      <c r="K57" s="12">
        <v>12</v>
      </c>
      <c r="L57" s="12">
        <v>18</v>
      </c>
    </row>
    <row r="58" spans="7:12" x14ac:dyDescent="0.35">
      <c r="G58" s="30">
        <v>420</v>
      </c>
      <c r="H58" s="12">
        <v>1</v>
      </c>
      <c r="I58" s="12"/>
      <c r="J58" s="12"/>
      <c r="K58" s="12">
        <v>1</v>
      </c>
      <c r="L58" s="12">
        <v>2</v>
      </c>
    </row>
    <row r="59" spans="7:12" x14ac:dyDescent="0.35">
      <c r="G59" s="30">
        <v>450</v>
      </c>
      <c r="H59" s="12"/>
      <c r="I59" s="12">
        <v>3</v>
      </c>
      <c r="J59" s="12"/>
      <c r="K59" s="12">
        <v>2</v>
      </c>
      <c r="L59" s="12">
        <v>5</v>
      </c>
    </row>
    <row r="60" spans="7:12" x14ac:dyDescent="0.35">
      <c r="G60" s="30">
        <v>451</v>
      </c>
      <c r="H60" s="12"/>
      <c r="I60" s="12"/>
      <c r="J60" s="12"/>
      <c r="K60" s="12">
        <v>1</v>
      </c>
      <c r="L60" s="12">
        <v>1</v>
      </c>
    </row>
    <row r="61" spans="7:12" x14ac:dyDescent="0.35">
      <c r="G61" s="30">
        <v>480</v>
      </c>
      <c r="H61" s="12"/>
      <c r="I61" s="12"/>
      <c r="J61" s="12"/>
      <c r="K61" s="12">
        <v>1</v>
      </c>
      <c r="L61" s="12">
        <v>1</v>
      </c>
    </row>
    <row r="62" spans="7:12" x14ac:dyDescent="0.35">
      <c r="G62" s="30">
        <v>495</v>
      </c>
      <c r="H62" s="12"/>
      <c r="I62" s="12"/>
      <c r="J62" s="12"/>
      <c r="K62" s="12">
        <v>1</v>
      </c>
      <c r="L62" s="12">
        <v>1</v>
      </c>
    </row>
    <row r="63" spans="7:12" x14ac:dyDescent="0.35">
      <c r="G63" s="30">
        <v>500</v>
      </c>
      <c r="H63" s="12">
        <v>4</v>
      </c>
      <c r="I63" s="12">
        <v>33</v>
      </c>
      <c r="J63" s="12">
        <v>3</v>
      </c>
      <c r="K63" s="12">
        <v>79</v>
      </c>
      <c r="L63" s="12">
        <v>119</v>
      </c>
    </row>
    <row r="64" spans="7:12" x14ac:dyDescent="0.35">
      <c r="G64" s="30">
        <v>512</v>
      </c>
      <c r="H64" s="12"/>
      <c r="I64" s="12">
        <v>1</v>
      </c>
      <c r="J64" s="12"/>
      <c r="K64" s="12"/>
      <c r="L64" s="12">
        <v>1</v>
      </c>
    </row>
    <row r="65" spans="7:12" x14ac:dyDescent="0.35">
      <c r="G65" s="30">
        <v>515</v>
      </c>
      <c r="H65" s="12">
        <v>1</v>
      </c>
      <c r="I65" s="12"/>
      <c r="J65" s="12"/>
      <c r="K65" s="12"/>
      <c r="L65" s="12">
        <v>1</v>
      </c>
    </row>
    <row r="66" spans="7:12" x14ac:dyDescent="0.35">
      <c r="G66" s="30">
        <v>516</v>
      </c>
      <c r="H66" s="12"/>
      <c r="I66" s="12">
        <v>1</v>
      </c>
      <c r="J66" s="12"/>
      <c r="K66" s="12"/>
      <c r="L66" s="12">
        <v>1</v>
      </c>
    </row>
    <row r="67" spans="7:12" x14ac:dyDescent="0.35">
      <c r="G67" s="30">
        <v>525</v>
      </c>
      <c r="H67" s="12"/>
      <c r="I67" s="12">
        <v>1</v>
      </c>
      <c r="J67" s="12"/>
      <c r="K67" s="12"/>
      <c r="L67" s="12">
        <v>1</v>
      </c>
    </row>
    <row r="68" spans="7:12" x14ac:dyDescent="0.35">
      <c r="G68" s="30">
        <v>530</v>
      </c>
      <c r="H68" s="12"/>
      <c r="I68" s="12">
        <v>1</v>
      </c>
      <c r="J68" s="12"/>
      <c r="K68" s="12"/>
      <c r="L68" s="12">
        <v>1</v>
      </c>
    </row>
    <row r="69" spans="7:12" x14ac:dyDescent="0.35">
      <c r="G69" s="30">
        <v>550</v>
      </c>
      <c r="H69" s="12"/>
      <c r="I69" s="12">
        <v>4</v>
      </c>
      <c r="J69" s="12"/>
      <c r="K69" s="12">
        <v>6</v>
      </c>
      <c r="L69" s="12">
        <v>10</v>
      </c>
    </row>
    <row r="70" spans="7:12" x14ac:dyDescent="0.35">
      <c r="G70" s="30">
        <v>575</v>
      </c>
      <c r="H70" s="12"/>
      <c r="I70" s="12">
        <v>1</v>
      </c>
      <c r="J70" s="12"/>
      <c r="K70" s="12"/>
      <c r="L70" s="12">
        <v>1</v>
      </c>
    </row>
    <row r="71" spans="7:12" x14ac:dyDescent="0.35">
      <c r="G71" s="30">
        <v>600</v>
      </c>
      <c r="H71" s="12">
        <v>1</v>
      </c>
      <c r="I71" s="12">
        <v>7</v>
      </c>
      <c r="J71" s="12"/>
      <c r="K71" s="12">
        <v>25</v>
      </c>
      <c r="L71" s="12">
        <v>33</v>
      </c>
    </row>
    <row r="72" spans="7:12" x14ac:dyDescent="0.35">
      <c r="G72" s="30">
        <v>620</v>
      </c>
      <c r="H72" s="12">
        <v>1</v>
      </c>
      <c r="I72" s="12"/>
      <c r="J72" s="12"/>
      <c r="K72" s="12">
        <v>1</v>
      </c>
      <c r="L72" s="12">
        <v>2</v>
      </c>
    </row>
    <row r="73" spans="7:12" x14ac:dyDescent="0.35">
      <c r="G73" s="30">
        <v>650</v>
      </c>
      <c r="H73" s="12">
        <v>1</v>
      </c>
      <c r="I73" s="12">
        <v>1</v>
      </c>
      <c r="J73" s="12"/>
      <c r="K73" s="12">
        <v>5</v>
      </c>
      <c r="L73" s="12">
        <v>7</v>
      </c>
    </row>
    <row r="74" spans="7:12" x14ac:dyDescent="0.35">
      <c r="G74" s="30">
        <v>660</v>
      </c>
      <c r="H74" s="12"/>
      <c r="I74" s="12"/>
      <c r="J74" s="12"/>
      <c r="K74" s="12">
        <v>1</v>
      </c>
      <c r="L74" s="12">
        <v>1</v>
      </c>
    </row>
    <row r="75" spans="7:12" x14ac:dyDescent="0.35">
      <c r="G75" s="30">
        <v>666</v>
      </c>
      <c r="H75" s="12"/>
      <c r="I75" s="12">
        <v>1</v>
      </c>
      <c r="J75" s="12"/>
      <c r="K75" s="12"/>
      <c r="L75" s="12">
        <v>1</v>
      </c>
    </row>
    <row r="76" spans="7:12" x14ac:dyDescent="0.35">
      <c r="G76" s="30">
        <v>675</v>
      </c>
      <c r="H76" s="12"/>
      <c r="I76" s="12"/>
      <c r="J76" s="12"/>
      <c r="K76" s="12">
        <v>1</v>
      </c>
      <c r="L76" s="12">
        <v>1</v>
      </c>
    </row>
    <row r="77" spans="7:12" x14ac:dyDescent="0.35">
      <c r="G77" s="30">
        <v>678</v>
      </c>
      <c r="H77" s="12"/>
      <c r="I77" s="12">
        <v>1</v>
      </c>
      <c r="J77" s="12"/>
      <c r="K77" s="12"/>
      <c r="L77" s="12">
        <v>1</v>
      </c>
    </row>
    <row r="78" spans="7:12" x14ac:dyDescent="0.35">
      <c r="G78" s="30">
        <v>700</v>
      </c>
      <c r="H78" s="12"/>
      <c r="I78" s="12">
        <v>5</v>
      </c>
      <c r="J78" s="12">
        <v>1</v>
      </c>
      <c r="K78" s="12">
        <v>14</v>
      </c>
      <c r="L78" s="12">
        <v>20</v>
      </c>
    </row>
    <row r="79" spans="7:12" x14ac:dyDescent="0.35">
      <c r="G79" s="30">
        <v>740</v>
      </c>
      <c r="H79" s="12"/>
      <c r="I79" s="12"/>
      <c r="J79" s="12"/>
      <c r="K79" s="12">
        <v>1</v>
      </c>
      <c r="L79" s="12">
        <v>1</v>
      </c>
    </row>
    <row r="80" spans="7:12" x14ac:dyDescent="0.35">
      <c r="G80" s="30">
        <v>745</v>
      </c>
      <c r="H80" s="12"/>
      <c r="I80" s="12"/>
      <c r="J80" s="12"/>
      <c r="K80" s="12">
        <v>1</v>
      </c>
      <c r="L80" s="12">
        <v>1</v>
      </c>
    </row>
    <row r="81" spans="7:12" x14ac:dyDescent="0.35">
      <c r="G81" s="30">
        <v>750</v>
      </c>
      <c r="H81" s="12"/>
      <c r="I81" s="12">
        <v>12</v>
      </c>
      <c r="J81" s="12"/>
      <c r="K81" s="12">
        <v>17</v>
      </c>
      <c r="L81" s="12">
        <v>29</v>
      </c>
    </row>
    <row r="82" spans="7:12" x14ac:dyDescent="0.35">
      <c r="G82" s="30">
        <v>773</v>
      </c>
      <c r="H82" s="12"/>
      <c r="I82" s="12"/>
      <c r="J82" s="12"/>
      <c r="K82" s="12">
        <v>1</v>
      </c>
      <c r="L82" s="12">
        <v>1</v>
      </c>
    </row>
    <row r="83" spans="7:12" x14ac:dyDescent="0.35">
      <c r="G83" s="30">
        <v>777</v>
      </c>
      <c r="H83" s="12"/>
      <c r="I83" s="12"/>
      <c r="J83" s="12">
        <v>1</v>
      </c>
      <c r="K83" s="12"/>
      <c r="L83" s="12">
        <v>1</v>
      </c>
    </row>
    <row r="84" spans="7:12" x14ac:dyDescent="0.35">
      <c r="G84" s="30">
        <v>780</v>
      </c>
      <c r="H84" s="12">
        <v>1</v>
      </c>
      <c r="I84" s="12"/>
      <c r="J84" s="12"/>
      <c r="K84" s="12"/>
      <c r="L84" s="12">
        <v>1</v>
      </c>
    </row>
    <row r="85" spans="7:12" x14ac:dyDescent="0.35">
      <c r="G85" s="30">
        <v>800</v>
      </c>
      <c r="H85" s="12"/>
      <c r="I85" s="12">
        <v>5</v>
      </c>
      <c r="J85" s="12"/>
      <c r="K85" s="12">
        <v>21</v>
      </c>
      <c r="L85" s="12">
        <v>26</v>
      </c>
    </row>
    <row r="86" spans="7:12" x14ac:dyDescent="0.35">
      <c r="G86" s="30">
        <v>839</v>
      </c>
      <c r="H86" s="12"/>
      <c r="I86" s="12"/>
      <c r="J86" s="12"/>
      <c r="K86" s="12">
        <v>1</v>
      </c>
      <c r="L86" s="12">
        <v>1</v>
      </c>
    </row>
    <row r="87" spans="7:12" x14ac:dyDescent="0.35">
      <c r="G87" s="30">
        <v>850</v>
      </c>
      <c r="H87" s="12"/>
      <c r="I87" s="12">
        <v>3</v>
      </c>
      <c r="J87" s="12"/>
      <c r="K87" s="12">
        <v>5</v>
      </c>
      <c r="L87" s="12">
        <v>8</v>
      </c>
    </row>
    <row r="88" spans="7:12" x14ac:dyDescent="0.35">
      <c r="G88" s="30">
        <v>900</v>
      </c>
      <c r="H88" s="12"/>
      <c r="I88" s="12">
        <v>2</v>
      </c>
      <c r="J88" s="12"/>
      <c r="K88" s="12">
        <v>10</v>
      </c>
      <c r="L88" s="12">
        <v>12</v>
      </c>
    </row>
    <row r="89" spans="7:12" x14ac:dyDescent="0.35">
      <c r="G89" s="30">
        <v>911</v>
      </c>
      <c r="H89" s="12">
        <v>1</v>
      </c>
      <c r="I89" s="12"/>
      <c r="J89" s="12"/>
      <c r="K89" s="12"/>
      <c r="L89" s="12">
        <v>1</v>
      </c>
    </row>
    <row r="90" spans="7:12" x14ac:dyDescent="0.35">
      <c r="G90" s="30">
        <v>930</v>
      </c>
      <c r="H90" s="12"/>
      <c r="I90" s="12"/>
      <c r="J90" s="12"/>
      <c r="K90" s="12">
        <v>1</v>
      </c>
      <c r="L90" s="12">
        <v>1</v>
      </c>
    </row>
    <row r="91" spans="7:12" x14ac:dyDescent="0.35">
      <c r="G91" s="30">
        <v>960</v>
      </c>
      <c r="H91" s="12"/>
      <c r="I91" s="12"/>
      <c r="J91" s="12"/>
      <c r="K91" s="12">
        <v>1</v>
      </c>
      <c r="L91" s="12">
        <v>1</v>
      </c>
    </row>
    <row r="92" spans="7:12" x14ac:dyDescent="0.35">
      <c r="G92" s="30">
        <v>978</v>
      </c>
      <c r="H92" s="12"/>
      <c r="I92" s="12"/>
      <c r="J92" s="12"/>
      <c r="K92" s="12">
        <v>1</v>
      </c>
      <c r="L92" s="12">
        <v>1</v>
      </c>
    </row>
    <row r="93" spans="7:12" x14ac:dyDescent="0.35">
      <c r="G93" s="30">
        <v>999</v>
      </c>
      <c r="H93" s="12"/>
      <c r="I93" s="12"/>
      <c r="J93" s="12"/>
      <c r="K93" s="12">
        <v>2</v>
      </c>
      <c r="L93" s="12">
        <v>2</v>
      </c>
    </row>
    <row r="94" spans="7:12" x14ac:dyDescent="0.35">
      <c r="G94" s="30">
        <v>1000</v>
      </c>
      <c r="H94" s="12">
        <v>8</v>
      </c>
      <c r="I94" s="12">
        <v>63</v>
      </c>
      <c r="J94" s="12">
        <v>2</v>
      </c>
      <c r="K94" s="12">
        <v>116</v>
      </c>
      <c r="L94" s="12">
        <v>189</v>
      </c>
    </row>
    <row r="95" spans="7:12" x14ac:dyDescent="0.35">
      <c r="G95" s="30">
        <v>1010</v>
      </c>
      <c r="H95" s="12"/>
      <c r="I95" s="12">
        <v>1</v>
      </c>
      <c r="J95" s="12"/>
      <c r="K95" s="12"/>
      <c r="L95" s="12">
        <v>1</v>
      </c>
    </row>
    <row r="96" spans="7:12" x14ac:dyDescent="0.35">
      <c r="G96" s="30">
        <v>1050</v>
      </c>
      <c r="H96" s="12"/>
      <c r="I96" s="12"/>
      <c r="J96" s="12"/>
      <c r="K96" s="12">
        <v>2</v>
      </c>
      <c r="L96" s="12">
        <v>2</v>
      </c>
    </row>
    <row r="97" spans="7:12" x14ac:dyDescent="0.35">
      <c r="G97" s="30">
        <v>1070</v>
      </c>
      <c r="H97" s="12"/>
      <c r="I97" s="12"/>
      <c r="J97" s="12"/>
      <c r="K97" s="12">
        <v>1</v>
      </c>
      <c r="L97" s="12">
        <v>1</v>
      </c>
    </row>
    <row r="98" spans="7:12" x14ac:dyDescent="0.35">
      <c r="G98" s="30">
        <v>1100</v>
      </c>
      <c r="H98" s="12">
        <v>1</v>
      </c>
      <c r="I98" s="12">
        <v>2</v>
      </c>
      <c r="J98" s="12"/>
      <c r="K98" s="12">
        <v>8</v>
      </c>
      <c r="L98" s="12">
        <v>11</v>
      </c>
    </row>
    <row r="99" spans="7:12" x14ac:dyDescent="0.35">
      <c r="G99" s="30">
        <v>1110</v>
      </c>
      <c r="H99" s="12"/>
      <c r="I99" s="12">
        <v>1</v>
      </c>
      <c r="J99" s="12"/>
      <c r="K99" s="12"/>
      <c r="L99" s="12">
        <v>1</v>
      </c>
    </row>
    <row r="100" spans="7:12" x14ac:dyDescent="0.35">
      <c r="G100" s="30">
        <v>1150</v>
      </c>
      <c r="H100" s="12"/>
      <c r="I100" s="12">
        <v>1</v>
      </c>
      <c r="J100" s="12"/>
      <c r="K100" s="12">
        <v>1</v>
      </c>
      <c r="L100" s="12">
        <v>2</v>
      </c>
    </row>
    <row r="101" spans="7:12" x14ac:dyDescent="0.35">
      <c r="G101" s="30">
        <v>1200</v>
      </c>
      <c r="H101" s="12">
        <v>2</v>
      </c>
      <c r="I101" s="12">
        <v>12</v>
      </c>
      <c r="J101" s="12"/>
      <c r="K101" s="12">
        <v>28</v>
      </c>
      <c r="L101" s="12">
        <v>42</v>
      </c>
    </row>
    <row r="102" spans="7:12" x14ac:dyDescent="0.35">
      <c r="G102" s="30">
        <v>1250</v>
      </c>
      <c r="H102" s="12"/>
      <c r="I102" s="12">
        <v>4</v>
      </c>
      <c r="J102" s="12">
        <v>1</v>
      </c>
      <c r="K102" s="12">
        <v>6</v>
      </c>
      <c r="L102" s="12">
        <v>11</v>
      </c>
    </row>
    <row r="103" spans="7:12" x14ac:dyDescent="0.35">
      <c r="G103" s="30">
        <v>1300</v>
      </c>
      <c r="H103" s="12"/>
      <c r="I103" s="12">
        <v>1</v>
      </c>
      <c r="J103" s="12"/>
      <c r="K103" s="12">
        <v>7</v>
      </c>
      <c r="L103" s="12">
        <v>8</v>
      </c>
    </row>
    <row r="104" spans="7:12" x14ac:dyDescent="0.35">
      <c r="G104" s="30">
        <v>1328</v>
      </c>
      <c r="H104" s="12"/>
      <c r="I104" s="12"/>
      <c r="J104" s="12"/>
      <c r="K104" s="12">
        <v>1</v>
      </c>
      <c r="L104" s="12">
        <v>1</v>
      </c>
    </row>
    <row r="105" spans="7:12" x14ac:dyDescent="0.35">
      <c r="G105" s="30">
        <v>1350</v>
      </c>
      <c r="H105" s="12"/>
      <c r="I105" s="12"/>
      <c r="J105" s="12"/>
      <c r="K105" s="12">
        <v>1</v>
      </c>
      <c r="L105" s="12">
        <v>1</v>
      </c>
    </row>
    <row r="106" spans="7:12" x14ac:dyDescent="0.35">
      <c r="G106" s="30">
        <v>1385</v>
      </c>
      <c r="H106" s="12"/>
      <c r="I106" s="12"/>
      <c r="J106" s="12"/>
      <c r="K106" s="12">
        <v>1</v>
      </c>
      <c r="L106" s="12">
        <v>1</v>
      </c>
    </row>
    <row r="107" spans="7:12" x14ac:dyDescent="0.35">
      <c r="G107" s="30">
        <v>1395</v>
      </c>
      <c r="H107" s="12"/>
      <c r="I107" s="12"/>
      <c r="J107" s="12"/>
      <c r="K107" s="12">
        <v>1</v>
      </c>
      <c r="L107" s="12">
        <v>1</v>
      </c>
    </row>
    <row r="108" spans="7:12" x14ac:dyDescent="0.35">
      <c r="G108" s="30">
        <v>1400</v>
      </c>
      <c r="H108" s="12"/>
      <c r="I108" s="12">
        <v>2</v>
      </c>
      <c r="J108" s="12"/>
      <c r="K108" s="12">
        <v>2</v>
      </c>
      <c r="L108" s="12">
        <v>4</v>
      </c>
    </row>
    <row r="109" spans="7:12" x14ac:dyDescent="0.35">
      <c r="G109" s="30">
        <v>1450</v>
      </c>
      <c r="H109" s="12"/>
      <c r="I109" s="12"/>
      <c r="J109" s="12"/>
      <c r="K109" s="12">
        <v>1</v>
      </c>
      <c r="L109" s="12">
        <v>1</v>
      </c>
    </row>
    <row r="110" spans="7:12" x14ac:dyDescent="0.35">
      <c r="G110" s="30">
        <v>1500</v>
      </c>
      <c r="H110" s="12">
        <v>6</v>
      </c>
      <c r="I110" s="12">
        <v>36</v>
      </c>
      <c r="J110" s="12">
        <v>1</v>
      </c>
      <c r="K110" s="12">
        <v>98</v>
      </c>
      <c r="L110" s="12">
        <v>141</v>
      </c>
    </row>
    <row r="111" spans="7:12" x14ac:dyDescent="0.35">
      <c r="G111" s="30">
        <v>1550</v>
      </c>
      <c r="H111" s="12"/>
      <c r="I111" s="12"/>
      <c r="J111" s="12"/>
      <c r="K111" s="12">
        <v>1</v>
      </c>
      <c r="L111" s="12">
        <v>1</v>
      </c>
    </row>
    <row r="112" spans="7:12" x14ac:dyDescent="0.35">
      <c r="G112" s="30">
        <v>1551</v>
      </c>
      <c r="H112" s="12"/>
      <c r="I112" s="12"/>
      <c r="J112" s="12"/>
      <c r="K112" s="12">
        <v>1</v>
      </c>
      <c r="L112" s="12">
        <v>1</v>
      </c>
    </row>
    <row r="113" spans="7:12" x14ac:dyDescent="0.35">
      <c r="G113" s="30">
        <v>1570</v>
      </c>
      <c r="H113" s="12"/>
      <c r="I113" s="12"/>
      <c r="J113" s="12"/>
      <c r="K113" s="12">
        <v>1</v>
      </c>
      <c r="L113" s="12">
        <v>1</v>
      </c>
    </row>
    <row r="114" spans="7:12" x14ac:dyDescent="0.35">
      <c r="G114" s="30">
        <v>1570.79</v>
      </c>
      <c r="H114" s="12"/>
      <c r="I114" s="12"/>
      <c r="J114" s="12"/>
      <c r="K114" s="12">
        <v>1</v>
      </c>
      <c r="L114" s="12">
        <v>1</v>
      </c>
    </row>
    <row r="115" spans="7:12" x14ac:dyDescent="0.35">
      <c r="G115" s="30">
        <v>1600</v>
      </c>
      <c r="H115" s="12"/>
      <c r="I115" s="12">
        <v>3</v>
      </c>
      <c r="J115" s="12"/>
      <c r="K115" s="12">
        <v>4</v>
      </c>
      <c r="L115" s="12">
        <v>7</v>
      </c>
    </row>
    <row r="116" spans="7:12" x14ac:dyDescent="0.35">
      <c r="G116" s="30">
        <v>1650</v>
      </c>
      <c r="H116" s="12"/>
      <c r="I116" s="12">
        <v>1</v>
      </c>
      <c r="J116" s="12"/>
      <c r="K116" s="12">
        <v>3</v>
      </c>
      <c r="L116" s="12">
        <v>4</v>
      </c>
    </row>
    <row r="117" spans="7:12" x14ac:dyDescent="0.35">
      <c r="G117" s="30">
        <v>1680</v>
      </c>
      <c r="H117" s="12">
        <v>1</v>
      </c>
      <c r="I117" s="12"/>
      <c r="J117" s="12"/>
      <c r="K117" s="12"/>
      <c r="L117" s="12">
        <v>1</v>
      </c>
    </row>
    <row r="118" spans="7:12" x14ac:dyDescent="0.35">
      <c r="G118" s="30">
        <v>1700</v>
      </c>
      <c r="H118" s="12"/>
      <c r="I118" s="12">
        <v>1</v>
      </c>
      <c r="J118" s="12"/>
      <c r="K118" s="12">
        <v>4</v>
      </c>
      <c r="L118" s="12">
        <v>5</v>
      </c>
    </row>
    <row r="119" spans="7:12" x14ac:dyDescent="0.35">
      <c r="G119" s="30">
        <v>1750</v>
      </c>
      <c r="H119" s="12">
        <v>2</v>
      </c>
      <c r="I119" s="12">
        <v>2</v>
      </c>
      <c r="J119" s="12"/>
      <c r="K119" s="12">
        <v>4</v>
      </c>
      <c r="L119" s="12">
        <v>8</v>
      </c>
    </row>
    <row r="120" spans="7:12" x14ac:dyDescent="0.35">
      <c r="G120" s="30">
        <v>1800</v>
      </c>
      <c r="H120" s="12"/>
      <c r="I120" s="12">
        <v>1</v>
      </c>
      <c r="J120" s="12"/>
      <c r="K120" s="12">
        <v>11</v>
      </c>
      <c r="L120" s="12">
        <v>12</v>
      </c>
    </row>
    <row r="121" spans="7:12" x14ac:dyDescent="0.35">
      <c r="G121" s="30">
        <v>1850</v>
      </c>
      <c r="H121" s="12"/>
      <c r="I121" s="12">
        <v>1</v>
      </c>
      <c r="J121" s="12"/>
      <c r="K121" s="12"/>
      <c r="L121" s="12">
        <v>1</v>
      </c>
    </row>
    <row r="122" spans="7:12" x14ac:dyDescent="0.35">
      <c r="G122" s="30">
        <v>1897</v>
      </c>
      <c r="H122" s="12">
        <v>1</v>
      </c>
      <c r="I122" s="12"/>
      <c r="J122" s="12"/>
      <c r="K122" s="12"/>
      <c r="L122" s="12">
        <v>1</v>
      </c>
    </row>
    <row r="123" spans="7:12" x14ac:dyDescent="0.35">
      <c r="G123" s="30">
        <v>1900</v>
      </c>
      <c r="H123" s="12"/>
      <c r="I123" s="12">
        <v>1</v>
      </c>
      <c r="J123" s="12"/>
      <c r="K123" s="12">
        <v>2</v>
      </c>
      <c r="L123" s="12">
        <v>3</v>
      </c>
    </row>
    <row r="124" spans="7:12" x14ac:dyDescent="0.35">
      <c r="G124" s="30">
        <v>1930</v>
      </c>
      <c r="H124" s="12"/>
      <c r="I124" s="12">
        <v>1</v>
      </c>
      <c r="J124" s="12"/>
      <c r="K124" s="12"/>
      <c r="L124" s="12">
        <v>1</v>
      </c>
    </row>
    <row r="125" spans="7:12" x14ac:dyDescent="0.35">
      <c r="G125" s="30">
        <v>1960</v>
      </c>
      <c r="H125" s="12"/>
      <c r="I125" s="12"/>
      <c r="J125" s="12"/>
      <c r="K125" s="12">
        <v>1</v>
      </c>
      <c r="L125" s="12">
        <v>1</v>
      </c>
    </row>
    <row r="126" spans="7:12" x14ac:dyDescent="0.35">
      <c r="G126" s="30">
        <v>1964.47</v>
      </c>
      <c r="H126" s="12"/>
      <c r="I126" s="12"/>
      <c r="J126" s="12"/>
      <c r="K126" s="12">
        <v>1</v>
      </c>
      <c r="L126" s="12">
        <v>1</v>
      </c>
    </row>
    <row r="127" spans="7:12" x14ac:dyDescent="0.35">
      <c r="G127" s="30">
        <v>1999</v>
      </c>
      <c r="H127" s="12"/>
      <c r="I127" s="12">
        <v>1</v>
      </c>
      <c r="J127" s="12"/>
      <c r="K127" s="12"/>
      <c r="L127" s="12">
        <v>1</v>
      </c>
    </row>
    <row r="128" spans="7:12" x14ac:dyDescent="0.35">
      <c r="G128" s="30">
        <v>2000</v>
      </c>
      <c r="H128" s="12">
        <v>7</v>
      </c>
      <c r="I128" s="12">
        <v>56</v>
      </c>
      <c r="J128" s="12"/>
      <c r="K128" s="12">
        <v>153</v>
      </c>
      <c r="L128" s="12">
        <v>216</v>
      </c>
    </row>
    <row r="129" spans="7:12" x14ac:dyDescent="0.35">
      <c r="G129" s="30">
        <v>2001</v>
      </c>
      <c r="H129" s="12"/>
      <c r="I129" s="12"/>
      <c r="J129" s="12"/>
      <c r="K129" s="12">
        <v>1</v>
      </c>
      <c r="L129" s="12">
        <v>1</v>
      </c>
    </row>
    <row r="130" spans="7:12" x14ac:dyDescent="0.35">
      <c r="G130" s="30">
        <v>2100</v>
      </c>
      <c r="H130" s="12"/>
      <c r="I130" s="12">
        <v>3</v>
      </c>
      <c r="J130" s="12"/>
      <c r="K130" s="12">
        <v>4</v>
      </c>
      <c r="L130" s="12">
        <v>7</v>
      </c>
    </row>
    <row r="131" spans="7:12" x14ac:dyDescent="0.35">
      <c r="G131" s="30">
        <v>2200</v>
      </c>
      <c r="H131" s="12"/>
      <c r="I131" s="12">
        <v>4</v>
      </c>
      <c r="J131" s="12"/>
      <c r="K131" s="12">
        <v>8</v>
      </c>
      <c r="L131" s="12">
        <v>12</v>
      </c>
    </row>
    <row r="132" spans="7:12" x14ac:dyDescent="0.35">
      <c r="G132" s="30">
        <v>2220</v>
      </c>
      <c r="H132" s="12"/>
      <c r="I132" s="12"/>
      <c r="J132" s="12"/>
      <c r="K132" s="12">
        <v>1</v>
      </c>
      <c r="L132" s="12">
        <v>1</v>
      </c>
    </row>
    <row r="133" spans="7:12" x14ac:dyDescent="0.35">
      <c r="G133" s="30">
        <v>2224</v>
      </c>
      <c r="H133" s="12"/>
      <c r="I133" s="12">
        <v>1</v>
      </c>
      <c r="J133" s="12"/>
      <c r="K133" s="12"/>
      <c r="L133" s="12">
        <v>1</v>
      </c>
    </row>
    <row r="134" spans="7:12" x14ac:dyDescent="0.35">
      <c r="G134" s="30">
        <v>2250</v>
      </c>
      <c r="H134" s="12"/>
      <c r="I134" s="12">
        <v>1</v>
      </c>
      <c r="J134" s="12"/>
      <c r="K134" s="12">
        <v>1</v>
      </c>
      <c r="L134" s="12">
        <v>2</v>
      </c>
    </row>
    <row r="135" spans="7:12" x14ac:dyDescent="0.35">
      <c r="G135" s="30">
        <v>2300</v>
      </c>
      <c r="H135" s="12"/>
      <c r="I135" s="12"/>
      <c r="J135" s="12"/>
      <c r="K135" s="12">
        <v>4</v>
      </c>
      <c r="L135" s="12">
        <v>4</v>
      </c>
    </row>
    <row r="136" spans="7:12" x14ac:dyDescent="0.35">
      <c r="G136" s="30">
        <v>2350</v>
      </c>
      <c r="H136" s="12"/>
      <c r="I136" s="12"/>
      <c r="J136" s="12"/>
      <c r="K136" s="12">
        <v>1</v>
      </c>
      <c r="L136" s="12">
        <v>1</v>
      </c>
    </row>
    <row r="137" spans="7:12" x14ac:dyDescent="0.35">
      <c r="G137" s="30">
        <v>2400</v>
      </c>
      <c r="H137" s="12"/>
      <c r="I137" s="12">
        <v>1</v>
      </c>
      <c r="J137" s="12">
        <v>1</v>
      </c>
      <c r="K137" s="12">
        <v>3</v>
      </c>
      <c r="L137" s="12">
        <v>5</v>
      </c>
    </row>
    <row r="138" spans="7:12" x14ac:dyDescent="0.35">
      <c r="G138" s="30">
        <v>2413</v>
      </c>
      <c r="H138" s="12"/>
      <c r="I138" s="12">
        <v>1</v>
      </c>
      <c r="J138" s="12"/>
      <c r="K138" s="12"/>
      <c r="L138" s="12">
        <v>1</v>
      </c>
    </row>
    <row r="139" spans="7:12" x14ac:dyDescent="0.35">
      <c r="G139" s="30">
        <v>2450</v>
      </c>
      <c r="H139" s="12"/>
      <c r="I139" s="12"/>
      <c r="J139" s="12"/>
      <c r="K139" s="12">
        <v>1</v>
      </c>
      <c r="L139" s="12">
        <v>1</v>
      </c>
    </row>
    <row r="140" spans="7:12" x14ac:dyDescent="0.35">
      <c r="G140" s="30">
        <v>2468</v>
      </c>
      <c r="H140" s="12"/>
      <c r="I140" s="12"/>
      <c r="J140" s="12"/>
      <c r="K140" s="12">
        <v>1</v>
      </c>
      <c r="L140" s="12">
        <v>1</v>
      </c>
    </row>
    <row r="141" spans="7:12" x14ac:dyDescent="0.35">
      <c r="G141" s="30">
        <v>2500</v>
      </c>
      <c r="H141" s="12">
        <v>8</v>
      </c>
      <c r="I141" s="12">
        <v>45</v>
      </c>
      <c r="J141" s="12">
        <v>1</v>
      </c>
      <c r="K141" s="12">
        <v>100</v>
      </c>
      <c r="L141" s="12">
        <v>154</v>
      </c>
    </row>
    <row r="142" spans="7:12" x14ac:dyDescent="0.35">
      <c r="G142" s="30">
        <v>2550</v>
      </c>
      <c r="H142" s="12"/>
      <c r="I142" s="12"/>
      <c r="J142" s="12"/>
      <c r="K142" s="12">
        <v>1</v>
      </c>
      <c r="L142" s="12">
        <v>1</v>
      </c>
    </row>
    <row r="143" spans="7:12" x14ac:dyDescent="0.35">
      <c r="G143" s="30">
        <v>2560</v>
      </c>
      <c r="H143" s="12"/>
      <c r="I143" s="12"/>
      <c r="J143" s="12"/>
      <c r="K143" s="12">
        <v>1</v>
      </c>
      <c r="L143" s="12">
        <v>1</v>
      </c>
    </row>
    <row r="144" spans="7:12" x14ac:dyDescent="0.35">
      <c r="G144" s="30">
        <v>2600</v>
      </c>
      <c r="H144" s="12"/>
      <c r="I144" s="12"/>
      <c r="J144" s="12"/>
      <c r="K144" s="12">
        <v>4</v>
      </c>
      <c r="L144" s="12">
        <v>4</v>
      </c>
    </row>
    <row r="145" spans="7:12" x14ac:dyDescent="0.35">
      <c r="G145" s="30">
        <v>2658</v>
      </c>
      <c r="H145" s="12"/>
      <c r="I145" s="12"/>
      <c r="J145" s="12"/>
      <c r="K145" s="12">
        <v>1</v>
      </c>
      <c r="L145" s="12">
        <v>1</v>
      </c>
    </row>
    <row r="146" spans="7:12" x14ac:dyDescent="0.35">
      <c r="G146" s="30">
        <v>2700</v>
      </c>
      <c r="H146" s="12"/>
      <c r="I146" s="12">
        <v>1</v>
      </c>
      <c r="J146" s="12">
        <v>1</v>
      </c>
      <c r="K146" s="12">
        <v>3</v>
      </c>
      <c r="L146" s="12">
        <v>5</v>
      </c>
    </row>
    <row r="147" spans="7:12" x14ac:dyDescent="0.35">
      <c r="G147" s="30">
        <v>2725</v>
      </c>
      <c r="H147" s="12"/>
      <c r="I147" s="12">
        <v>1</v>
      </c>
      <c r="J147" s="12"/>
      <c r="K147" s="12"/>
      <c r="L147" s="12">
        <v>1</v>
      </c>
    </row>
    <row r="148" spans="7:12" x14ac:dyDescent="0.35">
      <c r="G148" s="30">
        <v>2750</v>
      </c>
      <c r="H148" s="12">
        <v>1</v>
      </c>
      <c r="I148" s="12">
        <v>2</v>
      </c>
      <c r="J148" s="12">
        <v>1</v>
      </c>
      <c r="K148" s="12">
        <v>3</v>
      </c>
      <c r="L148" s="12">
        <v>7</v>
      </c>
    </row>
    <row r="149" spans="7:12" x14ac:dyDescent="0.35">
      <c r="G149" s="30">
        <v>2800</v>
      </c>
      <c r="H149" s="12"/>
      <c r="I149" s="12">
        <v>2</v>
      </c>
      <c r="J149" s="12"/>
      <c r="K149" s="12">
        <v>8</v>
      </c>
      <c r="L149" s="12">
        <v>10</v>
      </c>
    </row>
    <row r="150" spans="7:12" x14ac:dyDescent="0.35">
      <c r="G150" s="30">
        <v>2820</v>
      </c>
      <c r="H150" s="12"/>
      <c r="I150" s="12"/>
      <c r="J150" s="12"/>
      <c r="K150" s="12">
        <v>1</v>
      </c>
      <c r="L150" s="12">
        <v>1</v>
      </c>
    </row>
    <row r="151" spans="7:12" x14ac:dyDescent="0.35">
      <c r="G151" s="30">
        <v>2825</v>
      </c>
      <c r="H151" s="12"/>
      <c r="I151" s="12">
        <v>1</v>
      </c>
      <c r="J151" s="12"/>
      <c r="K151" s="12"/>
      <c r="L151" s="12">
        <v>1</v>
      </c>
    </row>
    <row r="152" spans="7:12" x14ac:dyDescent="0.35">
      <c r="G152" s="30">
        <v>2827</v>
      </c>
      <c r="H152" s="12"/>
      <c r="I152" s="12"/>
      <c r="J152" s="12"/>
      <c r="K152" s="12">
        <v>1</v>
      </c>
      <c r="L152" s="12">
        <v>1</v>
      </c>
    </row>
    <row r="153" spans="7:12" x14ac:dyDescent="0.35">
      <c r="G153" s="30">
        <v>2880</v>
      </c>
      <c r="H153" s="12"/>
      <c r="I153" s="12">
        <v>1</v>
      </c>
      <c r="J153" s="12"/>
      <c r="K153" s="12"/>
      <c r="L153" s="12">
        <v>1</v>
      </c>
    </row>
    <row r="154" spans="7:12" x14ac:dyDescent="0.35">
      <c r="G154" s="30">
        <v>2885</v>
      </c>
      <c r="H154" s="12"/>
      <c r="I154" s="12">
        <v>1</v>
      </c>
      <c r="J154" s="12"/>
      <c r="K154" s="12"/>
      <c r="L154" s="12">
        <v>1</v>
      </c>
    </row>
    <row r="155" spans="7:12" x14ac:dyDescent="0.35">
      <c r="G155" s="30">
        <v>2888</v>
      </c>
      <c r="H155" s="12"/>
      <c r="I155" s="12">
        <v>1</v>
      </c>
      <c r="J155" s="12"/>
      <c r="K155" s="12"/>
      <c r="L155" s="12">
        <v>1</v>
      </c>
    </row>
    <row r="156" spans="7:12" x14ac:dyDescent="0.35">
      <c r="G156" s="30">
        <v>2900</v>
      </c>
      <c r="H156" s="12"/>
      <c r="I156" s="12">
        <v>2</v>
      </c>
      <c r="J156" s="12"/>
      <c r="K156" s="12">
        <v>1</v>
      </c>
      <c r="L156" s="12">
        <v>3</v>
      </c>
    </row>
    <row r="157" spans="7:12" x14ac:dyDescent="0.35">
      <c r="G157" s="30">
        <v>2987</v>
      </c>
      <c r="H157" s="12"/>
      <c r="I157" s="12"/>
      <c r="J157" s="12"/>
      <c r="K157" s="12">
        <v>1</v>
      </c>
      <c r="L157" s="12">
        <v>1</v>
      </c>
    </row>
    <row r="158" spans="7:12" x14ac:dyDescent="0.35">
      <c r="G158" s="30">
        <v>2995</v>
      </c>
      <c r="H158" s="12">
        <v>1</v>
      </c>
      <c r="I158" s="12"/>
      <c r="J158" s="12"/>
      <c r="K158" s="12"/>
      <c r="L158" s="12">
        <v>1</v>
      </c>
    </row>
    <row r="159" spans="7:12" x14ac:dyDescent="0.35">
      <c r="G159" s="30">
        <v>3000</v>
      </c>
      <c r="H159" s="12">
        <v>9</v>
      </c>
      <c r="I159" s="12">
        <v>68</v>
      </c>
      <c r="J159" s="12">
        <v>1</v>
      </c>
      <c r="K159" s="12">
        <v>120</v>
      </c>
      <c r="L159" s="12">
        <v>198</v>
      </c>
    </row>
    <row r="160" spans="7:12" x14ac:dyDescent="0.35">
      <c r="G160" s="30">
        <v>3100</v>
      </c>
      <c r="H160" s="12"/>
      <c r="I160" s="12"/>
      <c r="J160" s="12"/>
      <c r="K160" s="12">
        <v>2</v>
      </c>
      <c r="L160" s="12">
        <v>2</v>
      </c>
    </row>
    <row r="161" spans="7:12" x14ac:dyDescent="0.35">
      <c r="G161" s="30">
        <v>3152</v>
      </c>
      <c r="H161" s="12"/>
      <c r="I161" s="12">
        <v>1</v>
      </c>
      <c r="J161" s="12"/>
      <c r="K161" s="12"/>
      <c r="L161" s="12">
        <v>1</v>
      </c>
    </row>
    <row r="162" spans="7:12" x14ac:dyDescent="0.35">
      <c r="G162" s="30">
        <v>3200</v>
      </c>
      <c r="H162" s="12"/>
      <c r="I162" s="12">
        <v>2</v>
      </c>
      <c r="J162" s="12"/>
      <c r="K162" s="12">
        <v>6</v>
      </c>
      <c r="L162" s="12">
        <v>8</v>
      </c>
    </row>
    <row r="163" spans="7:12" x14ac:dyDescent="0.35">
      <c r="G163" s="30">
        <v>3250</v>
      </c>
      <c r="H163" s="12"/>
      <c r="I163" s="12">
        <v>3</v>
      </c>
      <c r="J163" s="12"/>
      <c r="K163" s="12">
        <v>1</v>
      </c>
      <c r="L163" s="12">
        <v>4</v>
      </c>
    </row>
    <row r="164" spans="7:12" x14ac:dyDescent="0.35">
      <c r="G164" s="30">
        <v>3255</v>
      </c>
      <c r="H164" s="12"/>
      <c r="I164" s="12">
        <v>1</v>
      </c>
      <c r="J164" s="12"/>
      <c r="K164" s="12"/>
      <c r="L164" s="12">
        <v>1</v>
      </c>
    </row>
    <row r="165" spans="7:12" x14ac:dyDescent="0.35">
      <c r="G165" s="30">
        <v>3265</v>
      </c>
      <c r="H165" s="12"/>
      <c r="I165" s="12">
        <v>1</v>
      </c>
      <c r="J165" s="12"/>
      <c r="K165" s="12"/>
      <c r="L165" s="12">
        <v>1</v>
      </c>
    </row>
    <row r="166" spans="7:12" x14ac:dyDescent="0.35">
      <c r="G166" s="30">
        <v>3274</v>
      </c>
      <c r="H166" s="12"/>
      <c r="I166" s="12">
        <v>1</v>
      </c>
      <c r="J166" s="12"/>
      <c r="K166" s="12"/>
      <c r="L166" s="12">
        <v>1</v>
      </c>
    </row>
    <row r="167" spans="7:12" x14ac:dyDescent="0.35">
      <c r="G167" s="30">
        <v>3300</v>
      </c>
      <c r="H167" s="12"/>
      <c r="I167" s="12">
        <v>4</v>
      </c>
      <c r="J167" s="12"/>
      <c r="K167" s="12">
        <v>7</v>
      </c>
      <c r="L167" s="12">
        <v>11</v>
      </c>
    </row>
    <row r="168" spans="7:12" x14ac:dyDescent="0.35">
      <c r="G168" s="30">
        <v>3333</v>
      </c>
      <c r="H168" s="12">
        <v>1</v>
      </c>
      <c r="I168" s="12"/>
      <c r="J168" s="12"/>
      <c r="K168" s="12"/>
      <c r="L168" s="12">
        <v>1</v>
      </c>
    </row>
    <row r="169" spans="7:12" x14ac:dyDescent="0.35">
      <c r="G169" s="30">
        <v>3350</v>
      </c>
      <c r="H169" s="12"/>
      <c r="I169" s="12"/>
      <c r="J169" s="12"/>
      <c r="K169" s="12">
        <v>3</v>
      </c>
      <c r="L169" s="12">
        <v>3</v>
      </c>
    </row>
    <row r="170" spans="7:12" x14ac:dyDescent="0.35">
      <c r="G170" s="30">
        <v>3400</v>
      </c>
      <c r="H170" s="12"/>
      <c r="I170" s="12"/>
      <c r="J170" s="12">
        <v>1</v>
      </c>
      <c r="K170" s="12">
        <v>5</v>
      </c>
      <c r="L170" s="12">
        <v>6</v>
      </c>
    </row>
    <row r="171" spans="7:12" x14ac:dyDescent="0.35">
      <c r="G171" s="30">
        <v>3405</v>
      </c>
      <c r="H171" s="12"/>
      <c r="I171" s="12"/>
      <c r="J171" s="12"/>
      <c r="K171" s="12">
        <v>1</v>
      </c>
      <c r="L171" s="12">
        <v>1</v>
      </c>
    </row>
    <row r="172" spans="7:12" x14ac:dyDescent="0.35">
      <c r="G172" s="30">
        <v>3423</v>
      </c>
      <c r="H172" s="12"/>
      <c r="I172" s="12">
        <v>1</v>
      </c>
      <c r="J172" s="12"/>
      <c r="K172" s="12"/>
      <c r="L172" s="12">
        <v>1</v>
      </c>
    </row>
    <row r="173" spans="7:12" x14ac:dyDescent="0.35">
      <c r="G173" s="30">
        <v>3495</v>
      </c>
      <c r="H173" s="12"/>
      <c r="I173" s="12">
        <v>1</v>
      </c>
      <c r="J173" s="12"/>
      <c r="K173" s="12"/>
      <c r="L173" s="12">
        <v>1</v>
      </c>
    </row>
    <row r="174" spans="7:12" x14ac:dyDescent="0.35">
      <c r="G174" s="30">
        <v>3500</v>
      </c>
      <c r="H174" s="12">
        <v>1</v>
      </c>
      <c r="I174" s="12">
        <v>24</v>
      </c>
      <c r="J174" s="12">
        <v>1</v>
      </c>
      <c r="K174" s="12">
        <v>54</v>
      </c>
      <c r="L174" s="12">
        <v>80</v>
      </c>
    </row>
    <row r="175" spans="7:12" x14ac:dyDescent="0.35">
      <c r="G175" s="30">
        <v>3550</v>
      </c>
      <c r="H175" s="12"/>
      <c r="I175" s="12">
        <v>1</v>
      </c>
      <c r="J175" s="12"/>
      <c r="K175" s="12"/>
      <c r="L175" s="12">
        <v>1</v>
      </c>
    </row>
    <row r="176" spans="7:12" x14ac:dyDescent="0.35">
      <c r="G176" s="30">
        <v>3600</v>
      </c>
      <c r="H176" s="12"/>
      <c r="I176" s="12">
        <v>1</v>
      </c>
      <c r="J176" s="12"/>
      <c r="K176" s="12">
        <v>1</v>
      </c>
      <c r="L176" s="12">
        <v>2</v>
      </c>
    </row>
    <row r="177" spans="7:12" x14ac:dyDescent="0.35">
      <c r="G177" s="30">
        <v>3675</v>
      </c>
      <c r="H177" s="12"/>
      <c r="I177" s="12"/>
      <c r="J177" s="12"/>
      <c r="K177" s="12">
        <v>1</v>
      </c>
      <c r="L177" s="12">
        <v>1</v>
      </c>
    </row>
    <row r="178" spans="7:12" x14ac:dyDescent="0.35">
      <c r="G178" s="30">
        <v>3700</v>
      </c>
      <c r="H178" s="12"/>
      <c r="I178" s="12"/>
      <c r="J178" s="12"/>
      <c r="K178" s="12">
        <v>1</v>
      </c>
      <c r="L178" s="12">
        <v>1</v>
      </c>
    </row>
    <row r="179" spans="7:12" x14ac:dyDescent="0.35">
      <c r="G179" s="30">
        <v>3750</v>
      </c>
      <c r="H179" s="12"/>
      <c r="I179" s="12">
        <v>3</v>
      </c>
      <c r="J179" s="12"/>
      <c r="K179" s="12">
        <v>3</v>
      </c>
      <c r="L179" s="12">
        <v>6</v>
      </c>
    </row>
    <row r="180" spans="7:12" x14ac:dyDescent="0.35">
      <c r="G180" s="30">
        <v>3759</v>
      </c>
      <c r="H180" s="12"/>
      <c r="I180" s="12">
        <v>1</v>
      </c>
      <c r="J180" s="12"/>
      <c r="K180" s="12"/>
      <c r="L180" s="12">
        <v>1</v>
      </c>
    </row>
    <row r="181" spans="7:12" x14ac:dyDescent="0.35">
      <c r="G181" s="30">
        <v>3780</v>
      </c>
      <c r="H181" s="12"/>
      <c r="I181" s="12">
        <v>1</v>
      </c>
      <c r="J181" s="12"/>
      <c r="K181" s="12"/>
      <c r="L181" s="12">
        <v>1</v>
      </c>
    </row>
    <row r="182" spans="7:12" x14ac:dyDescent="0.35">
      <c r="G182" s="30">
        <v>3800</v>
      </c>
      <c r="H182" s="12"/>
      <c r="I182" s="12"/>
      <c r="J182" s="12"/>
      <c r="K182" s="12">
        <v>2</v>
      </c>
      <c r="L182" s="12">
        <v>2</v>
      </c>
    </row>
    <row r="183" spans="7:12" x14ac:dyDescent="0.35">
      <c r="G183" s="30">
        <v>3870</v>
      </c>
      <c r="H183" s="12"/>
      <c r="I183" s="12">
        <v>1</v>
      </c>
      <c r="J183" s="12"/>
      <c r="K183" s="12"/>
      <c r="L183" s="12">
        <v>1</v>
      </c>
    </row>
    <row r="184" spans="7:12" x14ac:dyDescent="0.35">
      <c r="G184" s="30">
        <v>3871</v>
      </c>
      <c r="H184" s="12"/>
      <c r="I184" s="12"/>
      <c r="J184" s="12"/>
      <c r="K184" s="12">
        <v>1</v>
      </c>
      <c r="L184" s="12">
        <v>1</v>
      </c>
    </row>
    <row r="185" spans="7:12" x14ac:dyDescent="0.35">
      <c r="G185" s="30">
        <v>3900</v>
      </c>
      <c r="H185" s="12">
        <v>1</v>
      </c>
      <c r="I185" s="12">
        <v>1</v>
      </c>
      <c r="J185" s="12"/>
      <c r="K185" s="12"/>
      <c r="L185" s="12">
        <v>2</v>
      </c>
    </row>
    <row r="186" spans="7:12" x14ac:dyDescent="0.35">
      <c r="G186" s="30">
        <v>3910</v>
      </c>
      <c r="H186" s="12"/>
      <c r="I186" s="12"/>
      <c r="J186" s="12"/>
      <c r="K186" s="12">
        <v>1</v>
      </c>
      <c r="L186" s="12">
        <v>1</v>
      </c>
    </row>
    <row r="187" spans="7:12" x14ac:dyDescent="0.35">
      <c r="G187" s="30">
        <v>3950</v>
      </c>
      <c r="H187" s="12"/>
      <c r="I187" s="12"/>
      <c r="J187" s="12"/>
      <c r="K187" s="12">
        <v>1</v>
      </c>
      <c r="L187" s="12">
        <v>1</v>
      </c>
    </row>
    <row r="188" spans="7:12" x14ac:dyDescent="0.35">
      <c r="G188" s="30">
        <v>3999</v>
      </c>
      <c r="H188" s="12"/>
      <c r="I188" s="12"/>
      <c r="J188" s="12"/>
      <c r="K188" s="12">
        <v>1</v>
      </c>
      <c r="L188" s="12">
        <v>1</v>
      </c>
    </row>
    <row r="189" spans="7:12" x14ac:dyDescent="0.35">
      <c r="G189" s="30">
        <v>4000</v>
      </c>
      <c r="H189" s="12">
        <v>6</v>
      </c>
      <c r="I189" s="12">
        <v>26</v>
      </c>
      <c r="J189" s="12">
        <v>1</v>
      </c>
      <c r="K189" s="12">
        <v>72</v>
      </c>
      <c r="L189" s="12">
        <v>105</v>
      </c>
    </row>
    <row r="190" spans="7:12" x14ac:dyDescent="0.35">
      <c r="G190" s="30">
        <v>4059</v>
      </c>
      <c r="H190" s="12"/>
      <c r="I190" s="12">
        <v>1</v>
      </c>
      <c r="J190" s="12"/>
      <c r="K190" s="12"/>
      <c r="L190" s="12">
        <v>1</v>
      </c>
    </row>
    <row r="191" spans="7:12" x14ac:dyDescent="0.35">
      <c r="G191" s="30">
        <v>4100</v>
      </c>
      <c r="H191" s="12"/>
      <c r="I191" s="12">
        <v>1</v>
      </c>
      <c r="J191" s="12">
        <v>1</v>
      </c>
      <c r="K191" s="12"/>
      <c r="L191" s="12">
        <v>2</v>
      </c>
    </row>
    <row r="192" spans="7:12" x14ac:dyDescent="0.35">
      <c r="G192" s="30">
        <v>4190</v>
      </c>
      <c r="H192" s="12"/>
      <c r="I192" s="12">
        <v>1</v>
      </c>
      <c r="J192" s="12"/>
      <c r="K192" s="12"/>
      <c r="L192" s="12">
        <v>1</v>
      </c>
    </row>
    <row r="193" spans="7:12" x14ac:dyDescent="0.35">
      <c r="G193" s="30">
        <v>4200</v>
      </c>
      <c r="H193" s="12">
        <v>1</v>
      </c>
      <c r="I193" s="12">
        <v>1</v>
      </c>
      <c r="J193" s="12"/>
      <c r="K193" s="12">
        <v>3</v>
      </c>
      <c r="L193" s="12">
        <v>5</v>
      </c>
    </row>
    <row r="194" spans="7:12" x14ac:dyDescent="0.35">
      <c r="G194" s="30">
        <v>4290</v>
      </c>
      <c r="H194" s="12"/>
      <c r="I194" s="12">
        <v>1</v>
      </c>
      <c r="J194" s="12"/>
      <c r="K194" s="12"/>
      <c r="L194" s="12">
        <v>1</v>
      </c>
    </row>
    <row r="195" spans="7:12" x14ac:dyDescent="0.35">
      <c r="G195" s="30">
        <v>4300</v>
      </c>
      <c r="H195" s="12"/>
      <c r="I195" s="12">
        <v>1</v>
      </c>
      <c r="J195" s="12"/>
      <c r="K195" s="12">
        <v>2</v>
      </c>
      <c r="L195" s="12">
        <v>3</v>
      </c>
    </row>
    <row r="196" spans="7:12" x14ac:dyDescent="0.35">
      <c r="G196" s="30">
        <v>4336</v>
      </c>
      <c r="H196" s="12">
        <v>1</v>
      </c>
      <c r="I196" s="12"/>
      <c r="J196" s="12"/>
      <c r="K196" s="12"/>
      <c r="L196" s="12">
        <v>1</v>
      </c>
    </row>
    <row r="197" spans="7:12" x14ac:dyDescent="0.35">
      <c r="G197" s="30">
        <v>4400</v>
      </c>
      <c r="H197" s="12"/>
      <c r="I197" s="12">
        <v>2</v>
      </c>
      <c r="J197" s="12"/>
      <c r="K197" s="12">
        <v>1</v>
      </c>
      <c r="L197" s="12">
        <v>3</v>
      </c>
    </row>
    <row r="198" spans="7:12" x14ac:dyDescent="0.35">
      <c r="G198" s="30">
        <v>4444</v>
      </c>
      <c r="H198" s="12"/>
      <c r="I198" s="12"/>
      <c r="J198" s="12"/>
      <c r="K198" s="12">
        <v>1</v>
      </c>
      <c r="L198" s="12">
        <v>1</v>
      </c>
    </row>
    <row r="199" spans="7:12" x14ac:dyDescent="0.35">
      <c r="G199" s="30">
        <v>4480</v>
      </c>
      <c r="H199" s="12"/>
      <c r="I199" s="12">
        <v>1</v>
      </c>
      <c r="J199" s="12"/>
      <c r="K199" s="12"/>
      <c r="L199" s="12">
        <v>1</v>
      </c>
    </row>
    <row r="200" spans="7:12" x14ac:dyDescent="0.35">
      <c r="G200" s="30">
        <v>4500</v>
      </c>
      <c r="H200" s="12">
        <v>1</v>
      </c>
      <c r="I200" s="12">
        <v>7</v>
      </c>
      <c r="J200" s="12"/>
      <c r="K200" s="12">
        <v>21</v>
      </c>
      <c r="L200" s="12">
        <v>29</v>
      </c>
    </row>
    <row r="201" spans="7:12" x14ac:dyDescent="0.35">
      <c r="G201" s="30">
        <v>4575</v>
      </c>
      <c r="H201" s="12"/>
      <c r="I201" s="12"/>
      <c r="J201" s="12"/>
      <c r="K201" s="12">
        <v>1</v>
      </c>
      <c r="L201" s="12">
        <v>1</v>
      </c>
    </row>
    <row r="202" spans="7:12" x14ac:dyDescent="0.35">
      <c r="G202" s="30">
        <v>4589</v>
      </c>
      <c r="H202" s="12"/>
      <c r="I202" s="12"/>
      <c r="J202" s="12"/>
      <c r="K202" s="12">
        <v>1</v>
      </c>
      <c r="L202" s="12">
        <v>1</v>
      </c>
    </row>
    <row r="203" spans="7:12" x14ac:dyDescent="0.35">
      <c r="G203" s="30">
        <v>4600</v>
      </c>
      <c r="H203" s="12">
        <v>1</v>
      </c>
      <c r="I203" s="12"/>
      <c r="J203" s="12"/>
      <c r="K203" s="12">
        <v>2</v>
      </c>
      <c r="L203" s="12">
        <v>3</v>
      </c>
    </row>
    <row r="204" spans="7:12" x14ac:dyDescent="0.35">
      <c r="G204" s="30">
        <v>4700</v>
      </c>
      <c r="H204" s="12"/>
      <c r="I204" s="12"/>
      <c r="J204" s="12"/>
      <c r="K204" s="12">
        <v>1</v>
      </c>
      <c r="L204" s="12">
        <v>1</v>
      </c>
    </row>
    <row r="205" spans="7:12" x14ac:dyDescent="0.35">
      <c r="G205" s="30">
        <v>4800</v>
      </c>
      <c r="H205" s="12"/>
      <c r="I205" s="12">
        <v>2</v>
      </c>
      <c r="J205" s="12"/>
      <c r="K205" s="12">
        <v>1</v>
      </c>
      <c r="L205" s="12">
        <v>3</v>
      </c>
    </row>
    <row r="206" spans="7:12" x14ac:dyDescent="0.35">
      <c r="G206" s="30">
        <v>4900</v>
      </c>
      <c r="H206" s="12"/>
      <c r="I206" s="12"/>
      <c r="J206" s="12"/>
      <c r="K206" s="12">
        <v>3</v>
      </c>
      <c r="L206" s="12">
        <v>3</v>
      </c>
    </row>
    <row r="207" spans="7:12" x14ac:dyDescent="0.35">
      <c r="G207" s="30">
        <v>4950</v>
      </c>
      <c r="H207" s="12"/>
      <c r="I207" s="12">
        <v>1</v>
      </c>
      <c r="J207" s="12"/>
      <c r="K207" s="12"/>
      <c r="L207" s="12">
        <v>1</v>
      </c>
    </row>
    <row r="208" spans="7:12" x14ac:dyDescent="0.35">
      <c r="G208" s="30">
        <v>4999</v>
      </c>
      <c r="H208" s="12"/>
      <c r="I208" s="12"/>
      <c r="J208" s="12"/>
      <c r="K208" s="12">
        <v>1</v>
      </c>
      <c r="L208" s="12">
        <v>1</v>
      </c>
    </row>
    <row r="209" spans="7:12" x14ac:dyDescent="0.35">
      <c r="G209" s="30">
        <v>5000</v>
      </c>
      <c r="H209" s="12">
        <v>24</v>
      </c>
      <c r="I209" s="12">
        <v>122</v>
      </c>
      <c r="J209" s="12">
        <v>2</v>
      </c>
      <c r="K209" s="12">
        <v>150</v>
      </c>
      <c r="L209" s="12">
        <v>298</v>
      </c>
    </row>
    <row r="210" spans="7:12" x14ac:dyDescent="0.35">
      <c r="G210" s="30">
        <v>5050</v>
      </c>
      <c r="H210" s="12"/>
      <c r="I210" s="12">
        <v>1</v>
      </c>
      <c r="J210" s="12"/>
      <c r="K210" s="12"/>
      <c r="L210" s="12">
        <v>1</v>
      </c>
    </row>
    <row r="211" spans="7:12" x14ac:dyDescent="0.35">
      <c r="G211" s="30">
        <v>5105</v>
      </c>
      <c r="H211" s="12"/>
      <c r="I211" s="12"/>
      <c r="J211" s="12">
        <v>1</v>
      </c>
      <c r="K211" s="12"/>
      <c r="L211" s="12">
        <v>1</v>
      </c>
    </row>
    <row r="212" spans="7:12" x14ac:dyDescent="0.35">
      <c r="G212" s="30">
        <v>5200</v>
      </c>
      <c r="H212" s="12"/>
      <c r="I212" s="12">
        <v>1</v>
      </c>
      <c r="J212" s="12"/>
      <c r="K212" s="12"/>
      <c r="L212" s="12">
        <v>1</v>
      </c>
    </row>
    <row r="213" spans="7:12" x14ac:dyDescent="0.35">
      <c r="G213" s="30">
        <v>5250</v>
      </c>
      <c r="H213" s="12"/>
      <c r="I213" s="12"/>
      <c r="J213" s="12"/>
      <c r="K213" s="12">
        <v>2</v>
      </c>
      <c r="L213" s="12">
        <v>2</v>
      </c>
    </row>
    <row r="214" spans="7:12" x14ac:dyDescent="0.35">
      <c r="G214" s="30">
        <v>5400</v>
      </c>
      <c r="H214" s="12"/>
      <c r="I214" s="12"/>
      <c r="J214" s="12"/>
      <c r="K214" s="12">
        <v>2</v>
      </c>
      <c r="L214" s="12">
        <v>2</v>
      </c>
    </row>
    <row r="215" spans="7:12" x14ac:dyDescent="0.35">
      <c r="G215" s="30">
        <v>5494</v>
      </c>
      <c r="H215" s="12"/>
      <c r="I215" s="12"/>
      <c r="J215" s="12"/>
      <c r="K215" s="12">
        <v>1</v>
      </c>
      <c r="L215" s="12">
        <v>1</v>
      </c>
    </row>
    <row r="216" spans="7:12" x14ac:dyDescent="0.35">
      <c r="G216" s="30">
        <v>5500</v>
      </c>
      <c r="H216" s="12">
        <v>4</v>
      </c>
      <c r="I216" s="12">
        <v>15</v>
      </c>
      <c r="J216" s="12"/>
      <c r="K216" s="12">
        <v>16</v>
      </c>
      <c r="L216" s="12">
        <v>35</v>
      </c>
    </row>
    <row r="217" spans="7:12" x14ac:dyDescent="0.35">
      <c r="G217" s="30">
        <v>5555.55</v>
      </c>
      <c r="H217" s="12"/>
      <c r="I217" s="12"/>
      <c r="J217" s="12"/>
      <c r="K217" s="12">
        <v>1</v>
      </c>
      <c r="L217" s="12">
        <v>1</v>
      </c>
    </row>
    <row r="218" spans="7:12" x14ac:dyDescent="0.35">
      <c r="G218" s="30">
        <v>5600</v>
      </c>
      <c r="H218" s="12"/>
      <c r="I218" s="12">
        <v>1</v>
      </c>
      <c r="J218" s="12"/>
      <c r="K218" s="12"/>
      <c r="L218" s="12">
        <v>1</v>
      </c>
    </row>
    <row r="219" spans="7:12" x14ac:dyDescent="0.35">
      <c r="G219" s="30">
        <v>5800</v>
      </c>
      <c r="H219" s="12">
        <v>1</v>
      </c>
      <c r="I219" s="12"/>
      <c r="J219" s="12"/>
      <c r="K219" s="12">
        <v>2</v>
      </c>
      <c r="L219" s="12">
        <v>3</v>
      </c>
    </row>
    <row r="220" spans="7:12" x14ac:dyDescent="0.35">
      <c r="G220" s="30">
        <v>5845</v>
      </c>
      <c r="H220" s="12"/>
      <c r="I220" s="12">
        <v>1</v>
      </c>
      <c r="J220" s="12"/>
      <c r="K220" s="12"/>
      <c r="L220" s="12">
        <v>1</v>
      </c>
    </row>
    <row r="221" spans="7:12" x14ac:dyDescent="0.35">
      <c r="G221" s="30">
        <v>5862</v>
      </c>
      <c r="H221" s="12"/>
      <c r="I221" s="12"/>
      <c r="J221" s="12"/>
      <c r="K221" s="12">
        <v>1</v>
      </c>
      <c r="L221" s="12">
        <v>1</v>
      </c>
    </row>
    <row r="222" spans="7:12" x14ac:dyDescent="0.35">
      <c r="G222" s="30">
        <v>5875</v>
      </c>
      <c r="H222" s="12"/>
      <c r="I222" s="12"/>
      <c r="J222" s="12"/>
      <c r="K222" s="12">
        <v>1</v>
      </c>
      <c r="L222" s="12">
        <v>1</v>
      </c>
    </row>
    <row r="223" spans="7:12" x14ac:dyDescent="0.35">
      <c r="G223" s="30">
        <v>5999</v>
      </c>
      <c r="H223" s="12"/>
      <c r="I223" s="12">
        <v>1</v>
      </c>
      <c r="J223" s="12"/>
      <c r="K223" s="12"/>
      <c r="L223" s="12">
        <v>1</v>
      </c>
    </row>
    <row r="224" spans="7:12" x14ac:dyDescent="0.35">
      <c r="G224" s="30">
        <v>6000</v>
      </c>
      <c r="H224" s="12">
        <v>5</v>
      </c>
      <c r="I224" s="12">
        <v>29</v>
      </c>
      <c r="J224" s="12">
        <v>1</v>
      </c>
      <c r="K224" s="12">
        <v>49</v>
      </c>
      <c r="L224" s="12">
        <v>84</v>
      </c>
    </row>
    <row r="225" spans="7:12" x14ac:dyDescent="0.35">
      <c r="G225" s="30">
        <v>6048</v>
      </c>
      <c r="H225" s="12"/>
      <c r="I225" s="12">
        <v>1</v>
      </c>
      <c r="J225" s="12"/>
      <c r="K225" s="12"/>
      <c r="L225" s="12">
        <v>1</v>
      </c>
    </row>
    <row r="226" spans="7:12" x14ac:dyDescent="0.35">
      <c r="G226" s="30">
        <v>6300</v>
      </c>
      <c r="H226" s="12"/>
      <c r="I226" s="12">
        <v>2</v>
      </c>
      <c r="J226" s="12"/>
      <c r="K226" s="12"/>
      <c r="L226" s="12">
        <v>2</v>
      </c>
    </row>
    <row r="227" spans="7:12" x14ac:dyDescent="0.35">
      <c r="G227" s="30">
        <v>6350</v>
      </c>
      <c r="H227" s="12"/>
      <c r="I227" s="12"/>
      <c r="J227" s="12"/>
      <c r="K227" s="12">
        <v>1</v>
      </c>
      <c r="L227" s="12">
        <v>1</v>
      </c>
    </row>
    <row r="228" spans="7:12" x14ac:dyDescent="0.35">
      <c r="G228" s="30">
        <v>6450</v>
      </c>
      <c r="H228" s="12"/>
      <c r="I228" s="12"/>
      <c r="J228" s="12"/>
      <c r="K228" s="12">
        <v>1</v>
      </c>
      <c r="L228" s="12">
        <v>1</v>
      </c>
    </row>
    <row r="229" spans="7:12" x14ac:dyDescent="0.35">
      <c r="G229" s="30">
        <v>6500</v>
      </c>
      <c r="H229" s="12">
        <v>1</v>
      </c>
      <c r="I229" s="12">
        <v>13</v>
      </c>
      <c r="J229" s="12"/>
      <c r="K229" s="12">
        <v>8</v>
      </c>
      <c r="L229" s="12">
        <v>22</v>
      </c>
    </row>
    <row r="230" spans="7:12" x14ac:dyDescent="0.35">
      <c r="G230" s="30">
        <v>6700</v>
      </c>
      <c r="H230" s="12"/>
      <c r="I230" s="12">
        <v>1</v>
      </c>
      <c r="J230" s="12"/>
      <c r="K230" s="12">
        <v>1</v>
      </c>
      <c r="L230" s="12">
        <v>2</v>
      </c>
    </row>
    <row r="231" spans="7:12" x14ac:dyDescent="0.35">
      <c r="G231" s="30">
        <v>6750</v>
      </c>
      <c r="H231" s="12"/>
      <c r="I231" s="12">
        <v>1</v>
      </c>
      <c r="J231" s="12"/>
      <c r="K231" s="12"/>
      <c r="L231" s="12">
        <v>1</v>
      </c>
    </row>
    <row r="232" spans="7:12" x14ac:dyDescent="0.35">
      <c r="G232" s="30">
        <v>6900</v>
      </c>
      <c r="H232" s="12"/>
      <c r="I232" s="12"/>
      <c r="J232" s="12"/>
      <c r="K232" s="12">
        <v>1</v>
      </c>
      <c r="L232" s="12">
        <v>1</v>
      </c>
    </row>
    <row r="233" spans="7:12" x14ac:dyDescent="0.35">
      <c r="G233" s="30">
        <v>6999</v>
      </c>
      <c r="H233" s="12"/>
      <c r="I233" s="12"/>
      <c r="J233" s="12"/>
      <c r="K233" s="12">
        <v>1</v>
      </c>
      <c r="L233" s="12">
        <v>1</v>
      </c>
    </row>
    <row r="234" spans="7:12" x14ac:dyDescent="0.35">
      <c r="G234" s="30">
        <v>7000</v>
      </c>
      <c r="H234" s="12">
        <v>3</v>
      </c>
      <c r="I234" s="12">
        <v>18</v>
      </c>
      <c r="J234" s="12"/>
      <c r="K234" s="12">
        <v>22</v>
      </c>
      <c r="L234" s="12">
        <v>43</v>
      </c>
    </row>
    <row r="235" spans="7:12" x14ac:dyDescent="0.35">
      <c r="G235" s="30">
        <v>7175</v>
      </c>
      <c r="H235" s="12"/>
      <c r="I235" s="12">
        <v>1</v>
      </c>
      <c r="J235" s="12"/>
      <c r="K235" s="12"/>
      <c r="L235" s="12">
        <v>1</v>
      </c>
    </row>
    <row r="236" spans="7:12" x14ac:dyDescent="0.35">
      <c r="G236" s="30">
        <v>7200</v>
      </c>
      <c r="H236" s="12"/>
      <c r="I236" s="12">
        <v>1</v>
      </c>
      <c r="J236" s="12"/>
      <c r="K236" s="12">
        <v>1</v>
      </c>
      <c r="L236" s="12">
        <v>2</v>
      </c>
    </row>
    <row r="237" spans="7:12" x14ac:dyDescent="0.35">
      <c r="G237" s="30">
        <v>7214</v>
      </c>
      <c r="H237" s="12"/>
      <c r="I237" s="12"/>
      <c r="J237" s="12"/>
      <c r="K237" s="12">
        <v>1</v>
      </c>
      <c r="L237" s="12">
        <v>1</v>
      </c>
    </row>
    <row r="238" spans="7:12" x14ac:dyDescent="0.35">
      <c r="G238" s="30">
        <v>7500</v>
      </c>
      <c r="H238" s="12">
        <v>3</v>
      </c>
      <c r="I238" s="12">
        <v>16</v>
      </c>
      <c r="J238" s="12">
        <v>1</v>
      </c>
      <c r="K238" s="12">
        <v>27</v>
      </c>
      <c r="L238" s="12">
        <v>47</v>
      </c>
    </row>
    <row r="239" spans="7:12" x14ac:dyDescent="0.35">
      <c r="G239" s="30">
        <v>7501</v>
      </c>
      <c r="H239" s="12"/>
      <c r="I239" s="12"/>
      <c r="J239" s="12"/>
      <c r="K239" s="12">
        <v>1</v>
      </c>
      <c r="L239" s="12">
        <v>1</v>
      </c>
    </row>
    <row r="240" spans="7:12" x14ac:dyDescent="0.35">
      <c r="G240" s="30">
        <v>7534</v>
      </c>
      <c r="H240" s="12">
        <v>1</v>
      </c>
      <c r="I240" s="12"/>
      <c r="J240" s="12"/>
      <c r="K240" s="12"/>
      <c r="L240" s="12">
        <v>1</v>
      </c>
    </row>
    <row r="241" spans="7:12" x14ac:dyDescent="0.35">
      <c r="G241" s="30">
        <v>7750</v>
      </c>
      <c r="H241" s="12"/>
      <c r="I241" s="12"/>
      <c r="J241" s="12"/>
      <c r="K241" s="12">
        <v>1</v>
      </c>
      <c r="L241" s="12">
        <v>1</v>
      </c>
    </row>
    <row r="242" spans="7:12" x14ac:dyDescent="0.35">
      <c r="G242" s="30">
        <v>7777</v>
      </c>
      <c r="H242" s="12"/>
      <c r="I242" s="12">
        <v>1</v>
      </c>
      <c r="J242" s="12"/>
      <c r="K242" s="12">
        <v>1</v>
      </c>
      <c r="L242" s="12">
        <v>2</v>
      </c>
    </row>
    <row r="243" spans="7:12" x14ac:dyDescent="0.35">
      <c r="G243" s="30">
        <v>7900</v>
      </c>
      <c r="H243" s="12">
        <v>1</v>
      </c>
      <c r="I243" s="12"/>
      <c r="J243" s="12"/>
      <c r="K243" s="12">
        <v>2</v>
      </c>
      <c r="L243" s="12">
        <v>3</v>
      </c>
    </row>
    <row r="244" spans="7:12" x14ac:dyDescent="0.35">
      <c r="G244" s="30">
        <v>8000</v>
      </c>
      <c r="H244" s="12">
        <v>4</v>
      </c>
      <c r="I244" s="12">
        <v>33</v>
      </c>
      <c r="J244" s="12">
        <v>1</v>
      </c>
      <c r="K244" s="12">
        <v>44</v>
      </c>
      <c r="L244" s="12">
        <v>82</v>
      </c>
    </row>
    <row r="245" spans="7:12" x14ac:dyDescent="0.35">
      <c r="G245" s="30">
        <v>8012</v>
      </c>
      <c r="H245" s="12"/>
      <c r="I245" s="12"/>
      <c r="J245" s="12"/>
      <c r="K245" s="12">
        <v>1</v>
      </c>
      <c r="L245" s="12">
        <v>1</v>
      </c>
    </row>
    <row r="246" spans="7:12" x14ac:dyDescent="0.35">
      <c r="G246" s="30">
        <v>8200</v>
      </c>
      <c r="H246" s="12"/>
      <c r="I246" s="12"/>
      <c r="J246" s="12"/>
      <c r="K246" s="12">
        <v>1</v>
      </c>
      <c r="L246" s="12">
        <v>1</v>
      </c>
    </row>
    <row r="247" spans="7:12" x14ac:dyDescent="0.35">
      <c r="G247" s="30">
        <v>8300</v>
      </c>
      <c r="H247" s="12"/>
      <c r="I247" s="12"/>
      <c r="J247" s="12"/>
      <c r="K247" s="12">
        <v>1</v>
      </c>
      <c r="L247" s="12">
        <v>1</v>
      </c>
    </row>
    <row r="248" spans="7:12" x14ac:dyDescent="0.35">
      <c r="G248" s="30">
        <v>8400</v>
      </c>
      <c r="H248" s="12"/>
      <c r="I248" s="12"/>
      <c r="J248" s="12"/>
      <c r="K248" s="12">
        <v>2</v>
      </c>
      <c r="L248" s="12">
        <v>2</v>
      </c>
    </row>
    <row r="249" spans="7:12" x14ac:dyDescent="0.35">
      <c r="G249" s="30">
        <v>8500</v>
      </c>
      <c r="H249" s="12">
        <v>2</v>
      </c>
      <c r="I249" s="12">
        <v>2</v>
      </c>
      <c r="J249" s="12"/>
      <c r="K249" s="12">
        <v>12</v>
      </c>
      <c r="L249" s="12">
        <v>16</v>
      </c>
    </row>
    <row r="250" spans="7:12" x14ac:dyDescent="0.35">
      <c r="G250" s="30">
        <v>8600</v>
      </c>
      <c r="H250" s="12"/>
      <c r="I250" s="12"/>
      <c r="J250" s="12"/>
      <c r="K250" s="12">
        <v>1</v>
      </c>
      <c r="L250" s="12">
        <v>1</v>
      </c>
    </row>
    <row r="251" spans="7:12" x14ac:dyDescent="0.35">
      <c r="G251" s="30">
        <v>8750</v>
      </c>
      <c r="H251" s="12"/>
      <c r="I251" s="12">
        <v>1</v>
      </c>
      <c r="J251" s="12"/>
      <c r="K251" s="12">
        <v>2</v>
      </c>
      <c r="L251" s="12">
        <v>3</v>
      </c>
    </row>
    <row r="252" spans="7:12" x14ac:dyDescent="0.35">
      <c r="G252" s="30">
        <v>8800</v>
      </c>
      <c r="H252" s="12"/>
      <c r="I252" s="12">
        <v>1</v>
      </c>
      <c r="J252" s="12"/>
      <c r="K252" s="12"/>
      <c r="L252" s="12">
        <v>1</v>
      </c>
    </row>
    <row r="253" spans="7:12" x14ac:dyDescent="0.35">
      <c r="G253" s="30">
        <v>8880</v>
      </c>
      <c r="H253" s="12"/>
      <c r="I253" s="12">
        <v>1</v>
      </c>
      <c r="J253" s="12"/>
      <c r="K253" s="12"/>
      <c r="L253" s="12">
        <v>1</v>
      </c>
    </row>
    <row r="254" spans="7:12" x14ac:dyDescent="0.35">
      <c r="G254" s="30">
        <v>8888</v>
      </c>
      <c r="H254" s="12"/>
      <c r="I254" s="12">
        <v>2</v>
      </c>
      <c r="J254" s="12"/>
      <c r="K254" s="12"/>
      <c r="L254" s="12">
        <v>2</v>
      </c>
    </row>
    <row r="255" spans="7:12" x14ac:dyDescent="0.35">
      <c r="G255" s="30">
        <v>8925</v>
      </c>
      <c r="H255" s="12"/>
      <c r="I255" s="12"/>
      <c r="J255" s="12"/>
      <c r="K255" s="12">
        <v>1</v>
      </c>
      <c r="L255" s="12">
        <v>1</v>
      </c>
    </row>
    <row r="256" spans="7:12" x14ac:dyDescent="0.35">
      <c r="G256" s="30">
        <v>9000</v>
      </c>
      <c r="H256" s="12">
        <v>2</v>
      </c>
      <c r="I256" s="12">
        <v>8</v>
      </c>
      <c r="J256" s="12"/>
      <c r="K256" s="12">
        <v>11</v>
      </c>
      <c r="L256" s="12">
        <v>21</v>
      </c>
    </row>
    <row r="257" spans="7:12" x14ac:dyDescent="0.35">
      <c r="G257" s="30">
        <v>9041</v>
      </c>
      <c r="H257" s="12"/>
      <c r="I257" s="12">
        <v>1</v>
      </c>
      <c r="J257" s="12"/>
      <c r="K257" s="12"/>
      <c r="L257" s="12">
        <v>1</v>
      </c>
    </row>
    <row r="258" spans="7:12" x14ac:dyDescent="0.35">
      <c r="G258" s="30">
        <v>9072</v>
      </c>
      <c r="H258" s="12"/>
      <c r="I258" s="12"/>
      <c r="J258" s="12"/>
      <c r="K258" s="12">
        <v>1</v>
      </c>
      <c r="L258" s="12">
        <v>1</v>
      </c>
    </row>
    <row r="259" spans="7:12" x14ac:dyDescent="0.35">
      <c r="G259" s="30">
        <v>9300</v>
      </c>
      <c r="H259" s="12"/>
      <c r="I259" s="12">
        <v>1</v>
      </c>
      <c r="J259" s="12"/>
      <c r="K259" s="12"/>
      <c r="L259" s="12">
        <v>1</v>
      </c>
    </row>
    <row r="260" spans="7:12" x14ac:dyDescent="0.35">
      <c r="G260" s="30">
        <v>9500</v>
      </c>
      <c r="H260" s="12"/>
      <c r="I260" s="12">
        <v>3</v>
      </c>
      <c r="J260" s="12"/>
      <c r="K260" s="12">
        <v>6</v>
      </c>
      <c r="L260" s="12">
        <v>9</v>
      </c>
    </row>
    <row r="261" spans="7:12" x14ac:dyDescent="0.35">
      <c r="G261" s="30">
        <v>9600</v>
      </c>
      <c r="H261" s="12"/>
      <c r="I261" s="12">
        <v>2</v>
      </c>
      <c r="J261" s="12"/>
      <c r="K261" s="12"/>
      <c r="L261" s="12">
        <v>2</v>
      </c>
    </row>
    <row r="262" spans="7:12" x14ac:dyDescent="0.35">
      <c r="G262" s="30">
        <v>9665</v>
      </c>
      <c r="H262" s="12"/>
      <c r="I262" s="12"/>
      <c r="J262" s="12"/>
      <c r="K262" s="12">
        <v>1</v>
      </c>
      <c r="L262" s="12">
        <v>1</v>
      </c>
    </row>
    <row r="263" spans="7:12" x14ac:dyDescent="0.35">
      <c r="G263" s="30">
        <v>9800</v>
      </c>
      <c r="H263" s="12"/>
      <c r="I263" s="12">
        <v>1</v>
      </c>
      <c r="J263" s="12"/>
      <c r="K263" s="12">
        <v>1</v>
      </c>
      <c r="L263" s="12">
        <v>2</v>
      </c>
    </row>
    <row r="264" spans="7:12" x14ac:dyDescent="0.35">
      <c r="G264" s="30">
        <v>9850</v>
      </c>
      <c r="H264" s="12"/>
      <c r="I264" s="12"/>
      <c r="J264" s="12"/>
      <c r="K264" s="12">
        <v>1</v>
      </c>
      <c r="L264" s="12">
        <v>1</v>
      </c>
    </row>
    <row r="265" spans="7:12" x14ac:dyDescent="0.35">
      <c r="G265" s="30">
        <v>9999</v>
      </c>
      <c r="H265" s="12">
        <v>1</v>
      </c>
      <c r="I265" s="12">
        <v>1</v>
      </c>
      <c r="J265" s="12"/>
      <c r="K265" s="12">
        <v>1</v>
      </c>
      <c r="L265" s="12">
        <v>3</v>
      </c>
    </row>
    <row r="266" spans="7:12" x14ac:dyDescent="0.35">
      <c r="G266" s="30">
        <v>10000</v>
      </c>
      <c r="H266" s="12">
        <v>28</v>
      </c>
      <c r="I266" s="12">
        <v>85</v>
      </c>
      <c r="J266" s="12">
        <v>6</v>
      </c>
      <c r="K266" s="12">
        <v>103</v>
      </c>
      <c r="L266" s="12">
        <v>222</v>
      </c>
    </row>
    <row r="267" spans="7:12" x14ac:dyDescent="0.35">
      <c r="G267" s="30">
        <v>10050</v>
      </c>
      <c r="H267" s="12"/>
      <c r="I267" s="12"/>
      <c r="J267" s="12"/>
      <c r="K267" s="12">
        <v>1</v>
      </c>
      <c r="L267" s="12">
        <v>1</v>
      </c>
    </row>
    <row r="268" spans="7:12" x14ac:dyDescent="0.35">
      <c r="G268" s="30">
        <v>10115</v>
      </c>
      <c r="H268" s="12">
        <v>1</v>
      </c>
      <c r="I268" s="12"/>
      <c r="J268" s="12"/>
      <c r="K268" s="12"/>
      <c r="L268" s="12">
        <v>1</v>
      </c>
    </row>
    <row r="269" spans="7:12" x14ac:dyDescent="0.35">
      <c r="G269" s="30">
        <v>10275</v>
      </c>
      <c r="H269" s="12"/>
      <c r="I269" s="12"/>
      <c r="J269" s="12"/>
      <c r="K269" s="12">
        <v>1</v>
      </c>
      <c r="L269" s="12">
        <v>1</v>
      </c>
    </row>
    <row r="270" spans="7:12" x14ac:dyDescent="0.35">
      <c r="G270" s="30">
        <v>10500</v>
      </c>
      <c r="H270" s="12"/>
      <c r="I270" s="12">
        <v>3</v>
      </c>
      <c r="J270" s="12"/>
      <c r="K270" s="12">
        <v>3</v>
      </c>
      <c r="L270" s="12">
        <v>6</v>
      </c>
    </row>
    <row r="271" spans="7:12" x14ac:dyDescent="0.35">
      <c r="G271" s="30">
        <v>10557</v>
      </c>
      <c r="H271" s="12"/>
      <c r="I271" s="12"/>
      <c r="J271" s="12">
        <v>1</v>
      </c>
      <c r="K271" s="12"/>
      <c r="L271" s="12">
        <v>1</v>
      </c>
    </row>
    <row r="272" spans="7:12" x14ac:dyDescent="0.35">
      <c r="G272" s="30">
        <v>10600</v>
      </c>
      <c r="H272" s="12"/>
      <c r="I272" s="12"/>
      <c r="J272" s="12"/>
      <c r="K272" s="12">
        <v>1</v>
      </c>
      <c r="L272" s="12">
        <v>1</v>
      </c>
    </row>
    <row r="273" spans="7:12" x14ac:dyDescent="0.35">
      <c r="G273" s="30">
        <v>11000</v>
      </c>
      <c r="H273" s="12"/>
      <c r="I273" s="12">
        <v>6</v>
      </c>
      <c r="J273" s="12"/>
      <c r="K273" s="12">
        <v>3</v>
      </c>
      <c r="L273" s="12">
        <v>9</v>
      </c>
    </row>
    <row r="274" spans="7:12" x14ac:dyDescent="0.35">
      <c r="G274" s="30">
        <v>11140</v>
      </c>
      <c r="H274" s="12"/>
      <c r="I274" s="12">
        <v>1</v>
      </c>
      <c r="J274" s="12"/>
      <c r="K274" s="12"/>
      <c r="L274" s="12">
        <v>1</v>
      </c>
    </row>
    <row r="275" spans="7:12" x14ac:dyDescent="0.35">
      <c r="G275" s="30">
        <v>11180</v>
      </c>
      <c r="H275" s="12"/>
      <c r="I275" s="12">
        <v>1</v>
      </c>
      <c r="J275" s="12"/>
      <c r="K275" s="12"/>
      <c r="L275" s="12">
        <v>1</v>
      </c>
    </row>
    <row r="276" spans="7:12" x14ac:dyDescent="0.35">
      <c r="G276" s="30">
        <v>11200</v>
      </c>
      <c r="H276" s="12"/>
      <c r="I276" s="12">
        <v>1</v>
      </c>
      <c r="J276" s="12"/>
      <c r="K276" s="12"/>
      <c r="L276" s="12">
        <v>1</v>
      </c>
    </row>
    <row r="277" spans="7:12" x14ac:dyDescent="0.35">
      <c r="G277" s="30">
        <v>11260</v>
      </c>
      <c r="H277" s="12"/>
      <c r="I277" s="12"/>
      <c r="J277" s="12"/>
      <c r="K277" s="12">
        <v>1</v>
      </c>
      <c r="L277" s="12">
        <v>1</v>
      </c>
    </row>
    <row r="278" spans="7:12" x14ac:dyDescent="0.35">
      <c r="G278" s="30">
        <v>11500</v>
      </c>
      <c r="H278" s="12">
        <v>1</v>
      </c>
      <c r="I278" s="12">
        <v>1</v>
      </c>
      <c r="J278" s="12"/>
      <c r="K278" s="12">
        <v>1</v>
      </c>
      <c r="L278" s="12">
        <v>3</v>
      </c>
    </row>
    <row r="279" spans="7:12" x14ac:dyDescent="0.35">
      <c r="G279" s="30">
        <v>11737</v>
      </c>
      <c r="H279" s="12"/>
      <c r="I279" s="12"/>
      <c r="J279" s="12"/>
      <c r="K279" s="12">
        <v>1</v>
      </c>
      <c r="L279" s="12">
        <v>1</v>
      </c>
    </row>
    <row r="280" spans="7:12" x14ac:dyDescent="0.35">
      <c r="G280" s="30">
        <v>11999</v>
      </c>
      <c r="H280" s="12">
        <v>1</v>
      </c>
      <c r="I280" s="12"/>
      <c r="J280" s="12"/>
      <c r="K280" s="12"/>
      <c r="L280" s="12">
        <v>1</v>
      </c>
    </row>
    <row r="281" spans="7:12" x14ac:dyDescent="0.35">
      <c r="G281" s="30">
        <v>12000</v>
      </c>
      <c r="H281" s="12">
        <v>4</v>
      </c>
      <c r="I281" s="12">
        <v>23</v>
      </c>
      <c r="J281" s="12">
        <v>1</v>
      </c>
      <c r="K281" s="12">
        <v>26</v>
      </c>
      <c r="L281" s="12">
        <v>54</v>
      </c>
    </row>
    <row r="282" spans="7:12" x14ac:dyDescent="0.35">
      <c r="G282" s="30">
        <v>12001</v>
      </c>
      <c r="H282" s="12"/>
      <c r="I282" s="12">
        <v>1</v>
      </c>
      <c r="J282" s="12"/>
      <c r="K282" s="12"/>
      <c r="L282" s="12">
        <v>1</v>
      </c>
    </row>
    <row r="283" spans="7:12" x14ac:dyDescent="0.35">
      <c r="G283" s="30">
        <v>12100</v>
      </c>
      <c r="H283" s="12">
        <v>1</v>
      </c>
      <c r="I283" s="12"/>
      <c r="J283" s="12"/>
      <c r="K283" s="12"/>
      <c r="L283" s="12">
        <v>1</v>
      </c>
    </row>
    <row r="284" spans="7:12" x14ac:dyDescent="0.35">
      <c r="G284" s="30">
        <v>12200</v>
      </c>
      <c r="H284" s="12"/>
      <c r="I284" s="12"/>
      <c r="J284" s="12"/>
      <c r="K284" s="12">
        <v>1</v>
      </c>
      <c r="L284" s="12">
        <v>1</v>
      </c>
    </row>
    <row r="285" spans="7:12" x14ac:dyDescent="0.35">
      <c r="G285" s="30">
        <v>12444</v>
      </c>
      <c r="H285" s="12"/>
      <c r="I285" s="12"/>
      <c r="J285" s="12"/>
      <c r="K285" s="12">
        <v>1</v>
      </c>
      <c r="L285" s="12">
        <v>1</v>
      </c>
    </row>
    <row r="286" spans="7:12" x14ac:dyDescent="0.35">
      <c r="G286" s="30">
        <v>12500</v>
      </c>
      <c r="H286" s="12"/>
      <c r="I286" s="12">
        <v>4</v>
      </c>
      <c r="J286" s="12">
        <v>1</v>
      </c>
      <c r="K286" s="12">
        <v>5</v>
      </c>
      <c r="L286" s="12">
        <v>10</v>
      </c>
    </row>
    <row r="287" spans="7:12" x14ac:dyDescent="0.35">
      <c r="G287" s="30">
        <v>12516</v>
      </c>
      <c r="H287" s="12"/>
      <c r="I287" s="12"/>
      <c r="J287" s="12"/>
      <c r="K287" s="12">
        <v>1</v>
      </c>
      <c r="L287" s="12">
        <v>1</v>
      </c>
    </row>
    <row r="288" spans="7:12" x14ac:dyDescent="0.35">
      <c r="G288" s="30">
        <v>12700</v>
      </c>
      <c r="H288" s="12"/>
      <c r="I288" s="12">
        <v>2</v>
      </c>
      <c r="J288" s="12"/>
      <c r="K288" s="12"/>
      <c r="L288" s="12">
        <v>2</v>
      </c>
    </row>
    <row r="289" spans="7:12" x14ac:dyDescent="0.35">
      <c r="G289" s="30">
        <v>12800</v>
      </c>
      <c r="H289" s="12"/>
      <c r="I289" s="12"/>
      <c r="J289" s="12"/>
      <c r="K289" s="12">
        <v>1</v>
      </c>
      <c r="L289" s="12">
        <v>1</v>
      </c>
    </row>
    <row r="290" spans="7:12" x14ac:dyDescent="0.35">
      <c r="G290" s="30">
        <v>12999</v>
      </c>
      <c r="H290" s="12"/>
      <c r="I290" s="12">
        <v>1</v>
      </c>
      <c r="J290" s="12"/>
      <c r="K290" s="12"/>
      <c r="L290" s="12">
        <v>1</v>
      </c>
    </row>
    <row r="291" spans="7:12" x14ac:dyDescent="0.35">
      <c r="G291" s="30">
        <v>13000</v>
      </c>
      <c r="H291" s="12">
        <v>1</v>
      </c>
      <c r="I291" s="12">
        <v>4</v>
      </c>
      <c r="J291" s="12"/>
      <c r="K291" s="12">
        <v>10</v>
      </c>
      <c r="L291" s="12">
        <v>15</v>
      </c>
    </row>
    <row r="292" spans="7:12" x14ac:dyDescent="0.35">
      <c r="G292" s="30">
        <v>13111</v>
      </c>
      <c r="H292" s="12">
        <v>1</v>
      </c>
      <c r="I292" s="12"/>
      <c r="J292" s="12"/>
      <c r="K292" s="12"/>
      <c r="L292" s="12">
        <v>1</v>
      </c>
    </row>
    <row r="293" spans="7:12" x14ac:dyDescent="0.35">
      <c r="G293" s="30">
        <v>13500</v>
      </c>
      <c r="H293" s="12"/>
      <c r="I293" s="12">
        <v>1</v>
      </c>
      <c r="J293" s="12"/>
      <c r="K293" s="12"/>
      <c r="L293" s="12">
        <v>1</v>
      </c>
    </row>
    <row r="294" spans="7:12" x14ac:dyDescent="0.35">
      <c r="G294" s="30">
        <v>13803</v>
      </c>
      <c r="H294" s="12">
        <v>1</v>
      </c>
      <c r="I294" s="12"/>
      <c r="J294" s="12"/>
      <c r="K294" s="12"/>
      <c r="L294" s="12">
        <v>1</v>
      </c>
    </row>
    <row r="295" spans="7:12" x14ac:dyDescent="0.35">
      <c r="G295" s="30">
        <v>14000</v>
      </c>
      <c r="H295" s="12">
        <v>1</v>
      </c>
      <c r="I295" s="12">
        <v>6</v>
      </c>
      <c r="J295" s="12"/>
      <c r="K295" s="12">
        <v>6</v>
      </c>
      <c r="L295" s="12">
        <v>13</v>
      </c>
    </row>
    <row r="296" spans="7:12" x14ac:dyDescent="0.35">
      <c r="G296" s="30">
        <v>14440</v>
      </c>
      <c r="H296" s="12"/>
      <c r="I296" s="12">
        <v>1</v>
      </c>
      <c r="J296" s="12"/>
      <c r="K296" s="12"/>
      <c r="L296" s="12">
        <v>1</v>
      </c>
    </row>
    <row r="297" spans="7:12" x14ac:dyDescent="0.35">
      <c r="G297" s="30">
        <v>14500</v>
      </c>
      <c r="H297" s="12"/>
      <c r="I297" s="12">
        <v>2</v>
      </c>
      <c r="J297" s="12"/>
      <c r="K297" s="12">
        <v>2</v>
      </c>
      <c r="L297" s="12">
        <v>4</v>
      </c>
    </row>
    <row r="298" spans="7:12" x14ac:dyDescent="0.35">
      <c r="G298" s="30">
        <v>14920</v>
      </c>
      <c r="H298" s="12"/>
      <c r="I298" s="12">
        <v>1</v>
      </c>
      <c r="J298" s="12"/>
      <c r="K298" s="12"/>
      <c r="L298" s="12">
        <v>1</v>
      </c>
    </row>
    <row r="299" spans="7:12" x14ac:dyDescent="0.35">
      <c r="G299" s="30">
        <v>15000</v>
      </c>
      <c r="H299" s="12">
        <v>13</v>
      </c>
      <c r="I299" s="12">
        <v>58</v>
      </c>
      <c r="J299" s="12">
        <v>2</v>
      </c>
      <c r="K299" s="12">
        <v>56</v>
      </c>
      <c r="L299" s="12">
        <v>129</v>
      </c>
    </row>
    <row r="300" spans="7:12" x14ac:dyDescent="0.35">
      <c r="G300" s="30">
        <v>15500</v>
      </c>
      <c r="H300" s="12"/>
      <c r="I300" s="12">
        <v>1</v>
      </c>
      <c r="J300" s="12"/>
      <c r="K300" s="12">
        <v>1</v>
      </c>
      <c r="L300" s="12">
        <v>2</v>
      </c>
    </row>
    <row r="301" spans="7:12" x14ac:dyDescent="0.35">
      <c r="G301" s="30">
        <v>16000</v>
      </c>
      <c r="H301" s="12">
        <v>1</v>
      </c>
      <c r="I301" s="12">
        <v>5</v>
      </c>
      <c r="J301" s="12"/>
      <c r="K301" s="12">
        <v>5</v>
      </c>
      <c r="L301" s="12">
        <v>11</v>
      </c>
    </row>
    <row r="302" spans="7:12" x14ac:dyDescent="0.35">
      <c r="G302" s="30">
        <v>16300</v>
      </c>
      <c r="H302" s="12"/>
      <c r="I302" s="12"/>
      <c r="J302" s="12"/>
      <c r="K302" s="12">
        <v>1</v>
      </c>
      <c r="L302" s="12">
        <v>1</v>
      </c>
    </row>
    <row r="303" spans="7:12" x14ac:dyDescent="0.35">
      <c r="G303" s="30">
        <v>16350</v>
      </c>
      <c r="H303" s="12"/>
      <c r="I303" s="12"/>
      <c r="J303" s="12"/>
      <c r="K303" s="12">
        <v>1</v>
      </c>
      <c r="L303" s="12">
        <v>1</v>
      </c>
    </row>
    <row r="304" spans="7:12" x14ac:dyDescent="0.35">
      <c r="G304" s="30">
        <v>16500</v>
      </c>
      <c r="H304" s="12"/>
      <c r="I304" s="12">
        <v>1</v>
      </c>
      <c r="J304" s="12">
        <v>1</v>
      </c>
      <c r="K304" s="12"/>
      <c r="L304" s="12">
        <v>2</v>
      </c>
    </row>
    <row r="305" spans="7:12" x14ac:dyDescent="0.35">
      <c r="G305" s="30">
        <v>16700</v>
      </c>
      <c r="H305" s="12"/>
      <c r="I305" s="12"/>
      <c r="J305" s="12"/>
      <c r="K305" s="12">
        <v>1</v>
      </c>
      <c r="L305" s="12">
        <v>1</v>
      </c>
    </row>
    <row r="306" spans="7:12" x14ac:dyDescent="0.35">
      <c r="G306" s="30">
        <v>16870</v>
      </c>
      <c r="H306" s="12"/>
      <c r="I306" s="12">
        <v>1</v>
      </c>
      <c r="J306" s="12"/>
      <c r="K306" s="12"/>
      <c r="L306" s="12">
        <v>1</v>
      </c>
    </row>
    <row r="307" spans="7:12" x14ac:dyDescent="0.35">
      <c r="G307" s="30">
        <v>17000</v>
      </c>
      <c r="H307" s="12"/>
      <c r="I307" s="12">
        <v>5</v>
      </c>
      <c r="J307" s="12"/>
      <c r="K307" s="12">
        <v>3</v>
      </c>
      <c r="L307" s="12">
        <v>8</v>
      </c>
    </row>
    <row r="308" spans="7:12" x14ac:dyDescent="0.35">
      <c r="G308" s="30">
        <v>17100</v>
      </c>
      <c r="H308" s="12"/>
      <c r="I308" s="12">
        <v>1</v>
      </c>
      <c r="J308" s="12"/>
      <c r="K308" s="12"/>
      <c r="L308" s="12">
        <v>1</v>
      </c>
    </row>
    <row r="309" spans="7:12" x14ac:dyDescent="0.35">
      <c r="G309" s="30">
        <v>17482</v>
      </c>
      <c r="H309" s="12"/>
      <c r="I309" s="12"/>
      <c r="J309" s="12"/>
      <c r="K309" s="12">
        <v>1</v>
      </c>
      <c r="L309" s="12">
        <v>1</v>
      </c>
    </row>
    <row r="310" spans="7:12" x14ac:dyDescent="0.35">
      <c r="G310" s="30">
        <v>17500</v>
      </c>
      <c r="H310" s="12"/>
      <c r="I310" s="12">
        <v>3</v>
      </c>
      <c r="J310" s="12"/>
      <c r="K310" s="12">
        <v>2</v>
      </c>
      <c r="L310" s="12">
        <v>5</v>
      </c>
    </row>
    <row r="311" spans="7:12" x14ac:dyDescent="0.35">
      <c r="G311" s="30">
        <v>17600</v>
      </c>
      <c r="H311" s="12"/>
      <c r="I311" s="12">
        <v>1</v>
      </c>
      <c r="J311" s="12"/>
      <c r="K311" s="12"/>
      <c r="L311" s="12">
        <v>1</v>
      </c>
    </row>
    <row r="312" spans="7:12" x14ac:dyDescent="0.35">
      <c r="G312" s="30">
        <v>18000</v>
      </c>
      <c r="H312" s="12">
        <v>1</v>
      </c>
      <c r="I312" s="12">
        <v>11</v>
      </c>
      <c r="J312" s="12"/>
      <c r="K312" s="12">
        <v>10</v>
      </c>
      <c r="L312" s="12">
        <v>22</v>
      </c>
    </row>
    <row r="313" spans="7:12" x14ac:dyDescent="0.35">
      <c r="G313" s="30">
        <v>18500</v>
      </c>
      <c r="H313" s="12"/>
      <c r="I313" s="12"/>
      <c r="J313" s="12"/>
      <c r="K313" s="12">
        <v>7</v>
      </c>
      <c r="L313" s="12">
        <v>7</v>
      </c>
    </row>
    <row r="314" spans="7:12" x14ac:dyDescent="0.35">
      <c r="G314" s="30">
        <v>18800</v>
      </c>
      <c r="H314" s="12"/>
      <c r="I314" s="12"/>
      <c r="J314" s="12"/>
      <c r="K314" s="12">
        <v>1</v>
      </c>
      <c r="L314" s="12">
        <v>1</v>
      </c>
    </row>
    <row r="315" spans="7:12" x14ac:dyDescent="0.35">
      <c r="G315" s="30">
        <v>18900</v>
      </c>
      <c r="H315" s="12">
        <v>1</v>
      </c>
      <c r="I315" s="12"/>
      <c r="J315" s="12"/>
      <c r="K315" s="12"/>
      <c r="L315" s="12">
        <v>1</v>
      </c>
    </row>
    <row r="316" spans="7:12" x14ac:dyDescent="0.35">
      <c r="G316" s="30">
        <v>18950</v>
      </c>
      <c r="H316" s="12">
        <v>1</v>
      </c>
      <c r="I316" s="12"/>
      <c r="J316" s="12"/>
      <c r="K316" s="12"/>
      <c r="L316" s="12">
        <v>1</v>
      </c>
    </row>
    <row r="317" spans="7:12" x14ac:dyDescent="0.35">
      <c r="G317" s="30">
        <v>19000</v>
      </c>
      <c r="H317" s="12"/>
      <c r="I317" s="12">
        <v>1</v>
      </c>
      <c r="J317" s="12">
        <v>1</v>
      </c>
      <c r="K317" s="12">
        <v>3</v>
      </c>
      <c r="L317" s="12">
        <v>5</v>
      </c>
    </row>
    <row r="318" spans="7:12" x14ac:dyDescent="0.35">
      <c r="G318" s="30">
        <v>19500</v>
      </c>
      <c r="H318" s="12"/>
      <c r="I318" s="12">
        <v>1</v>
      </c>
      <c r="J318" s="12"/>
      <c r="K318" s="12">
        <v>1</v>
      </c>
      <c r="L318" s="12">
        <v>2</v>
      </c>
    </row>
    <row r="319" spans="7:12" x14ac:dyDescent="0.35">
      <c r="G319" s="30">
        <v>19800</v>
      </c>
      <c r="H319" s="12"/>
      <c r="I319" s="12"/>
      <c r="J319" s="12"/>
      <c r="K319" s="12">
        <v>1</v>
      </c>
      <c r="L319" s="12">
        <v>1</v>
      </c>
    </row>
    <row r="320" spans="7:12" x14ac:dyDescent="0.35">
      <c r="G320" s="30">
        <v>19980</v>
      </c>
      <c r="H320" s="12"/>
      <c r="I320" s="12">
        <v>1</v>
      </c>
      <c r="J320" s="12"/>
      <c r="K320" s="12"/>
      <c r="L320" s="12">
        <v>1</v>
      </c>
    </row>
    <row r="321" spans="7:12" x14ac:dyDescent="0.35">
      <c r="G321" s="30">
        <v>20000</v>
      </c>
      <c r="H321" s="12">
        <v>13</v>
      </c>
      <c r="I321" s="12">
        <v>56</v>
      </c>
      <c r="J321" s="12">
        <v>1</v>
      </c>
      <c r="K321" s="12">
        <v>44</v>
      </c>
      <c r="L321" s="12">
        <v>114</v>
      </c>
    </row>
    <row r="322" spans="7:12" x14ac:dyDescent="0.35">
      <c r="G322" s="30">
        <v>21000</v>
      </c>
      <c r="H322" s="12"/>
      <c r="I322" s="12">
        <v>1</v>
      </c>
      <c r="J322" s="12"/>
      <c r="K322" s="12">
        <v>3</v>
      </c>
      <c r="L322" s="12">
        <v>4</v>
      </c>
    </row>
    <row r="323" spans="7:12" x14ac:dyDescent="0.35">
      <c r="G323" s="30">
        <v>22000</v>
      </c>
      <c r="H323" s="12">
        <v>1</v>
      </c>
      <c r="I323" s="12">
        <v>6</v>
      </c>
      <c r="J323" s="12"/>
      <c r="K323" s="12">
        <v>6</v>
      </c>
      <c r="L323" s="12">
        <v>13</v>
      </c>
    </row>
    <row r="324" spans="7:12" x14ac:dyDescent="0.35">
      <c r="G324" s="30">
        <v>22400</v>
      </c>
      <c r="H324" s="12"/>
      <c r="I324" s="12"/>
      <c r="J324" s="12"/>
      <c r="K324" s="12">
        <v>1</v>
      </c>
      <c r="L324" s="12">
        <v>1</v>
      </c>
    </row>
    <row r="325" spans="7:12" x14ac:dyDescent="0.35">
      <c r="G325" s="30">
        <v>22500</v>
      </c>
      <c r="H325" s="12"/>
      <c r="I325" s="12">
        <v>2</v>
      </c>
      <c r="J325" s="12"/>
      <c r="K325" s="12"/>
      <c r="L325" s="12">
        <v>2</v>
      </c>
    </row>
    <row r="326" spans="7:12" x14ac:dyDescent="0.35">
      <c r="G326" s="30">
        <v>22765</v>
      </c>
      <c r="H326" s="12"/>
      <c r="I326" s="12"/>
      <c r="J326" s="12"/>
      <c r="K326" s="12">
        <v>1</v>
      </c>
      <c r="L326" s="12">
        <v>1</v>
      </c>
    </row>
    <row r="327" spans="7:12" x14ac:dyDescent="0.35">
      <c r="G327" s="30">
        <v>23000</v>
      </c>
      <c r="H327" s="12"/>
      <c r="I327" s="12">
        <v>2</v>
      </c>
      <c r="J327" s="12"/>
      <c r="K327" s="12">
        <v>4</v>
      </c>
      <c r="L327" s="12">
        <v>6</v>
      </c>
    </row>
    <row r="328" spans="7:12" x14ac:dyDescent="0.35">
      <c r="G328" s="30">
        <v>23900</v>
      </c>
      <c r="H328" s="12"/>
      <c r="I328" s="12">
        <v>1</v>
      </c>
      <c r="J328" s="12"/>
      <c r="K328" s="12"/>
      <c r="L328" s="12">
        <v>1</v>
      </c>
    </row>
    <row r="329" spans="7:12" x14ac:dyDescent="0.35">
      <c r="G329" s="30">
        <v>24000</v>
      </c>
      <c r="H329" s="12"/>
      <c r="I329" s="12">
        <v>1</v>
      </c>
      <c r="J329" s="12"/>
      <c r="K329" s="12">
        <v>2</v>
      </c>
      <c r="L329" s="12">
        <v>3</v>
      </c>
    </row>
    <row r="330" spans="7:12" x14ac:dyDescent="0.35">
      <c r="G330" s="30">
        <v>24200</v>
      </c>
      <c r="H330" s="12"/>
      <c r="I330" s="12"/>
      <c r="J330" s="12"/>
      <c r="K330" s="12">
        <v>1</v>
      </c>
      <c r="L330" s="12">
        <v>1</v>
      </c>
    </row>
    <row r="331" spans="7:12" x14ac:dyDescent="0.35">
      <c r="G331" s="30">
        <v>24500</v>
      </c>
      <c r="H331" s="12"/>
      <c r="I331" s="12">
        <v>3</v>
      </c>
      <c r="J331" s="12"/>
      <c r="K331" s="12"/>
      <c r="L331" s="12">
        <v>3</v>
      </c>
    </row>
    <row r="332" spans="7:12" x14ac:dyDescent="0.35">
      <c r="G332" s="30">
        <v>25000</v>
      </c>
      <c r="H332" s="12">
        <v>17</v>
      </c>
      <c r="I332" s="12">
        <v>49</v>
      </c>
      <c r="J332" s="12">
        <v>1</v>
      </c>
      <c r="K332" s="12">
        <v>47</v>
      </c>
      <c r="L332" s="12">
        <v>114</v>
      </c>
    </row>
    <row r="333" spans="7:12" x14ac:dyDescent="0.35">
      <c r="G333" s="30">
        <v>26000</v>
      </c>
      <c r="H333" s="12"/>
      <c r="I333" s="12">
        <v>4</v>
      </c>
      <c r="J333" s="12"/>
      <c r="K333" s="12">
        <v>1</v>
      </c>
      <c r="L333" s="12">
        <v>5</v>
      </c>
    </row>
    <row r="334" spans="7:12" x14ac:dyDescent="0.35">
      <c r="G334" s="30">
        <v>26500</v>
      </c>
      <c r="H334" s="12"/>
      <c r="I334" s="12">
        <v>1</v>
      </c>
      <c r="J334" s="12"/>
      <c r="K334" s="12">
        <v>1</v>
      </c>
      <c r="L334" s="12">
        <v>2</v>
      </c>
    </row>
    <row r="335" spans="7:12" x14ac:dyDescent="0.35">
      <c r="G335" s="30">
        <v>27000</v>
      </c>
      <c r="H335" s="12">
        <v>1</v>
      </c>
      <c r="I335" s="12">
        <v>1</v>
      </c>
      <c r="J335" s="12"/>
      <c r="K335" s="12">
        <v>2</v>
      </c>
      <c r="L335" s="12">
        <v>4</v>
      </c>
    </row>
    <row r="336" spans="7:12" x14ac:dyDescent="0.35">
      <c r="G336" s="30">
        <v>27500</v>
      </c>
      <c r="H336" s="12"/>
      <c r="I336" s="12">
        <v>1</v>
      </c>
      <c r="J336" s="12"/>
      <c r="K336" s="12"/>
      <c r="L336" s="12">
        <v>1</v>
      </c>
    </row>
    <row r="337" spans="7:12" x14ac:dyDescent="0.35">
      <c r="G337" s="30">
        <v>27800</v>
      </c>
      <c r="H337" s="12"/>
      <c r="I337" s="12"/>
      <c r="J337" s="12"/>
      <c r="K337" s="12">
        <v>1</v>
      </c>
      <c r="L337" s="12">
        <v>1</v>
      </c>
    </row>
    <row r="338" spans="7:12" x14ac:dyDescent="0.35">
      <c r="G338" s="30">
        <v>28000</v>
      </c>
      <c r="H338" s="12"/>
      <c r="I338" s="12">
        <v>6</v>
      </c>
      <c r="J338" s="12"/>
      <c r="K338" s="12">
        <v>1</v>
      </c>
      <c r="L338" s="12">
        <v>7</v>
      </c>
    </row>
    <row r="339" spans="7:12" x14ac:dyDescent="0.35">
      <c r="G339" s="30">
        <v>28450</v>
      </c>
      <c r="H339" s="12"/>
      <c r="I339" s="12"/>
      <c r="J339" s="12"/>
      <c r="K339" s="12">
        <v>1</v>
      </c>
      <c r="L339" s="12">
        <v>1</v>
      </c>
    </row>
    <row r="340" spans="7:12" x14ac:dyDescent="0.35">
      <c r="G340" s="30">
        <v>28888</v>
      </c>
      <c r="H340" s="12"/>
      <c r="I340" s="12"/>
      <c r="J340" s="12"/>
      <c r="K340" s="12">
        <v>1</v>
      </c>
      <c r="L340" s="12">
        <v>1</v>
      </c>
    </row>
    <row r="341" spans="7:12" x14ac:dyDescent="0.35">
      <c r="G341" s="30">
        <v>29000</v>
      </c>
      <c r="H341" s="12"/>
      <c r="I341" s="12">
        <v>2</v>
      </c>
      <c r="J341" s="12"/>
      <c r="K341" s="12"/>
      <c r="L341" s="12">
        <v>2</v>
      </c>
    </row>
    <row r="342" spans="7:12" x14ac:dyDescent="0.35">
      <c r="G342" s="30">
        <v>30000</v>
      </c>
      <c r="H342" s="12">
        <v>12</v>
      </c>
      <c r="I342" s="12">
        <v>31</v>
      </c>
      <c r="J342" s="12">
        <v>2</v>
      </c>
      <c r="K342" s="12">
        <v>26</v>
      </c>
      <c r="L342" s="12">
        <v>71</v>
      </c>
    </row>
    <row r="343" spans="7:12" x14ac:dyDescent="0.35">
      <c r="G343" s="30">
        <v>31000</v>
      </c>
      <c r="H343" s="12"/>
      <c r="I343" s="12">
        <v>1</v>
      </c>
      <c r="J343" s="12"/>
      <c r="K343" s="12">
        <v>1</v>
      </c>
      <c r="L343" s="12">
        <v>2</v>
      </c>
    </row>
    <row r="344" spans="7:12" x14ac:dyDescent="0.35">
      <c r="G344" s="30">
        <v>32000</v>
      </c>
      <c r="H344" s="12"/>
      <c r="I344" s="12">
        <v>1</v>
      </c>
      <c r="J344" s="12"/>
      <c r="K344" s="12">
        <v>1</v>
      </c>
      <c r="L344" s="12">
        <v>2</v>
      </c>
    </row>
    <row r="345" spans="7:12" x14ac:dyDescent="0.35">
      <c r="G345" s="30">
        <v>32360</v>
      </c>
      <c r="H345" s="12"/>
      <c r="I345" s="12"/>
      <c r="J345" s="12"/>
      <c r="K345" s="12">
        <v>1</v>
      </c>
      <c r="L345" s="12">
        <v>1</v>
      </c>
    </row>
    <row r="346" spans="7:12" x14ac:dyDescent="0.35">
      <c r="G346" s="30">
        <v>32500</v>
      </c>
      <c r="H346" s="12"/>
      <c r="I346" s="12">
        <v>1</v>
      </c>
      <c r="J346" s="12"/>
      <c r="K346" s="12"/>
      <c r="L346" s="12">
        <v>1</v>
      </c>
    </row>
    <row r="347" spans="7:12" x14ac:dyDescent="0.35">
      <c r="G347" s="30">
        <v>32768</v>
      </c>
      <c r="H347" s="12"/>
      <c r="I347" s="12"/>
      <c r="J347" s="12"/>
      <c r="K347" s="12">
        <v>1</v>
      </c>
      <c r="L347" s="12">
        <v>1</v>
      </c>
    </row>
    <row r="348" spans="7:12" x14ac:dyDescent="0.35">
      <c r="G348" s="30">
        <v>33000</v>
      </c>
      <c r="H348" s="12">
        <v>1</v>
      </c>
      <c r="I348" s="12">
        <v>3</v>
      </c>
      <c r="J348" s="12"/>
      <c r="K348" s="12"/>
      <c r="L348" s="12">
        <v>4</v>
      </c>
    </row>
    <row r="349" spans="7:12" x14ac:dyDescent="0.35">
      <c r="G349" s="30">
        <v>33500</v>
      </c>
      <c r="H349" s="12"/>
      <c r="I349" s="12"/>
      <c r="J349" s="12"/>
      <c r="K349" s="12">
        <v>1</v>
      </c>
      <c r="L349" s="12">
        <v>1</v>
      </c>
    </row>
    <row r="350" spans="7:12" x14ac:dyDescent="0.35">
      <c r="G350" s="30">
        <v>34000</v>
      </c>
      <c r="H350" s="12"/>
      <c r="I350" s="12"/>
      <c r="J350" s="12"/>
      <c r="K350" s="12">
        <v>1</v>
      </c>
      <c r="L350" s="12">
        <v>1</v>
      </c>
    </row>
    <row r="351" spans="7:12" x14ac:dyDescent="0.35">
      <c r="G351" s="30">
        <v>35000</v>
      </c>
      <c r="H351" s="12">
        <v>5</v>
      </c>
      <c r="I351" s="12">
        <v>14</v>
      </c>
      <c r="J351" s="12"/>
      <c r="K351" s="12">
        <v>22</v>
      </c>
      <c r="L351" s="12">
        <v>41</v>
      </c>
    </row>
    <row r="352" spans="7:12" x14ac:dyDescent="0.35">
      <c r="G352" s="30">
        <v>35500</v>
      </c>
      <c r="H352" s="12"/>
      <c r="I352" s="12">
        <v>1</v>
      </c>
      <c r="J352" s="12"/>
      <c r="K352" s="12"/>
      <c r="L352" s="12">
        <v>1</v>
      </c>
    </row>
    <row r="353" spans="7:12" x14ac:dyDescent="0.35">
      <c r="G353" s="30">
        <v>36400</v>
      </c>
      <c r="H353" s="12"/>
      <c r="I353" s="12"/>
      <c r="J353" s="12"/>
      <c r="K353" s="12">
        <v>1</v>
      </c>
      <c r="L353" s="12">
        <v>1</v>
      </c>
    </row>
    <row r="354" spans="7:12" x14ac:dyDescent="0.35">
      <c r="G354" s="30">
        <v>37000</v>
      </c>
      <c r="H354" s="12">
        <v>2</v>
      </c>
      <c r="I354" s="12"/>
      <c r="J354" s="12"/>
      <c r="K354" s="12"/>
      <c r="L354" s="12">
        <v>2</v>
      </c>
    </row>
    <row r="355" spans="7:12" x14ac:dyDescent="0.35">
      <c r="G355" s="30">
        <v>37500</v>
      </c>
      <c r="H355" s="12"/>
      <c r="I355" s="12"/>
      <c r="J355" s="12"/>
      <c r="K355" s="12">
        <v>1</v>
      </c>
      <c r="L355" s="12">
        <v>1</v>
      </c>
    </row>
    <row r="356" spans="7:12" x14ac:dyDescent="0.35">
      <c r="G356" s="30">
        <v>37956</v>
      </c>
      <c r="H356" s="12"/>
      <c r="I356" s="12">
        <v>1</v>
      </c>
      <c r="J356" s="12"/>
      <c r="K356" s="12"/>
      <c r="L356" s="12">
        <v>1</v>
      </c>
    </row>
    <row r="357" spans="7:12" x14ac:dyDescent="0.35">
      <c r="G357" s="30">
        <v>38000</v>
      </c>
      <c r="H357" s="12"/>
      <c r="I357" s="12">
        <v>2</v>
      </c>
      <c r="J357" s="12"/>
      <c r="K357" s="12">
        <v>2</v>
      </c>
      <c r="L357" s="12">
        <v>4</v>
      </c>
    </row>
    <row r="358" spans="7:12" x14ac:dyDescent="0.35">
      <c r="G358" s="30">
        <v>38888</v>
      </c>
      <c r="H358" s="12"/>
      <c r="I358" s="12">
        <v>1</v>
      </c>
      <c r="J358" s="12"/>
      <c r="K358" s="12"/>
      <c r="L358" s="12">
        <v>1</v>
      </c>
    </row>
    <row r="359" spans="7:12" x14ac:dyDescent="0.35">
      <c r="G359" s="30">
        <v>39000</v>
      </c>
      <c r="H359" s="12"/>
      <c r="I359" s="12">
        <v>2</v>
      </c>
      <c r="J359" s="12"/>
      <c r="K359" s="12"/>
      <c r="L359" s="12">
        <v>2</v>
      </c>
    </row>
    <row r="360" spans="7:12" x14ac:dyDescent="0.35">
      <c r="G360" s="30">
        <v>39400</v>
      </c>
      <c r="H360" s="12"/>
      <c r="I360" s="12">
        <v>1</v>
      </c>
      <c r="J360" s="12"/>
      <c r="K360" s="12"/>
      <c r="L360" s="12">
        <v>1</v>
      </c>
    </row>
    <row r="361" spans="7:12" x14ac:dyDescent="0.35">
      <c r="G361" s="30">
        <v>40000</v>
      </c>
      <c r="H361" s="12">
        <v>6</v>
      </c>
      <c r="I361" s="12">
        <v>13</v>
      </c>
      <c r="J361" s="12">
        <v>1</v>
      </c>
      <c r="K361" s="12">
        <v>16</v>
      </c>
      <c r="L361" s="12">
        <v>36</v>
      </c>
    </row>
    <row r="362" spans="7:12" x14ac:dyDescent="0.35">
      <c r="G362" s="30">
        <v>42000</v>
      </c>
      <c r="H362" s="12"/>
      <c r="I362" s="12">
        <v>1</v>
      </c>
      <c r="J362" s="12"/>
      <c r="K362" s="12">
        <v>2</v>
      </c>
      <c r="L362" s="12">
        <v>3</v>
      </c>
    </row>
    <row r="363" spans="7:12" x14ac:dyDescent="0.35">
      <c r="G363" s="30">
        <v>42500</v>
      </c>
      <c r="H363" s="12"/>
      <c r="I363" s="12">
        <v>1</v>
      </c>
      <c r="J363" s="12"/>
      <c r="K363" s="12"/>
      <c r="L363" s="12">
        <v>1</v>
      </c>
    </row>
    <row r="364" spans="7:12" x14ac:dyDescent="0.35">
      <c r="G364" s="30">
        <v>42850</v>
      </c>
      <c r="H364" s="12"/>
      <c r="I364" s="12">
        <v>1</v>
      </c>
      <c r="J364" s="12"/>
      <c r="K364" s="12"/>
      <c r="L364" s="12">
        <v>1</v>
      </c>
    </row>
    <row r="365" spans="7:12" x14ac:dyDescent="0.35">
      <c r="G365" s="30">
        <v>43500</v>
      </c>
      <c r="H365" s="12"/>
      <c r="I365" s="12"/>
      <c r="J365" s="12"/>
      <c r="K365" s="12">
        <v>1</v>
      </c>
      <c r="L365" s="12">
        <v>1</v>
      </c>
    </row>
    <row r="366" spans="7:12" x14ac:dyDescent="0.35">
      <c r="G366" s="30">
        <v>44000</v>
      </c>
      <c r="H366" s="12"/>
      <c r="I366" s="12"/>
      <c r="J366" s="12"/>
      <c r="K366" s="12">
        <v>1</v>
      </c>
      <c r="L366" s="12">
        <v>1</v>
      </c>
    </row>
    <row r="367" spans="7:12" x14ac:dyDescent="0.35">
      <c r="G367" s="30">
        <v>44250</v>
      </c>
      <c r="H367" s="12"/>
      <c r="I367" s="12"/>
      <c r="J367" s="12"/>
      <c r="K367" s="12">
        <v>1</v>
      </c>
      <c r="L367" s="12">
        <v>1</v>
      </c>
    </row>
    <row r="368" spans="7:12" x14ac:dyDescent="0.35">
      <c r="G368" s="30">
        <v>45000</v>
      </c>
      <c r="H368" s="12">
        <v>2</v>
      </c>
      <c r="I368" s="12">
        <v>6</v>
      </c>
      <c r="J368" s="12"/>
      <c r="K368" s="12">
        <v>3</v>
      </c>
      <c r="L368" s="12">
        <v>11</v>
      </c>
    </row>
    <row r="369" spans="7:12" x14ac:dyDescent="0.35">
      <c r="G369" s="30">
        <v>46260</v>
      </c>
      <c r="H369" s="12"/>
      <c r="I369" s="12">
        <v>1</v>
      </c>
      <c r="J369" s="12"/>
      <c r="K369" s="12"/>
      <c r="L369" s="12">
        <v>1</v>
      </c>
    </row>
    <row r="370" spans="7:12" x14ac:dyDescent="0.35">
      <c r="G370" s="30">
        <v>47000</v>
      </c>
      <c r="H370" s="12"/>
      <c r="I370" s="12"/>
      <c r="J370" s="12"/>
      <c r="K370" s="12">
        <v>1</v>
      </c>
      <c r="L370" s="12">
        <v>1</v>
      </c>
    </row>
    <row r="371" spans="7:12" x14ac:dyDescent="0.35">
      <c r="G371" s="30">
        <v>48000</v>
      </c>
      <c r="H371" s="12">
        <v>1</v>
      </c>
      <c r="I371" s="12">
        <v>1</v>
      </c>
      <c r="J371" s="12"/>
      <c r="K371" s="12">
        <v>2</v>
      </c>
      <c r="L371" s="12">
        <v>4</v>
      </c>
    </row>
    <row r="372" spans="7:12" x14ac:dyDescent="0.35">
      <c r="G372" s="30">
        <v>48500</v>
      </c>
      <c r="H372" s="12"/>
      <c r="I372" s="12">
        <v>1</v>
      </c>
      <c r="J372" s="12"/>
      <c r="K372" s="12"/>
      <c r="L372" s="12">
        <v>1</v>
      </c>
    </row>
    <row r="373" spans="7:12" x14ac:dyDescent="0.35">
      <c r="G373" s="30">
        <v>48725</v>
      </c>
      <c r="H373" s="12"/>
      <c r="I373" s="12">
        <v>1</v>
      </c>
      <c r="J373" s="12"/>
      <c r="K373" s="12"/>
      <c r="L373" s="12">
        <v>1</v>
      </c>
    </row>
    <row r="374" spans="7:12" x14ac:dyDescent="0.35">
      <c r="G374" s="30">
        <v>49000</v>
      </c>
      <c r="H374" s="12">
        <v>1</v>
      </c>
      <c r="I374" s="12">
        <v>1</v>
      </c>
      <c r="J374" s="12"/>
      <c r="K374" s="12"/>
      <c r="L374" s="12">
        <v>2</v>
      </c>
    </row>
    <row r="375" spans="7:12" x14ac:dyDescent="0.35">
      <c r="G375" s="30">
        <v>50000</v>
      </c>
      <c r="H375" s="12">
        <v>17</v>
      </c>
      <c r="I375" s="12">
        <v>60</v>
      </c>
      <c r="J375" s="12">
        <v>2</v>
      </c>
      <c r="K375" s="12">
        <v>31</v>
      </c>
      <c r="L375" s="12">
        <v>110</v>
      </c>
    </row>
    <row r="376" spans="7:12" x14ac:dyDescent="0.35">
      <c r="G376" s="30">
        <v>51000</v>
      </c>
      <c r="H376" s="12">
        <v>1</v>
      </c>
      <c r="I376" s="12"/>
      <c r="J376" s="12"/>
      <c r="K376" s="12"/>
      <c r="L376" s="12">
        <v>1</v>
      </c>
    </row>
    <row r="377" spans="7:12" x14ac:dyDescent="0.35">
      <c r="G377" s="30">
        <v>52000</v>
      </c>
      <c r="H377" s="12"/>
      <c r="I377" s="12"/>
      <c r="J377" s="12"/>
      <c r="K377" s="12">
        <v>1</v>
      </c>
      <c r="L377" s="12">
        <v>1</v>
      </c>
    </row>
    <row r="378" spans="7:12" x14ac:dyDescent="0.35">
      <c r="G378" s="30">
        <v>54000</v>
      </c>
      <c r="H378" s="12"/>
      <c r="I378" s="12">
        <v>2</v>
      </c>
      <c r="J378" s="12"/>
      <c r="K378" s="12"/>
      <c r="L378" s="12">
        <v>2</v>
      </c>
    </row>
    <row r="379" spans="7:12" x14ac:dyDescent="0.35">
      <c r="G379" s="30">
        <v>55000</v>
      </c>
      <c r="H379" s="12">
        <v>2</v>
      </c>
      <c r="I379" s="12">
        <v>4</v>
      </c>
      <c r="J379" s="12"/>
      <c r="K379" s="12">
        <v>2</v>
      </c>
      <c r="L379" s="12">
        <v>8</v>
      </c>
    </row>
    <row r="380" spans="7:12" x14ac:dyDescent="0.35">
      <c r="G380" s="30">
        <v>55650</v>
      </c>
      <c r="H380" s="12"/>
      <c r="I380" s="12">
        <v>1</v>
      </c>
      <c r="J380" s="12"/>
      <c r="K380" s="12"/>
      <c r="L380" s="12">
        <v>1</v>
      </c>
    </row>
    <row r="381" spans="7:12" x14ac:dyDescent="0.35">
      <c r="G381" s="30">
        <v>56000</v>
      </c>
      <c r="H381" s="12"/>
      <c r="I381" s="12">
        <v>1</v>
      </c>
      <c r="J381" s="12"/>
      <c r="K381" s="12"/>
      <c r="L381" s="12">
        <v>1</v>
      </c>
    </row>
    <row r="382" spans="7:12" x14ac:dyDescent="0.35">
      <c r="G382" s="30">
        <v>57000</v>
      </c>
      <c r="H382" s="12"/>
      <c r="I382" s="12">
        <v>1</v>
      </c>
      <c r="J382" s="12"/>
      <c r="K382" s="12"/>
      <c r="L382" s="12">
        <v>1</v>
      </c>
    </row>
    <row r="383" spans="7:12" x14ac:dyDescent="0.35">
      <c r="G383" s="30">
        <v>58425</v>
      </c>
      <c r="H383" s="12"/>
      <c r="I383" s="12"/>
      <c r="J383" s="12"/>
      <c r="K383" s="12">
        <v>1</v>
      </c>
      <c r="L383" s="12">
        <v>1</v>
      </c>
    </row>
    <row r="384" spans="7:12" x14ac:dyDescent="0.35">
      <c r="G384" s="30">
        <v>60000</v>
      </c>
      <c r="H384" s="12">
        <v>3</v>
      </c>
      <c r="I384" s="12">
        <v>18</v>
      </c>
      <c r="J384" s="12"/>
      <c r="K384" s="12">
        <v>2</v>
      </c>
      <c r="L384" s="12">
        <v>23</v>
      </c>
    </row>
    <row r="385" spans="7:12" x14ac:dyDescent="0.35">
      <c r="G385" s="30">
        <v>65000</v>
      </c>
      <c r="H385" s="12">
        <v>1</v>
      </c>
      <c r="I385" s="12">
        <v>3</v>
      </c>
      <c r="J385" s="12">
        <v>1</v>
      </c>
      <c r="K385" s="12">
        <v>3</v>
      </c>
      <c r="L385" s="12">
        <v>8</v>
      </c>
    </row>
    <row r="386" spans="7:12" x14ac:dyDescent="0.35">
      <c r="G386" s="30">
        <v>65108</v>
      </c>
      <c r="H386" s="12"/>
      <c r="I386" s="12">
        <v>1</v>
      </c>
      <c r="J386" s="12"/>
      <c r="K386" s="12"/>
      <c r="L386" s="12">
        <v>1</v>
      </c>
    </row>
    <row r="387" spans="7:12" x14ac:dyDescent="0.35">
      <c r="G387" s="30">
        <v>68000</v>
      </c>
      <c r="H387" s="12"/>
      <c r="I387" s="12">
        <v>2</v>
      </c>
      <c r="J387" s="12"/>
      <c r="K387" s="12">
        <v>1</v>
      </c>
      <c r="L387" s="12">
        <v>3</v>
      </c>
    </row>
    <row r="388" spans="7:12" x14ac:dyDescent="0.35">
      <c r="G388" s="30">
        <v>70000</v>
      </c>
      <c r="H388" s="12">
        <v>3</v>
      </c>
      <c r="I388" s="12">
        <v>3</v>
      </c>
      <c r="J388" s="12"/>
      <c r="K388" s="12">
        <v>2</v>
      </c>
      <c r="L388" s="12">
        <v>8</v>
      </c>
    </row>
    <row r="389" spans="7:12" x14ac:dyDescent="0.35">
      <c r="G389" s="30">
        <v>71500</v>
      </c>
      <c r="H389" s="12"/>
      <c r="I389" s="12"/>
      <c r="J389" s="12"/>
      <c r="K389" s="12">
        <v>1</v>
      </c>
      <c r="L389" s="12">
        <v>1</v>
      </c>
    </row>
    <row r="390" spans="7:12" x14ac:dyDescent="0.35">
      <c r="G390" s="30">
        <v>71764</v>
      </c>
      <c r="H390" s="12">
        <v>1</v>
      </c>
      <c r="I390" s="12"/>
      <c r="J390" s="12"/>
      <c r="K390" s="12"/>
      <c r="L390" s="12">
        <v>1</v>
      </c>
    </row>
    <row r="391" spans="7:12" x14ac:dyDescent="0.35">
      <c r="G391" s="30">
        <v>74997</v>
      </c>
      <c r="H391" s="12"/>
      <c r="I391" s="12">
        <v>1</v>
      </c>
      <c r="J391" s="12"/>
      <c r="K391" s="12"/>
      <c r="L391" s="12">
        <v>1</v>
      </c>
    </row>
    <row r="392" spans="7:12" x14ac:dyDescent="0.35">
      <c r="G392" s="30">
        <v>75000</v>
      </c>
      <c r="H392" s="12">
        <v>3</v>
      </c>
      <c r="I392" s="12">
        <v>12</v>
      </c>
      <c r="J392" s="12"/>
      <c r="K392" s="12">
        <v>5</v>
      </c>
      <c r="L392" s="12">
        <v>20</v>
      </c>
    </row>
    <row r="393" spans="7:12" x14ac:dyDescent="0.35">
      <c r="G393" s="30">
        <v>78000</v>
      </c>
      <c r="H393" s="12"/>
      <c r="I393" s="12"/>
      <c r="J393" s="12"/>
      <c r="K393" s="12">
        <v>1</v>
      </c>
      <c r="L393" s="12">
        <v>1</v>
      </c>
    </row>
    <row r="394" spans="7:12" x14ac:dyDescent="0.35">
      <c r="G394" s="30">
        <v>80000</v>
      </c>
      <c r="H394" s="12">
        <v>3</v>
      </c>
      <c r="I394" s="12">
        <v>7</v>
      </c>
      <c r="J394" s="12"/>
      <c r="K394" s="12">
        <v>2</v>
      </c>
      <c r="L394" s="12">
        <v>12</v>
      </c>
    </row>
    <row r="395" spans="7:12" x14ac:dyDescent="0.35">
      <c r="G395" s="30">
        <v>82000</v>
      </c>
      <c r="H395" s="12"/>
      <c r="I395" s="12">
        <v>1</v>
      </c>
      <c r="J395" s="12"/>
      <c r="K395" s="12"/>
      <c r="L395" s="12">
        <v>1</v>
      </c>
    </row>
    <row r="396" spans="7:12" x14ac:dyDescent="0.35">
      <c r="G396" s="30">
        <v>85000</v>
      </c>
      <c r="H396" s="12">
        <v>2</v>
      </c>
      <c r="I396" s="12">
        <v>2</v>
      </c>
      <c r="J396" s="12"/>
      <c r="K396" s="12">
        <v>2</v>
      </c>
      <c r="L396" s="12">
        <v>6</v>
      </c>
    </row>
    <row r="397" spans="7:12" x14ac:dyDescent="0.35">
      <c r="G397" s="30">
        <v>86350</v>
      </c>
      <c r="H397" s="12">
        <v>1</v>
      </c>
      <c r="I397" s="12"/>
      <c r="J397" s="12"/>
      <c r="K397" s="12"/>
      <c r="L397" s="12">
        <v>1</v>
      </c>
    </row>
    <row r="398" spans="7:12" x14ac:dyDescent="0.35">
      <c r="G398" s="30">
        <v>88000</v>
      </c>
      <c r="H398" s="12"/>
      <c r="I398" s="12">
        <v>1</v>
      </c>
      <c r="J398" s="12"/>
      <c r="K398" s="12"/>
      <c r="L398" s="12">
        <v>1</v>
      </c>
    </row>
    <row r="399" spans="7:12" x14ac:dyDescent="0.35">
      <c r="G399" s="30">
        <v>88888</v>
      </c>
      <c r="H399" s="12"/>
      <c r="I399" s="12">
        <v>2</v>
      </c>
      <c r="J399" s="12"/>
      <c r="K399" s="12"/>
      <c r="L399" s="12">
        <v>2</v>
      </c>
    </row>
    <row r="400" spans="7:12" x14ac:dyDescent="0.35">
      <c r="G400" s="30">
        <v>89200</v>
      </c>
      <c r="H400" s="12"/>
      <c r="I400" s="12"/>
      <c r="J400" s="12"/>
      <c r="K400" s="12">
        <v>1</v>
      </c>
      <c r="L400" s="12">
        <v>1</v>
      </c>
    </row>
    <row r="401" spans="7:12" x14ac:dyDescent="0.35">
      <c r="G401" s="30">
        <v>90000</v>
      </c>
      <c r="H401" s="12"/>
      <c r="I401" s="12">
        <v>5</v>
      </c>
      <c r="J401" s="12"/>
      <c r="K401" s="12"/>
      <c r="L401" s="12">
        <v>5</v>
      </c>
    </row>
    <row r="402" spans="7:12" x14ac:dyDescent="0.35">
      <c r="G402" s="30">
        <v>93500</v>
      </c>
      <c r="H402" s="12">
        <v>1</v>
      </c>
      <c r="I402" s="12"/>
      <c r="J402" s="12"/>
      <c r="K402" s="12"/>
      <c r="L402" s="12">
        <v>1</v>
      </c>
    </row>
    <row r="403" spans="7:12" x14ac:dyDescent="0.35">
      <c r="G403" s="30">
        <v>94875</v>
      </c>
      <c r="H403" s="12"/>
      <c r="I403" s="12">
        <v>1</v>
      </c>
      <c r="J403" s="12"/>
      <c r="K403" s="12"/>
      <c r="L403" s="12">
        <v>1</v>
      </c>
    </row>
    <row r="404" spans="7:12" x14ac:dyDescent="0.35">
      <c r="G404" s="30">
        <v>95000</v>
      </c>
      <c r="H404" s="12"/>
      <c r="I404" s="12">
        <v>3</v>
      </c>
      <c r="J404" s="12"/>
      <c r="K404" s="12"/>
      <c r="L404" s="12">
        <v>3</v>
      </c>
    </row>
    <row r="405" spans="7:12" x14ac:dyDescent="0.35">
      <c r="G405" s="30">
        <v>97000</v>
      </c>
      <c r="H405" s="12"/>
      <c r="I405" s="12">
        <v>1</v>
      </c>
      <c r="J405" s="12"/>
      <c r="K405" s="12"/>
      <c r="L405" s="12">
        <v>1</v>
      </c>
    </row>
    <row r="406" spans="7:12" x14ac:dyDescent="0.35">
      <c r="G406" s="30">
        <v>98000</v>
      </c>
      <c r="H406" s="12">
        <v>1</v>
      </c>
      <c r="I406" s="12"/>
      <c r="J406" s="12"/>
      <c r="K406" s="12">
        <v>1</v>
      </c>
      <c r="L406" s="12">
        <v>2</v>
      </c>
    </row>
    <row r="407" spans="7:12" x14ac:dyDescent="0.35">
      <c r="G407" s="30">
        <v>99000</v>
      </c>
      <c r="H407" s="12"/>
      <c r="I407" s="12">
        <v>1</v>
      </c>
      <c r="J407" s="12"/>
      <c r="K407" s="12"/>
      <c r="L407" s="12">
        <v>1</v>
      </c>
    </row>
    <row r="408" spans="7:12" x14ac:dyDescent="0.35">
      <c r="G408" s="30">
        <v>100000</v>
      </c>
      <c r="H408" s="12">
        <v>15</v>
      </c>
      <c r="I408" s="12">
        <v>33</v>
      </c>
      <c r="J408" s="12"/>
      <c r="K408" s="12">
        <v>15</v>
      </c>
      <c r="L408" s="12">
        <v>63</v>
      </c>
    </row>
    <row r="409" spans="7:12" x14ac:dyDescent="0.35">
      <c r="G409" s="30">
        <v>104219</v>
      </c>
      <c r="H409" s="12"/>
      <c r="I409" s="12">
        <v>1</v>
      </c>
      <c r="J409" s="12"/>
      <c r="K409" s="12"/>
      <c r="L409" s="12">
        <v>1</v>
      </c>
    </row>
    <row r="410" spans="7:12" x14ac:dyDescent="0.35">
      <c r="G410" s="30">
        <v>109225</v>
      </c>
      <c r="H410" s="12"/>
      <c r="I410" s="12">
        <v>1</v>
      </c>
      <c r="J410" s="12"/>
      <c r="K410" s="12"/>
      <c r="L410" s="12">
        <v>1</v>
      </c>
    </row>
    <row r="411" spans="7:12" x14ac:dyDescent="0.35">
      <c r="G411" s="30">
        <v>110000</v>
      </c>
      <c r="H411" s="12">
        <v>2</v>
      </c>
      <c r="I411" s="12">
        <v>6</v>
      </c>
      <c r="J411" s="12"/>
      <c r="K411" s="12"/>
      <c r="L411" s="12">
        <v>8</v>
      </c>
    </row>
    <row r="412" spans="7:12" x14ac:dyDescent="0.35">
      <c r="G412" s="30">
        <v>115250</v>
      </c>
      <c r="H412" s="12">
        <v>1</v>
      </c>
      <c r="I412" s="12"/>
      <c r="J412" s="12"/>
      <c r="K412" s="12"/>
      <c r="L412" s="12">
        <v>1</v>
      </c>
    </row>
    <row r="413" spans="7:12" x14ac:dyDescent="0.35">
      <c r="G413" s="30">
        <v>116000</v>
      </c>
      <c r="H413" s="12"/>
      <c r="I413" s="12"/>
      <c r="J413" s="12"/>
      <c r="K413" s="12">
        <v>1</v>
      </c>
      <c r="L413" s="12">
        <v>1</v>
      </c>
    </row>
    <row r="414" spans="7:12" x14ac:dyDescent="0.35">
      <c r="G414" s="30">
        <v>117000</v>
      </c>
      <c r="H414" s="12"/>
      <c r="I414" s="12">
        <v>1</v>
      </c>
      <c r="J414" s="12"/>
      <c r="K414" s="12"/>
      <c r="L414" s="12">
        <v>1</v>
      </c>
    </row>
    <row r="415" spans="7:12" x14ac:dyDescent="0.35">
      <c r="G415" s="30">
        <v>120000</v>
      </c>
      <c r="H415" s="12"/>
      <c r="I415" s="12">
        <v>1</v>
      </c>
      <c r="J415" s="12"/>
      <c r="K415" s="12"/>
      <c r="L415" s="12">
        <v>1</v>
      </c>
    </row>
    <row r="416" spans="7:12" x14ac:dyDescent="0.35">
      <c r="G416" s="30">
        <v>124000</v>
      </c>
      <c r="H416" s="12">
        <v>1</v>
      </c>
      <c r="I416" s="12"/>
      <c r="J416" s="12"/>
      <c r="K416" s="12"/>
      <c r="L416" s="12">
        <v>1</v>
      </c>
    </row>
    <row r="417" spans="7:12" x14ac:dyDescent="0.35">
      <c r="G417" s="30">
        <v>125000</v>
      </c>
      <c r="H417" s="12">
        <v>2</v>
      </c>
      <c r="I417" s="12">
        <v>2</v>
      </c>
      <c r="J417" s="12">
        <v>1</v>
      </c>
      <c r="K417" s="12">
        <v>2</v>
      </c>
      <c r="L417" s="12">
        <v>7</v>
      </c>
    </row>
    <row r="418" spans="7:12" x14ac:dyDescent="0.35">
      <c r="G418" s="30">
        <v>126000</v>
      </c>
      <c r="H418" s="12"/>
      <c r="I418" s="12"/>
      <c r="J418" s="12"/>
      <c r="K418" s="12">
        <v>1</v>
      </c>
      <c r="L418" s="12">
        <v>1</v>
      </c>
    </row>
    <row r="419" spans="7:12" x14ac:dyDescent="0.35">
      <c r="G419" s="30">
        <v>130000</v>
      </c>
      <c r="H419" s="12">
        <v>1</v>
      </c>
      <c r="I419" s="12">
        <v>2</v>
      </c>
      <c r="J419" s="12"/>
      <c r="K419" s="12"/>
      <c r="L419" s="12">
        <v>3</v>
      </c>
    </row>
    <row r="420" spans="7:12" x14ac:dyDescent="0.35">
      <c r="G420" s="30">
        <v>133000</v>
      </c>
      <c r="H420" s="12">
        <v>1</v>
      </c>
      <c r="I420" s="12"/>
      <c r="J420" s="12"/>
      <c r="K420" s="12"/>
      <c r="L420" s="12">
        <v>1</v>
      </c>
    </row>
    <row r="421" spans="7:12" x14ac:dyDescent="0.35">
      <c r="G421" s="30">
        <v>133800</v>
      </c>
      <c r="H421" s="12"/>
      <c r="I421" s="12">
        <v>1</v>
      </c>
      <c r="J421" s="12"/>
      <c r="K421" s="12"/>
      <c r="L421" s="12">
        <v>1</v>
      </c>
    </row>
    <row r="422" spans="7:12" x14ac:dyDescent="0.35">
      <c r="G422" s="30">
        <v>140000</v>
      </c>
      <c r="H422" s="12"/>
      <c r="I422" s="12">
        <v>1</v>
      </c>
      <c r="J422" s="12"/>
      <c r="K422" s="12"/>
      <c r="L422" s="12">
        <v>1</v>
      </c>
    </row>
    <row r="423" spans="7:12" x14ac:dyDescent="0.35">
      <c r="G423" s="30">
        <v>150000</v>
      </c>
      <c r="H423" s="12">
        <v>4</v>
      </c>
      <c r="I423" s="12">
        <v>11</v>
      </c>
      <c r="J423" s="12"/>
      <c r="K423" s="12">
        <v>3</v>
      </c>
      <c r="L423" s="12">
        <v>18</v>
      </c>
    </row>
    <row r="424" spans="7:12" x14ac:dyDescent="0.35">
      <c r="G424" s="30">
        <v>160000</v>
      </c>
      <c r="H424" s="12"/>
      <c r="I424" s="12">
        <v>1</v>
      </c>
      <c r="J424" s="12"/>
      <c r="K424" s="12">
        <v>1</v>
      </c>
      <c r="L424" s="12">
        <v>2</v>
      </c>
    </row>
    <row r="425" spans="7:12" x14ac:dyDescent="0.35">
      <c r="G425" s="30">
        <v>172889</v>
      </c>
      <c r="H425" s="12"/>
      <c r="I425" s="12">
        <v>1</v>
      </c>
      <c r="J425" s="12"/>
      <c r="K425" s="12"/>
      <c r="L425" s="12">
        <v>1</v>
      </c>
    </row>
    <row r="426" spans="7:12" x14ac:dyDescent="0.35">
      <c r="G426" s="30">
        <v>175000</v>
      </c>
      <c r="H426" s="12">
        <v>1</v>
      </c>
      <c r="I426" s="12">
        <v>2</v>
      </c>
      <c r="J426" s="12"/>
      <c r="K426" s="12"/>
      <c r="L426" s="12">
        <v>3</v>
      </c>
    </row>
    <row r="427" spans="7:12" x14ac:dyDescent="0.35">
      <c r="G427" s="30">
        <v>179000</v>
      </c>
      <c r="H427" s="12"/>
      <c r="I427" s="12"/>
      <c r="J427" s="12"/>
      <c r="K427" s="12">
        <v>1</v>
      </c>
      <c r="L427" s="12">
        <v>1</v>
      </c>
    </row>
    <row r="428" spans="7:12" x14ac:dyDescent="0.35">
      <c r="G428" s="30">
        <v>180000</v>
      </c>
      <c r="H428" s="12">
        <v>1</v>
      </c>
      <c r="I428" s="12">
        <v>4</v>
      </c>
      <c r="J428" s="12"/>
      <c r="K428" s="12"/>
      <c r="L428" s="12">
        <v>5</v>
      </c>
    </row>
    <row r="429" spans="7:12" x14ac:dyDescent="0.35">
      <c r="G429" s="30">
        <v>198000</v>
      </c>
      <c r="H429" s="12"/>
      <c r="I429" s="12"/>
      <c r="J429" s="12"/>
      <c r="K429" s="12">
        <v>1</v>
      </c>
      <c r="L429" s="12">
        <v>1</v>
      </c>
    </row>
    <row r="430" spans="7:12" x14ac:dyDescent="0.35">
      <c r="G430" s="30">
        <v>200000</v>
      </c>
      <c r="H430" s="12">
        <v>6</v>
      </c>
      <c r="I430" s="12">
        <v>10</v>
      </c>
      <c r="J430" s="12"/>
      <c r="K430" s="12">
        <v>1</v>
      </c>
      <c r="L430" s="12">
        <v>17</v>
      </c>
    </row>
    <row r="431" spans="7:12" x14ac:dyDescent="0.35">
      <c r="G431" s="30">
        <v>220000</v>
      </c>
      <c r="H431" s="12"/>
      <c r="I431" s="12">
        <v>2</v>
      </c>
      <c r="J431" s="12"/>
      <c r="K431" s="12"/>
      <c r="L431" s="12">
        <v>2</v>
      </c>
    </row>
    <row r="432" spans="7:12" x14ac:dyDescent="0.35">
      <c r="G432" s="30">
        <v>225000</v>
      </c>
      <c r="H432" s="12"/>
      <c r="I432" s="12">
        <v>1</v>
      </c>
      <c r="J432" s="12"/>
      <c r="K432" s="12"/>
      <c r="L432" s="12">
        <v>1</v>
      </c>
    </row>
    <row r="433" spans="7:12" x14ac:dyDescent="0.35">
      <c r="G433" s="30">
        <v>240000</v>
      </c>
      <c r="H433" s="12"/>
      <c r="I433" s="12">
        <v>1</v>
      </c>
      <c r="J433" s="12"/>
      <c r="K433" s="12"/>
      <c r="L433" s="12">
        <v>1</v>
      </c>
    </row>
    <row r="434" spans="7:12" x14ac:dyDescent="0.35">
      <c r="G434" s="30">
        <v>250000</v>
      </c>
      <c r="H434" s="12">
        <v>4</v>
      </c>
      <c r="I434" s="12">
        <v>5</v>
      </c>
      <c r="J434" s="12"/>
      <c r="K434" s="12">
        <v>1</v>
      </c>
      <c r="L434" s="12">
        <v>10</v>
      </c>
    </row>
    <row r="435" spans="7:12" x14ac:dyDescent="0.35">
      <c r="G435" s="30">
        <v>261962</v>
      </c>
      <c r="H435" s="12"/>
      <c r="I435" s="12"/>
      <c r="J435" s="12"/>
      <c r="K435" s="12">
        <v>1</v>
      </c>
      <c r="L435" s="12">
        <v>1</v>
      </c>
    </row>
    <row r="436" spans="7:12" x14ac:dyDescent="0.35">
      <c r="G436" s="30">
        <v>280000</v>
      </c>
      <c r="H436" s="12">
        <v>1</v>
      </c>
      <c r="I436" s="12"/>
      <c r="J436" s="12"/>
      <c r="K436" s="12"/>
      <c r="L436" s="12">
        <v>1</v>
      </c>
    </row>
    <row r="437" spans="7:12" x14ac:dyDescent="0.35">
      <c r="G437" s="30">
        <v>300000</v>
      </c>
      <c r="H437" s="12"/>
      <c r="I437" s="12">
        <v>3</v>
      </c>
      <c r="J437" s="12">
        <v>1</v>
      </c>
      <c r="K437" s="12">
        <v>1</v>
      </c>
      <c r="L437" s="12">
        <v>5</v>
      </c>
    </row>
    <row r="438" spans="7:12" x14ac:dyDescent="0.35">
      <c r="G438" s="30">
        <v>320000</v>
      </c>
      <c r="H438" s="12"/>
      <c r="I438" s="12">
        <v>1</v>
      </c>
      <c r="J438" s="12"/>
      <c r="K438" s="12"/>
      <c r="L438" s="12">
        <v>1</v>
      </c>
    </row>
    <row r="439" spans="7:12" x14ac:dyDescent="0.35">
      <c r="G439" s="30">
        <v>350000</v>
      </c>
      <c r="H439" s="12"/>
      <c r="I439" s="12">
        <v>2</v>
      </c>
      <c r="J439" s="12"/>
      <c r="K439" s="12"/>
      <c r="L439" s="12">
        <v>2</v>
      </c>
    </row>
    <row r="440" spans="7:12" x14ac:dyDescent="0.35">
      <c r="G440" s="30">
        <v>372625</v>
      </c>
      <c r="H440" s="12"/>
      <c r="I440" s="12">
        <v>1</v>
      </c>
      <c r="J440" s="12"/>
      <c r="K440" s="12"/>
      <c r="L440" s="12">
        <v>1</v>
      </c>
    </row>
    <row r="441" spans="7:12" x14ac:dyDescent="0.35">
      <c r="G441" s="30">
        <v>375000</v>
      </c>
      <c r="H441" s="12">
        <v>1</v>
      </c>
      <c r="I441" s="12"/>
      <c r="J441" s="12"/>
      <c r="K441" s="12"/>
      <c r="L441" s="12">
        <v>1</v>
      </c>
    </row>
    <row r="442" spans="7:12" x14ac:dyDescent="0.35">
      <c r="G442" s="30">
        <v>380000</v>
      </c>
      <c r="H442" s="12">
        <v>1</v>
      </c>
      <c r="I442" s="12"/>
      <c r="J442" s="12"/>
      <c r="K442" s="12"/>
      <c r="L442" s="12">
        <v>1</v>
      </c>
    </row>
    <row r="443" spans="7:12" x14ac:dyDescent="0.35">
      <c r="G443" s="30">
        <v>390000</v>
      </c>
      <c r="H443" s="12"/>
      <c r="I443" s="12">
        <v>2</v>
      </c>
      <c r="J443" s="12"/>
      <c r="K443" s="12"/>
      <c r="L443" s="12">
        <v>2</v>
      </c>
    </row>
    <row r="444" spans="7:12" x14ac:dyDescent="0.35">
      <c r="G444" s="30">
        <v>400000</v>
      </c>
      <c r="H444" s="12">
        <v>1</v>
      </c>
      <c r="I444" s="12"/>
      <c r="J444" s="12"/>
      <c r="K444" s="12">
        <v>1</v>
      </c>
      <c r="L444" s="12">
        <v>2</v>
      </c>
    </row>
    <row r="445" spans="7:12" x14ac:dyDescent="0.35">
      <c r="G445" s="30">
        <v>450000</v>
      </c>
      <c r="H445" s="12">
        <v>1</v>
      </c>
      <c r="I445" s="12"/>
      <c r="J445" s="12"/>
      <c r="K445" s="12"/>
      <c r="L445" s="12">
        <v>1</v>
      </c>
    </row>
    <row r="446" spans="7:12" x14ac:dyDescent="0.35">
      <c r="G446" s="30">
        <v>462000</v>
      </c>
      <c r="H446" s="12">
        <v>1</v>
      </c>
      <c r="I446" s="12"/>
      <c r="J446" s="12"/>
      <c r="K446" s="12"/>
      <c r="L446" s="12">
        <v>1</v>
      </c>
    </row>
    <row r="447" spans="7:12" x14ac:dyDescent="0.35">
      <c r="G447" s="30">
        <v>474900</v>
      </c>
      <c r="H447" s="12">
        <v>1</v>
      </c>
      <c r="I447" s="12"/>
      <c r="J447" s="12"/>
      <c r="K447" s="12"/>
      <c r="L447" s="12">
        <v>1</v>
      </c>
    </row>
    <row r="448" spans="7:12" x14ac:dyDescent="0.35">
      <c r="G448" s="30">
        <v>500000</v>
      </c>
      <c r="H448" s="12">
        <v>3</v>
      </c>
      <c r="I448" s="12">
        <v>10</v>
      </c>
      <c r="J448" s="12"/>
      <c r="K448" s="12"/>
      <c r="L448" s="12">
        <v>13</v>
      </c>
    </row>
    <row r="449" spans="7:12" x14ac:dyDescent="0.35">
      <c r="G449" s="30">
        <v>510000</v>
      </c>
      <c r="H449" s="12">
        <v>1</v>
      </c>
      <c r="I449" s="12"/>
      <c r="J449" s="12"/>
      <c r="K449" s="12"/>
      <c r="L449" s="12">
        <v>1</v>
      </c>
    </row>
    <row r="450" spans="7:12" x14ac:dyDescent="0.35">
      <c r="G450" s="30">
        <v>550000</v>
      </c>
      <c r="H450" s="12"/>
      <c r="I450" s="12">
        <v>1</v>
      </c>
      <c r="J450" s="12"/>
      <c r="K450" s="12"/>
      <c r="L450" s="12">
        <v>1</v>
      </c>
    </row>
    <row r="451" spans="7:12" x14ac:dyDescent="0.35">
      <c r="G451" s="30">
        <v>800000</v>
      </c>
      <c r="H451" s="12">
        <v>1</v>
      </c>
      <c r="I451" s="12"/>
      <c r="J451" s="12"/>
      <c r="K451" s="12"/>
      <c r="L451" s="12">
        <v>1</v>
      </c>
    </row>
    <row r="452" spans="7:12" x14ac:dyDescent="0.35">
      <c r="G452" s="30">
        <v>850000</v>
      </c>
      <c r="H452" s="12">
        <v>1</v>
      </c>
      <c r="I452" s="12"/>
      <c r="J452" s="12"/>
      <c r="K452" s="12"/>
      <c r="L452" s="12">
        <v>1</v>
      </c>
    </row>
    <row r="453" spans="7:12" x14ac:dyDescent="0.35">
      <c r="G453" s="30">
        <v>894700</v>
      </c>
      <c r="H453" s="12">
        <v>1</v>
      </c>
      <c r="I453" s="12"/>
      <c r="J453" s="12"/>
      <c r="K453" s="12"/>
      <c r="L453" s="12">
        <v>1</v>
      </c>
    </row>
    <row r="454" spans="7:12" x14ac:dyDescent="0.35">
      <c r="G454" s="30">
        <v>900000</v>
      </c>
      <c r="H454" s="12"/>
      <c r="I454" s="12">
        <v>1</v>
      </c>
      <c r="J454" s="12"/>
      <c r="K454" s="12"/>
      <c r="L454" s="12">
        <v>1</v>
      </c>
    </row>
    <row r="455" spans="7:12" x14ac:dyDescent="0.35">
      <c r="G455" s="30">
        <v>1000000</v>
      </c>
      <c r="H455" s="12">
        <v>2</v>
      </c>
      <c r="I455" s="12">
        <v>4</v>
      </c>
      <c r="J455" s="12"/>
      <c r="K455" s="12"/>
      <c r="L455" s="12">
        <v>6</v>
      </c>
    </row>
    <row r="456" spans="7:12" x14ac:dyDescent="0.35">
      <c r="G456" s="30">
        <v>1300000</v>
      </c>
      <c r="H456" s="12"/>
      <c r="I456" s="12">
        <v>1</v>
      </c>
      <c r="J456" s="12"/>
      <c r="K456" s="12"/>
      <c r="L456" s="12">
        <v>1</v>
      </c>
    </row>
    <row r="457" spans="7:12" x14ac:dyDescent="0.35">
      <c r="G457" s="30">
        <v>1333666</v>
      </c>
      <c r="H457" s="12"/>
      <c r="I457" s="12">
        <v>1</v>
      </c>
      <c r="J457" s="12"/>
      <c r="K457" s="12"/>
      <c r="L457" s="12">
        <v>1</v>
      </c>
    </row>
    <row r="458" spans="7:12" x14ac:dyDescent="0.35">
      <c r="G458" s="30">
        <v>1350000</v>
      </c>
      <c r="H458" s="12">
        <v>1</v>
      </c>
      <c r="I458" s="12"/>
      <c r="J458" s="12"/>
      <c r="K458" s="12"/>
      <c r="L458" s="12">
        <v>1</v>
      </c>
    </row>
    <row r="459" spans="7:12" x14ac:dyDescent="0.35">
      <c r="G459" s="30">
        <v>1500000</v>
      </c>
      <c r="H459" s="12">
        <v>1</v>
      </c>
      <c r="I459" s="12">
        <v>2</v>
      </c>
      <c r="J459" s="12"/>
      <c r="K459" s="12"/>
      <c r="L459" s="12">
        <v>3</v>
      </c>
    </row>
    <row r="460" spans="7:12" x14ac:dyDescent="0.35">
      <c r="G460" s="30">
        <v>2000000</v>
      </c>
      <c r="H460" s="12"/>
      <c r="I460" s="12">
        <v>3</v>
      </c>
      <c r="J460" s="12"/>
      <c r="K460" s="12"/>
      <c r="L460" s="12">
        <v>3</v>
      </c>
    </row>
    <row r="461" spans="7:12" x14ac:dyDescent="0.35">
      <c r="G461" s="30">
        <v>2500000</v>
      </c>
      <c r="H461" s="12">
        <v>1</v>
      </c>
      <c r="I461" s="12"/>
      <c r="J461" s="12"/>
      <c r="K461" s="12"/>
      <c r="L461" s="12">
        <v>1</v>
      </c>
    </row>
    <row r="462" spans="7:12" x14ac:dyDescent="0.35">
      <c r="G462" s="30">
        <v>2800000</v>
      </c>
      <c r="H462" s="12"/>
      <c r="I462" s="12">
        <v>1</v>
      </c>
      <c r="J462" s="12"/>
      <c r="K462" s="12"/>
      <c r="L462" s="12">
        <v>1</v>
      </c>
    </row>
    <row r="463" spans="7:12" x14ac:dyDescent="0.35">
      <c r="G463" s="30">
        <v>3000000</v>
      </c>
      <c r="H463" s="12"/>
      <c r="I463" s="12">
        <v>1</v>
      </c>
      <c r="J463" s="12"/>
      <c r="K463" s="12"/>
      <c r="L463" s="12">
        <v>1</v>
      </c>
    </row>
    <row r="464" spans="7:12" x14ac:dyDescent="0.35">
      <c r="G464" s="30">
        <v>5000000</v>
      </c>
      <c r="H464" s="12"/>
      <c r="I464" s="12">
        <v>1</v>
      </c>
      <c r="J464" s="12"/>
      <c r="K464" s="12"/>
      <c r="L464" s="12">
        <v>1</v>
      </c>
    </row>
    <row r="465" spans="7:12" x14ac:dyDescent="0.35">
      <c r="G465" s="30">
        <v>6000000</v>
      </c>
      <c r="H465" s="12"/>
      <c r="I465" s="12">
        <v>1</v>
      </c>
      <c r="J465" s="12"/>
      <c r="K465" s="12"/>
      <c r="L465" s="12">
        <v>1</v>
      </c>
    </row>
    <row r="466" spans="7:12" x14ac:dyDescent="0.35">
      <c r="G466" s="30">
        <v>8000000</v>
      </c>
      <c r="H466" s="12"/>
      <c r="I466" s="12">
        <v>1</v>
      </c>
      <c r="J466" s="12"/>
      <c r="K466" s="12"/>
      <c r="L466" s="12">
        <v>1</v>
      </c>
    </row>
    <row r="467" spans="7:12" x14ac:dyDescent="0.35">
      <c r="G467" s="30">
        <v>10000000</v>
      </c>
      <c r="H467" s="12"/>
      <c r="I467" s="12">
        <v>1</v>
      </c>
      <c r="J467" s="12"/>
      <c r="K467" s="12"/>
      <c r="L467" s="12">
        <v>1</v>
      </c>
    </row>
    <row r="468" spans="7:12" x14ac:dyDescent="0.35">
      <c r="G468" s="30">
        <v>25000000</v>
      </c>
      <c r="H468" s="12">
        <v>1</v>
      </c>
      <c r="I468" s="12"/>
      <c r="J468" s="12"/>
      <c r="K468" s="12"/>
      <c r="L468" s="12">
        <v>1</v>
      </c>
    </row>
    <row r="469" spans="7:12" x14ac:dyDescent="0.35">
      <c r="G469" s="30">
        <v>30000000</v>
      </c>
      <c r="H469" s="12">
        <v>1</v>
      </c>
      <c r="I469" s="12"/>
      <c r="J469" s="12"/>
      <c r="K469" s="12"/>
      <c r="L469" s="12">
        <v>1</v>
      </c>
    </row>
    <row r="470" spans="7:12" x14ac:dyDescent="0.35">
      <c r="G470" s="30">
        <v>100000000</v>
      </c>
      <c r="H470" s="12">
        <v>1</v>
      </c>
      <c r="I470" s="12"/>
      <c r="J470" s="12"/>
      <c r="K470" s="12"/>
      <c r="L470" s="12">
        <v>1</v>
      </c>
    </row>
    <row r="471" spans="7:12" x14ac:dyDescent="0.35">
      <c r="G471" s="30" t="s">
        <v>8359</v>
      </c>
      <c r="H471" s="12">
        <v>349</v>
      </c>
      <c r="I471" s="12">
        <v>1530</v>
      </c>
      <c r="J471" s="12">
        <v>50</v>
      </c>
      <c r="K471" s="12">
        <v>2185</v>
      </c>
      <c r="L471" s="12">
        <v>4114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DCF0E-9B45-482B-8139-D95EBF0E3A40}">
  <sheetPr codeName="Sheet11">
    <tabColor rgb="FF002060"/>
  </sheetPr>
  <dimension ref="A1:N47"/>
  <sheetViews>
    <sheetView workbookViewId="0">
      <selection activeCell="B23" sqref="B23"/>
    </sheetView>
  </sheetViews>
  <sheetFormatPr defaultRowHeight="14.5" x14ac:dyDescent="0.35"/>
  <cols>
    <col min="1" max="1" width="14.6328125" bestFit="1" customWidth="1"/>
    <col min="2" max="2" width="16" style="26" customWidth="1"/>
    <col min="3" max="3" width="5.453125" style="26" bestFit="1" customWidth="1"/>
    <col min="4" max="4" width="3.6328125" style="26" bestFit="1" customWidth="1"/>
    <col min="5" max="5" width="9.1796875" style="26" bestFit="1" customWidth="1"/>
    <col min="6" max="6" width="10.7265625" style="26" bestFit="1" customWidth="1"/>
    <col min="7" max="14" width="5.6328125" style="26" customWidth="1"/>
    <col min="15" max="17" width="6.453125" bestFit="1" customWidth="1"/>
    <col min="18" max="18" width="9.36328125" bestFit="1" customWidth="1"/>
    <col min="19" max="21" width="6.453125" bestFit="1" customWidth="1"/>
    <col min="22" max="22" width="9.36328125" bestFit="1" customWidth="1"/>
    <col min="23" max="25" width="6.453125" bestFit="1" customWidth="1"/>
    <col min="26" max="26" width="9.36328125" bestFit="1" customWidth="1"/>
    <col min="27" max="27" width="9.54296875" bestFit="1" customWidth="1"/>
    <col min="28" max="30" width="6.6328125" bestFit="1" customWidth="1"/>
    <col min="31" max="31" width="9.36328125" bestFit="1" customWidth="1"/>
    <col min="32" max="34" width="6.453125" bestFit="1" customWidth="1"/>
    <col min="35" max="35" width="9.36328125" bestFit="1" customWidth="1"/>
    <col min="36" max="38" width="6.453125" bestFit="1" customWidth="1"/>
    <col min="39" max="39" width="9.36328125" bestFit="1" customWidth="1"/>
    <col min="40" max="42" width="6.453125" bestFit="1" customWidth="1"/>
    <col min="43" max="43" width="9.36328125" bestFit="1" customWidth="1"/>
    <col min="44" max="44" width="9.54296875" bestFit="1" customWidth="1"/>
    <col min="45" max="47" width="6.6328125" bestFit="1" customWidth="1"/>
    <col min="48" max="48" width="9.36328125" bestFit="1" customWidth="1"/>
    <col min="49" max="51" width="6.453125" bestFit="1" customWidth="1"/>
    <col min="52" max="52" width="9.36328125" bestFit="1" customWidth="1"/>
    <col min="53" max="55" width="6.453125" bestFit="1" customWidth="1"/>
    <col min="56" max="56" width="9.36328125" bestFit="1" customWidth="1"/>
    <col min="57" max="59" width="6.453125" bestFit="1" customWidth="1"/>
    <col min="60" max="60" width="9.36328125" bestFit="1" customWidth="1"/>
    <col min="61" max="61" width="9.54296875" bestFit="1" customWidth="1"/>
    <col min="62" max="64" width="6.6328125" bestFit="1" customWidth="1"/>
    <col min="65" max="65" width="9.36328125" bestFit="1" customWidth="1"/>
    <col min="66" max="68" width="6.453125" bestFit="1" customWidth="1"/>
    <col min="69" max="69" width="9.36328125" bestFit="1" customWidth="1"/>
    <col min="70" max="72" width="6.453125" bestFit="1" customWidth="1"/>
    <col min="73" max="73" width="9.36328125" bestFit="1" customWidth="1"/>
    <col min="74" max="76" width="6.453125" bestFit="1" customWidth="1"/>
    <col min="77" max="77" width="9.36328125" bestFit="1" customWidth="1"/>
    <col min="78" max="78" width="9.54296875" bestFit="1" customWidth="1"/>
    <col min="79" max="81" width="6.6328125" bestFit="1" customWidth="1"/>
    <col min="82" max="82" width="9.36328125" bestFit="1" customWidth="1"/>
    <col min="83" max="85" width="6.453125" bestFit="1" customWidth="1"/>
    <col min="86" max="86" width="9.36328125" bestFit="1" customWidth="1"/>
    <col min="87" max="89" width="6.453125" bestFit="1" customWidth="1"/>
    <col min="90" max="90" width="9.36328125" bestFit="1" customWidth="1"/>
    <col min="91" max="93" width="6.453125" bestFit="1" customWidth="1"/>
    <col min="94" max="94" width="9.36328125" bestFit="1" customWidth="1"/>
    <col min="95" max="95" width="9.54296875" bestFit="1" customWidth="1"/>
    <col min="96" max="98" width="6.6328125" bestFit="1" customWidth="1"/>
    <col min="99" max="99" width="9.36328125" bestFit="1" customWidth="1"/>
    <col min="100" max="102" width="6.453125" bestFit="1" customWidth="1"/>
    <col min="103" max="103" width="9.36328125" bestFit="1" customWidth="1"/>
    <col min="104" max="106" width="6.453125" bestFit="1" customWidth="1"/>
    <col min="107" max="107" width="9.36328125" bestFit="1" customWidth="1"/>
    <col min="108" max="110" width="6.453125" bestFit="1" customWidth="1"/>
    <col min="111" max="111" width="9.36328125" bestFit="1" customWidth="1"/>
    <col min="112" max="112" width="9.54296875" bestFit="1" customWidth="1"/>
    <col min="113" max="115" width="6.6328125" bestFit="1" customWidth="1"/>
    <col min="116" max="116" width="9.36328125" bestFit="1" customWidth="1"/>
    <col min="117" max="119" width="6.453125" bestFit="1" customWidth="1"/>
    <col min="120" max="120" width="9.36328125" bestFit="1" customWidth="1"/>
    <col min="121" max="123" width="6.453125" bestFit="1" customWidth="1"/>
    <col min="124" max="124" width="9.36328125" bestFit="1" customWidth="1"/>
    <col min="125" max="127" width="6.453125" bestFit="1" customWidth="1"/>
    <col min="128" max="128" width="9.36328125" bestFit="1" customWidth="1"/>
    <col min="129" max="129" width="9.54296875" bestFit="1" customWidth="1"/>
    <col min="130" max="132" width="6.6328125" bestFit="1" customWidth="1"/>
    <col min="133" max="133" width="9.36328125" bestFit="1" customWidth="1"/>
    <col min="134" max="134" width="9.54296875" bestFit="1" customWidth="1"/>
    <col min="135" max="135" width="10.7265625" bestFit="1" customWidth="1"/>
    <col min="136" max="4114" width="17.6328125" bestFit="1" customWidth="1"/>
    <col min="4115" max="4115" width="10.7265625" bestFit="1" customWidth="1"/>
  </cols>
  <sheetData>
    <row r="1" spans="1:14" x14ac:dyDescent="0.35">
      <c r="A1" t="s">
        <v>8356</v>
      </c>
      <c r="B1" t="s">
        <v>8328</v>
      </c>
    </row>
    <row r="3" spans="1:14" x14ac:dyDescent="0.35">
      <c r="A3" t="s">
        <v>8361</v>
      </c>
      <c r="B3" t="s">
        <v>8358</v>
      </c>
      <c r="G3"/>
      <c r="H3"/>
      <c r="I3"/>
      <c r="J3"/>
      <c r="K3"/>
      <c r="L3"/>
      <c r="M3"/>
      <c r="N3"/>
    </row>
    <row r="4" spans="1:14" x14ac:dyDescent="0.35">
      <c r="A4" s="26" t="s">
        <v>8360</v>
      </c>
      <c r="B4" t="s">
        <v>8219</v>
      </c>
      <c r="C4" t="s">
        <v>8220</v>
      </c>
      <c r="D4" t="s">
        <v>8221</v>
      </c>
      <c r="E4" t="s">
        <v>8218</v>
      </c>
      <c r="F4" s="26" t="s">
        <v>8359</v>
      </c>
      <c r="G4"/>
      <c r="H4"/>
      <c r="I4"/>
      <c r="J4"/>
      <c r="K4"/>
      <c r="L4"/>
      <c r="M4"/>
      <c r="N4"/>
    </row>
    <row r="5" spans="1:14" x14ac:dyDescent="0.35">
      <c r="A5" s="27" t="s">
        <v>8387</v>
      </c>
      <c r="B5" s="20">
        <v>7</v>
      </c>
      <c r="C5" s="20">
        <v>33</v>
      </c>
      <c r="D5" s="20">
        <v>2</v>
      </c>
      <c r="E5" s="20">
        <v>56</v>
      </c>
      <c r="F5" s="20">
        <v>98</v>
      </c>
      <c r="G5"/>
      <c r="H5"/>
      <c r="I5"/>
      <c r="J5"/>
      <c r="K5"/>
      <c r="L5"/>
      <c r="M5"/>
      <c r="N5"/>
    </row>
    <row r="6" spans="1:14" x14ac:dyDescent="0.35">
      <c r="A6" s="27" t="s">
        <v>8379</v>
      </c>
      <c r="B6" s="20">
        <v>3</v>
      </c>
      <c r="C6" s="20">
        <v>39</v>
      </c>
      <c r="D6" s="20">
        <v>8</v>
      </c>
      <c r="E6" s="20">
        <v>71</v>
      </c>
      <c r="F6" s="20">
        <v>121</v>
      </c>
      <c r="G6"/>
      <c r="H6"/>
      <c r="I6"/>
      <c r="J6"/>
      <c r="K6"/>
      <c r="L6"/>
      <c r="M6"/>
      <c r="N6"/>
    </row>
    <row r="7" spans="1:14" x14ac:dyDescent="0.35">
      <c r="A7" s="27" t="s">
        <v>8388</v>
      </c>
      <c r="B7" s="20">
        <v>3</v>
      </c>
      <c r="C7" s="20">
        <v>33</v>
      </c>
      <c r="D7" s="20">
        <v>14</v>
      </c>
      <c r="E7" s="20">
        <v>56</v>
      </c>
      <c r="F7" s="20">
        <v>106</v>
      </c>
      <c r="G7"/>
      <c r="H7"/>
      <c r="I7"/>
      <c r="J7"/>
      <c r="K7"/>
      <c r="L7"/>
      <c r="M7"/>
      <c r="N7"/>
    </row>
    <row r="8" spans="1:14" x14ac:dyDescent="0.35">
      <c r="A8" s="27" t="s">
        <v>8380</v>
      </c>
      <c r="B8" s="20">
        <v>2</v>
      </c>
      <c r="C8" s="20">
        <v>40</v>
      </c>
      <c r="D8" s="20"/>
      <c r="E8" s="20">
        <v>71</v>
      </c>
      <c r="F8" s="20">
        <v>113</v>
      </c>
      <c r="G8"/>
      <c r="H8"/>
      <c r="I8"/>
      <c r="J8"/>
      <c r="K8"/>
      <c r="L8"/>
      <c r="M8"/>
      <c r="N8"/>
    </row>
    <row r="9" spans="1:14" x14ac:dyDescent="0.35">
      <c r="A9" s="27" t="s">
        <v>8375</v>
      </c>
      <c r="B9" s="20">
        <v>3</v>
      </c>
      <c r="C9" s="20">
        <v>52</v>
      </c>
      <c r="D9" s="20"/>
      <c r="E9" s="20">
        <v>111</v>
      </c>
      <c r="F9" s="20">
        <v>166</v>
      </c>
      <c r="G9"/>
      <c r="H9"/>
      <c r="I9"/>
      <c r="J9"/>
      <c r="K9"/>
      <c r="L9"/>
      <c r="M9"/>
      <c r="N9"/>
    </row>
    <row r="10" spans="1:14" x14ac:dyDescent="0.35">
      <c r="A10" s="27" t="s">
        <v>8381</v>
      </c>
      <c r="B10" s="20">
        <v>4</v>
      </c>
      <c r="C10" s="20">
        <v>49</v>
      </c>
      <c r="D10" s="20"/>
      <c r="E10" s="20">
        <v>100</v>
      </c>
      <c r="F10" s="20">
        <v>153</v>
      </c>
    </row>
    <row r="11" spans="1:14" x14ac:dyDescent="0.35">
      <c r="A11" s="27" t="s">
        <v>8382</v>
      </c>
      <c r="B11" s="20">
        <v>1</v>
      </c>
      <c r="C11" s="20">
        <v>50</v>
      </c>
      <c r="D11" s="20"/>
      <c r="E11" s="20">
        <v>87</v>
      </c>
      <c r="F11" s="20">
        <v>138</v>
      </c>
    </row>
    <row r="12" spans="1:14" x14ac:dyDescent="0.35">
      <c r="A12" s="27" t="s">
        <v>8383</v>
      </c>
      <c r="B12" s="20">
        <v>4</v>
      </c>
      <c r="C12" s="20">
        <v>47</v>
      </c>
      <c r="D12" s="20"/>
      <c r="E12" s="20">
        <v>72</v>
      </c>
      <c r="F12" s="20">
        <v>123</v>
      </c>
    </row>
    <row r="13" spans="1:14" x14ac:dyDescent="0.35">
      <c r="A13" s="27" t="s">
        <v>8389</v>
      </c>
      <c r="B13" s="20">
        <v>4</v>
      </c>
      <c r="C13" s="20">
        <v>34</v>
      </c>
      <c r="D13" s="20"/>
      <c r="E13" s="20">
        <v>59</v>
      </c>
      <c r="F13" s="20">
        <v>97</v>
      </c>
    </row>
    <row r="14" spans="1:14" x14ac:dyDescent="0.35">
      <c r="A14" s="27" t="s">
        <v>8377</v>
      </c>
      <c r="B14" s="20"/>
      <c r="C14" s="20">
        <v>50</v>
      </c>
      <c r="D14" s="20"/>
      <c r="E14" s="20">
        <v>65</v>
      </c>
      <c r="F14" s="20">
        <v>115</v>
      </c>
    </row>
    <row r="15" spans="1:14" x14ac:dyDescent="0.35">
      <c r="A15" s="27" t="s">
        <v>8384</v>
      </c>
      <c r="B15" s="20">
        <v>3</v>
      </c>
      <c r="C15" s="20">
        <v>31</v>
      </c>
      <c r="D15" s="20"/>
      <c r="E15" s="20">
        <v>54</v>
      </c>
      <c r="F15" s="20">
        <v>88</v>
      </c>
    </row>
    <row r="16" spans="1:14" x14ac:dyDescent="0.35">
      <c r="A16" s="27" t="s">
        <v>8385</v>
      </c>
      <c r="B16" s="20">
        <v>3</v>
      </c>
      <c r="C16" s="20">
        <v>35</v>
      </c>
      <c r="D16" s="20"/>
      <c r="E16" s="20">
        <v>37</v>
      </c>
      <c r="F16" s="20">
        <v>75</v>
      </c>
    </row>
    <row r="17" spans="1:6" x14ac:dyDescent="0.35">
      <c r="A17" s="17" t="s">
        <v>8359</v>
      </c>
      <c r="B17" s="20">
        <v>37</v>
      </c>
      <c r="C17" s="20">
        <v>493</v>
      </c>
      <c r="D17" s="20">
        <v>24</v>
      </c>
      <c r="E17" s="20">
        <v>839</v>
      </c>
      <c r="F17" s="20">
        <v>1393</v>
      </c>
    </row>
    <row r="18" spans="1:6" x14ac:dyDescent="0.35">
      <c r="B18"/>
    </row>
    <row r="19" spans="1:6" x14ac:dyDescent="0.35">
      <c r="B19"/>
    </row>
    <row r="20" spans="1:6" x14ac:dyDescent="0.35">
      <c r="B20"/>
    </row>
    <row r="21" spans="1:6" x14ac:dyDescent="0.35">
      <c r="B21"/>
    </row>
    <row r="22" spans="1:6" x14ac:dyDescent="0.35">
      <c r="A22" s="24" t="s">
        <v>8404</v>
      </c>
      <c r="B22"/>
    </row>
    <row r="23" spans="1:6" x14ac:dyDescent="0.35">
      <c r="A23" t="s">
        <v>8398</v>
      </c>
      <c r="B23" s="6">
        <f>AVERAGE('Overall data'!D:D)</f>
        <v>71938.859944093361</v>
      </c>
    </row>
    <row r="24" spans="1:6" x14ac:dyDescent="0.35">
      <c r="A24" t="s">
        <v>8399</v>
      </c>
      <c r="B24" s="6">
        <f>MEDIAN('Overall data'!D:D)</f>
        <v>5000</v>
      </c>
    </row>
    <row r="25" spans="1:6" x14ac:dyDescent="0.35">
      <c r="A25" t="s">
        <v>8400</v>
      </c>
      <c r="B25">
        <f>MODE('Overall data'!D2:D4115)</f>
        <v>5000</v>
      </c>
    </row>
    <row r="26" spans="1:6" x14ac:dyDescent="0.35">
      <c r="A26" t="s">
        <v>8402</v>
      </c>
      <c r="B26" s="6">
        <f>MAX('Overall data'!D2:D4115)</f>
        <v>100000000</v>
      </c>
    </row>
    <row r="27" spans="1:6" x14ac:dyDescent="0.35">
      <c r="A27" t="s">
        <v>8403</v>
      </c>
      <c r="B27" s="6">
        <f>MIN('Overall data'!D2:D4115)</f>
        <v>1</v>
      </c>
    </row>
    <row r="28" spans="1:6" x14ac:dyDescent="0.35">
      <c r="A28" t="s">
        <v>8401</v>
      </c>
      <c r="B28" s="23">
        <f>STDEV('Overall data'!D2:D4115)</f>
        <v>1693518.7311045039</v>
      </c>
    </row>
    <row r="36" spans="2:2" x14ac:dyDescent="0.35">
      <c r="B36"/>
    </row>
    <row r="37" spans="2:2" x14ac:dyDescent="0.35">
      <c r="B37"/>
    </row>
    <row r="38" spans="2:2" x14ac:dyDescent="0.35">
      <c r="B38"/>
    </row>
    <row r="39" spans="2:2" x14ac:dyDescent="0.35">
      <c r="B39"/>
    </row>
    <row r="40" spans="2:2" x14ac:dyDescent="0.35">
      <c r="B40"/>
    </row>
    <row r="41" spans="2:2" x14ac:dyDescent="0.35">
      <c r="B41"/>
    </row>
    <row r="42" spans="2:2" x14ac:dyDescent="0.35">
      <c r="B42"/>
    </row>
    <row r="43" spans="2:2" x14ac:dyDescent="0.35">
      <c r="B43"/>
    </row>
    <row r="44" spans="2:2" x14ac:dyDescent="0.35">
      <c r="B44"/>
    </row>
    <row r="45" spans="2:2" x14ac:dyDescent="0.35">
      <c r="B45"/>
    </row>
    <row r="46" spans="2:2" x14ac:dyDescent="0.35">
      <c r="B46"/>
    </row>
    <row r="47" spans="2:2" x14ac:dyDescent="0.35">
      <c r="B47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EA856-7ADF-463D-B9BC-62951FFD0EF9}">
  <sheetPr codeName="Sheet12">
    <tabColor rgb="FF002060"/>
  </sheetPr>
  <dimension ref="D1:L16"/>
  <sheetViews>
    <sheetView tabSelected="1" workbookViewId="0">
      <selection activeCell="N6" sqref="N5:N6"/>
    </sheetView>
  </sheetViews>
  <sheetFormatPr defaultRowHeight="14.5" x14ac:dyDescent="0.35"/>
  <cols>
    <col min="4" max="4" width="17.1796875" customWidth="1"/>
    <col min="5" max="5" width="20.36328125" customWidth="1"/>
    <col min="6" max="6" width="14.453125" customWidth="1"/>
    <col min="7" max="7" width="15.7265625" customWidth="1"/>
    <col min="8" max="8" width="14.90625" customWidth="1"/>
    <col min="9" max="9" width="19.90625" customWidth="1"/>
    <col min="10" max="10" width="18" customWidth="1"/>
    <col min="11" max="11" width="21.54296875" customWidth="1"/>
  </cols>
  <sheetData>
    <row r="1" spans="4:12" ht="26" x14ac:dyDescent="0.6">
      <c r="D1" s="28" t="s">
        <v>8430</v>
      </c>
    </row>
    <row r="3" spans="4:12" x14ac:dyDescent="0.35">
      <c r="D3" t="s">
        <v>8394</v>
      </c>
      <c r="E3" t="s">
        <v>8411</v>
      </c>
      <c r="F3" t="s">
        <v>8412</v>
      </c>
      <c r="G3" t="s">
        <v>8413</v>
      </c>
      <c r="H3" t="s">
        <v>8414</v>
      </c>
      <c r="I3" t="s">
        <v>8415</v>
      </c>
      <c r="J3" t="s">
        <v>8416</v>
      </c>
      <c r="K3" t="s">
        <v>8417</v>
      </c>
    </row>
    <row r="5" spans="4:12" x14ac:dyDescent="0.35">
      <c r="D5" t="s">
        <v>8418</v>
      </c>
      <c r="E5">
        <f>COUNTIFS('Overall data'!D:D,"&lt;1000",'Overall data'!F:F,"=successful",'Overall data'!O:O,"plays")</f>
        <v>141</v>
      </c>
      <c r="F5">
        <f>COUNTIFS('Overall data'!D:D,"&lt;1000",'Overall data'!F:F,"=Failed",'Overall data'!O:O,"plays")</f>
        <v>45</v>
      </c>
      <c r="G5">
        <f>COUNTIFS('Overall data'!D:D,"&lt;1000",'Overall data'!F:F,"=canceled",'Overall data'!O:O,"plays")</f>
        <v>0</v>
      </c>
      <c r="H5">
        <f>SUM(E5:G5)</f>
        <v>186</v>
      </c>
      <c r="I5" s="15">
        <f>E5/$H5</f>
        <v>0.75806451612903225</v>
      </c>
      <c r="J5" s="15">
        <f t="shared" ref="J5:K5" si="0">F5/$H5</f>
        <v>0.24193548387096775</v>
      </c>
      <c r="K5" s="15">
        <f t="shared" si="0"/>
        <v>0</v>
      </c>
      <c r="L5" s="15"/>
    </row>
    <row r="6" spans="4:12" x14ac:dyDescent="0.35">
      <c r="D6" t="s">
        <v>8419</v>
      </c>
      <c r="E6">
        <f>COUNTIFS('Overall data'!D:D,"&gt;=1000",'Overall data'!D:D,"&lt;5000",'Overall data'!F:F,"=successful",'Overall data'!O:O,"plays")</f>
        <v>388</v>
      </c>
      <c r="F6">
        <f>COUNTIFS('Overall data'!$D:$D,"&gt;=1000",'Overall data'!$D:$D,"&lt;5000",'Overall data'!F:F,"=Failed",'Overall data'!O:O,"plays")</f>
        <v>146</v>
      </c>
      <c r="G6">
        <f>COUNTIFS('Overall data'!$D:$D,"&gt;=1000",'Overall data'!$D:$D,"&lt;5000",'Overall data'!F:F,"=canceled",'Overall data'!O:O,"plays")</f>
        <v>0</v>
      </c>
      <c r="H6">
        <f>SUM(E6:G6)</f>
        <v>534</v>
      </c>
      <c r="I6" s="15">
        <f t="shared" ref="I6:I16" si="1">E6/$H6</f>
        <v>0.72659176029962547</v>
      </c>
      <c r="J6" s="15">
        <f>F6/$H6</f>
        <v>0.27340823970037453</v>
      </c>
      <c r="K6" s="15">
        <f>G6/$H6</f>
        <v>0</v>
      </c>
    </row>
    <row r="7" spans="4:12" x14ac:dyDescent="0.35">
      <c r="D7" t="s">
        <v>8420</v>
      </c>
      <c r="E7">
        <f>COUNTIFS('Overall data'!D:D,"&gt;=5000",'Overall data'!D:D,"&lt;10000",'Overall data'!F:F,"=successful",'Overall data'!O:O,"plays")</f>
        <v>93</v>
      </c>
      <c r="F7">
        <f>COUNTIFS('Overall data'!D:D,"&gt;=5000",'Overall data'!D:D,"&lt;10000",'Overall data'!F:F,"=Failed",'Overall data'!O:O,"plays")</f>
        <v>76</v>
      </c>
      <c r="G7">
        <f>COUNTIFS('Overall data'!D:D,"&gt;=5000",'Overall data'!D:D,"&lt;10000",'Overall data'!F:F,"=canceled",'Overall data'!O:O,"plays")</f>
        <v>0</v>
      </c>
      <c r="H7">
        <f t="shared" ref="H7:H16" si="2">SUM(E7:G7)</f>
        <v>169</v>
      </c>
      <c r="I7" s="15">
        <f t="shared" si="1"/>
        <v>0.55029585798816572</v>
      </c>
      <c r="J7" s="15">
        <f t="shared" ref="J7:J16" si="3">F7/$H7</f>
        <v>0.44970414201183434</v>
      </c>
      <c r="K7" s="15">
        <f t="shared" ref="K7:K16" si="4">G7/$H7</f>
        <v>0</v>
      </c>
    </row>
    <row r="8" spans="4:12" x14ac:dyDescent="0.35">
      <c r="D8" t="s">
        <v>8421</v>
      </c>
      <c r="E8">
        <f>COUNTIFS('Overall data'!D:D,"&gt;=10000",'Overall data'!D:D,"&lt;15000",'Overall data'!F:F,"=successful",'Overall data'!O:O,"plays")</f>
        <v>39</v>
      </c>
      <c r="F8">
        <f>COUNTIFS('Overall data'!D:D,"&gt;=10000",'Overall data'!D:D,"&lt;15000",'Overall data'!F:F,"=Failed",'Overall data'!O:O,"plays")</f>
        <v>33</v>
      </c>
      <c r="G8">
        <f>COUNTIFS('Overall data'!D:D,"&gt;=10000",'Overall data'!D:D,"&lt;15000",'Overall data'!F:F,"=canceled",'Overall data'!O:O,"plays")</f>
        <v>0</v>
      </c>
      <c r="H8">
        <f t="shared" si="2"/>
        <v>72</v>
      </c>
      <c r="I8" s="15">
        <f t="shared" si="1"/>
        <v>0.54166666666666663</v>
      </c>
      <c r="J8" s="15">
        <f t="shared" si="3"/>
        <v>0.45833333333333331</v>
      </c>
      <c r="K8" s="15">
        <f t="shared" si="4"/>
        <v>0</v>
      </c>
    </row>
    <row r="9" spans="4:12" x14ac:dyDescent="0.35">
      <c r="D9" t="s">
        <v>8422</v>
      </c>
      <c r="E9">
        <f>COUNTIFS('Overall data'!D:D,"&gt;=15000",'Overall data'!D:D,"&lt;20000",'Overall data'!F:F,"=successful",'Overall data'!O:O,"plays")</f>
        <v>12</v>
      </c>
      <c r="F9">
        <f>COUNTIFS('Overall data'!D:D,"&gt;=15000",'Overall data'!D:D,"&lt;20000",'Overall data'!F:F,"=Failed",'Overall data'!O:O,"plays")</f>
        <v>12</v>
      </c>
      <c r="G9">
        <f>COUNTIFS('Overall data'!D:D,"&gt;=15000",'Overall data'!D:D,"&lt;20000",'Overall data'!F:F,"=canceled",'Overall data'!O:O,"plays")</f>
        <v>0</v>
      </c>
      <c r="H9">
        <f t="shared" si="2"/>
        <v>24</v>
      </c>
      <c r="I9" s="15">
        <f t="shared" si="1"/>
        <v>0.5</v>
      </c>
      <c r="J9" s="15">
        <f t="shared" si="3"/>
        <v>0.5</v>
      </c>
      <c r="K9" s="15">
        <f t="shared" si="4"/>
        <v>0</v>
      </c>
    </row>
    <row r="10" spans="4:12" x14ac:dyDescent="0.35">
      <c r="D10" t="s">
        <v>8423</v>
      </c>
      <c r="E10">
        <f>COUNTIFS('Overall data'!$D:$D,"&gt;=20000",'Overall data'!$D:$D,"&lt;25000",'Overall data'!$F:$F,"=successful",'Overall data'!O:O,"plays")</f>
        <v>9</v>
      </c>
      <c r="F10">
        <f>COUNTIFS('Overall data'!$D:$D,"&gt;=20000",'Overall data'!$D:$D,"&lt;25000",'Overall data'!$F:$F,"=Failed",'Overall data'!O:O,"plays")</f>
        <v>11</v>
      </c>
      <c r="G10">
        <f>COUNTIFS('Overall data'!$D:$D,"&gt;=20000",'Overall data'!$D:$D,"&lt;25000",'Overall data'!$F:$F,"=canceled",'Overall data'!O:O,"plays")</f>
        <v>0</v>
      </c>
      <c r="H10">
        <f t="shared" si="2"/>
        <v>20</v>
      </c>
      <c r="I10" s="15">
        <f t="shared" si="1"/>
        <v>0.45</v>
      </c>
      <c r="J10" s="15">
        <f t="shared" si="3"/>
        <v>0.55000000000000004</v>
      </c>
      <c r="K10" s="15">
        <f t="shared" si="4"/>
        <v>0</v>
      </c>
    </row>
    <row r="11" spans="4:12" x14ac:dyDescent="0.35">
      <c r="D11" t="s">
        <v>8424</v>
      </c>
      <c r="E11">
        <f>COUNTIFS('Overall data'!$D:$D,"&gt;=25000",'Overall data'!$D:$D,"&lt;30000",'Overall data'!$F:$F,"=successful",'Overall data'!O:O,"plays")</f>
        <v>1</v>
      </c>
      <c r="F11">
        <f>COUNTIFS('Overall data'!$D:$D,"&gt;=25000",'Overall data'!$D:$D,"&lt;30000",'Overall data'!$F:$F,"=Failed",'Overall data'!O:O,"plays")</f>
        <v>4</v>
      </c>
      <c r="G11">
        <f>COUNTIFS('Overall data'!$D:$D,"&gt;=25000",'Overall data'!$D:$D,"&lt;30000",'Overall data'!$F:$F,"=canceled",'Overall data'!O:O,"plays")</f>
        <v>0</v>
      </c>
      <c r="H11">
        <f t="shared" si="2"/>
        <v>5</v>
      </c>
      <c r="I11" s="15">
        <f t="shared" si="1"/>
        <v>0.2</v>
      </c>
      <c r="J11" s="15">
        <f t="shared" si="3"/>
        <v>0.8</v>
      </c>
      <c r="K11" s="15">
        <f t="shared" si="4"/>
        <v>0</v>
      </c>
    </row>
    <row r="12" spans="4:12" x14ac:dyDescent="0.35">
      <c r="D12" t="s">
        <v>8425</v>
      </c>
      <c r="E12">
        <f>COUNTIFS('Overall data'!$D:$D,"&gt;=30000",'Overall data'!$D:$D,"&lt;35000",'Overall data'!$F:$F,"=successful",'Overall data'!O:O,"plays")</f>
        <v>3</v>
      </c>
      <c r="F12">
        <f>COUNTIFS('Overall data'!$D:$D,"&gt;=30000",'Overall data'!$D:$D,"&lt;35000",'Overall data'!$F:$F,"=Failed",'Overall data'!O:O,"plays")</f>
        <v>8</v>
      </c>
      <c r="G12">
        <f>COUNTIFS('Overall data'!$D:$D,"&gt;=30000",'Overall data'!$D:$D,"&lt;35000",'Overall data'!$F:$F,"=canceled",'Overall data'!O:O,"plays")</f>
        <v>0</v>
      </c>
      <c r="H12">
        <f t="shared" si="2"/>
        <v>11</v>
      </c>
      <c r="I12" s="15">
        <f t="shared" si="1"/>
        <v>0.27272727272727271</v>
      </c>
      <c r="J12" s="15">
        <f t="shared" si="3"/>
        <v>0.72727272727272729</v>
      </c>
      <c r="K12" s="15">
        <f t="shared" si="4"/>
        <v>0</v>
      </c>
    </row>
    <row r="13" spans="4:12" x14ac:dyDescent="0.35">
      <c r="D13" t="s">
        <v>8426</v>
      </c>
      <c r="E13">
        <f>COUNTIFS('Overall data'!$D:$D,"&gt;=35000",'Overall data'!$D:$D,"&lt;40000",'Overall data'!$F:$F,"=successful",'Overall data'!O:O,"plays")</f>
        <v>4</v>
      </c>
      <c r="F13">
        <f>COUNTIFS('Overall data'!$D:$D,"&gt;=35000",'Overall data'!$D:$D,"&lt;40000",'Overall data'!$F:$F,"=Failed",'Overall data'!O:O,"plays")</f>
        <v>2</v>
      </c>
      <c r="G13">
        <f>COUNTIFS('Overall data'!$D:$D,"&gt;=35000",'Overall data'!$D:$D,"&lt;40000",'Overall data'!$F:$F,"=canceled",'Overall data'!O:O,"plays")</f>
        <v>0</v>
      </c>
      <c r="H13">
        <f t="shared" si="2"/>
        <v>6</v>
      </c>
      <c r="I13" s="15">
        <f t="shared" si="1"/>
        <v>0.66666666666666663</v>
      </c>
      <c r="J13" s="15">
        <f t="shared" si="3"/>
        <v>0.33333333333333331</v>
      </c>
      <c r="K13" s="15">
        <f t="shared" si="4"/>
        <v>0</v>
      </c>
    </row>
    <row r="14" spans="4:12" x14ac:dyDescent="0.35">
      <c r="D14" t="s">
        <v>8427</v>
      </c>
      <c r="E14">
        <f>COUNTIFS('Overall data'!$D:$D,"&gt;=40000",'Overall data'!$D:$D,"&lt;45000",'Overall data'!$F:$F,"=successful",'Overall data'!O:O,"plays")</f>
        <v>2</v>
      </c>
      <c r="F14">
        <f>COUNTIFS('Overall data'!$D:$D,"&gt;=40000",'Overall data'!$D:$D,"&lt;45000",'Overall data'!$F:$F,"=Failed",'Overall data'!O:O,"plays")</f>
        <v>1</v>
      </c>
      <c r="G14">
        <f>COUNTIFS('Overall data'!$D:$D,"&gt;=40000",'Overall data'!$D:$D,"&lt;45000",'Overall data'!$F:$F,"=canceled",'Overall data'!O:O,"plays")</f>
        <v>0</v>
      </c>
      <c r="H14">
        <f t="shared" si="2"/>
        <v>3</v>
      </c>
      <c r="I14" s="15">
        <f t="shared" si="1"/>
        <v>0.66666666666666663</v>
      </c>
      <c r="J14" s="15">
        <f t="shared" si="3"/>
        <v>0.33333333333333331</v>
      </c>
      <c r="K14" s="15">
        <f t="shared" si="4"/>
        <v>0</v>
      </c>
    </row>
    <row r="15" spans="4:12" x14ac:dyDescent="0.35">
      <c r="D15" t="s">
        <v>8428</v>
      </c>
      <c r="E15">
        <f>COUNTIFS('Overall data'!$D:$D,"&gt;=45000",'Overall data'!$D:$D,"&lt;50000",'Overall data'!$F:$F,"=successful",'Overall data'!O:O,"plays")</f>
        <v>0</v>
      </c>
      <c r="F15">
        <f>COUNTIFS('Overall data'!$D:$D,"&gt;=45000",'Overall data'!$D:$D,"&lt;50000",'Overall data'!$F:$F,"=Failed",'Overall data'!O:O,"plays")</f>
        <v>1</v>
      </c>
      <c r="G15">
        <f>COUNTIFS('Overall data'!$D:$D,"&gt;=45000",'Overall data'!$D:$D,"&lt;50000",'Overall data'!$F:$F,"=canceled",'Overall data'!O:O,"plays")</f>
        <v>0</v>
      </c>
      <c r="H15">
        <f t="shared" si="2"/>
        <v>1</v>
      </c>
      <c r="I15" s="15">
        <f t="shared" si="1"/>
        <v>0</v>
      </c>
      <c r="J15" s="15">
        <f t="shared" si="3"/>
        <v>1</v>
      </c>
      <c r="K15" s="15">
        <f t="shared" si="4"/>
        <v>0</v>
      </c>
    </row>
    <row r="16" spans="4:12" x14ac:dyDescent="0.35">
      <c r="D16" t="s">
        <v>8429</v>
      </c>
      <c r="E16">
        <f>COUNTIFS('Overall data'!$D:$D,"&gt;50000",'Overall data'!$F:$F,"=successful",'Overall data'!O:O,"plays")</f>
        <v>2</v>
      </c>
      <c r="F16">
        <f>COUNTIFS('Overall data'!$D:$D,"&gt;=50000",'Overall data'!$F:$F,"=Failed",'Overall data'!O:O,"plays")</f>
        <v>14</v>
      </c>
      <c r="G16">
        <f>COUNTIFS('Overall data'!$D:$D,"&gt;50000",'Overall data'!$F:$F,"=canceled",'Overall data'!O:O,"plays")</f>
        <v>0</v>
      </c>
      <c r="H16">
        <f t="shared" si="2"/>
        <v>16</v>
      </c>
      <c r="I16" s="15">
        <f t="shared" si="1"/>
        <v>0.125</v>
      </c>
      <c r="J16" s="15">
        <f t="shared" si="3"/>
        <v>0.875</v>
      </c>
      <c r="K16" s="15">
        <f t="shared" si="4"/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6A8DC-C92A-45B2-A1B0-2526A1476C5B}">
  <sheetPr codeName="Sheet3" filterMode="1">
    <tabColor rgb="FF002060"/>
  </sheetPr>
  <dimension ref="A1:R4115"/>
  <sheetViews>
    <sheetView topLeftCell="A3967" zoomScale="95" zoomScaleNormal="95" workbookViewId="0">
      <selection activeCell="D3679" sqref="D3679:D409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8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37.54296875" customWidth="1"/>
    <col min="15" max="15" width="15.90625" customWidth="1"/>
    <col min="16" max="16" width="28.7265625" customWidth="1"/>
    <col min="17" max="17" width="31.81640625" customWidth="1"/>
    <col min="18" max="18" width="30.36328125" customWidth="1"/>
    <col min="20" max="20" width="17.1796875" customWidth="1"/>
    <col min="21" max="21" width="18.54296875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8356</v>
      </c>
      <c r="O1" s="1" t="s">
        <v>8397</v>
      </c>
      <c r="P1" s="1" t="s">
        <v>8363</v>
      </c>
      <c r="Q1" s="1" t="s">
        <v>8364</v>
      </c>
      <c r="R1" s="1" t="s">
        <v>8365</v>
      </c>
    </row>
    <row r="2" spans="1:18" ht="29" hidden="1" x14ac:dyDescent="0.3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8306</v>
      </c>
      <c r="O2" t="s">
        <v>8308</v>
      </c>
      <c r="P2" s="14">
        <f t="shared" ref="P2" si="0">(((J2/60)/60)/24)+DATE(1970,1,1)</f>
        <v>42593.431793981479</v>
      </c>
      <c r="Q2" s="14">
        <f t="shared" ref="Q2" si="1">(((I2/60)/60)/24)+DATE(1970,1,1)</f>
        <v>42653.431793981479</v>
      </c>
      <c r="R2">
        <f>_xlfn.DAYS(Q2,P2)</f>
        <v>60</v>
      </c>
    </row>
    <row r="3" spans="1:18" ht="43.5" hidden="1" x14ac:dyDescent="0.3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8328</v>
      </c>
      <c r="O3" t="s">
        <v>8344</v>
      </c>
      <c r="P3" s="14">
        <f t="shared" ref="P3" si="2">(((J3/60)/60)/24)+DATE(1970,1,1)</f>
        <v>41863.757210648146</v>
      </c>
      <c r="Q3" s="14">
        <f t="shared" ref="Q3" si="3">(((I3/60)/60)/24)+DATE(1970,1,1)</f>
        <v>41893.757210648146</v>
      </c>
      <c r="R3">
        <f t="shared" ref="R3:R66" si="4">_xlfn.DAYS(Q3,P3)</f>
        <v>30</v>
      </c>
    </row>
    <row r="4" spans="1:18" ht="43.5" hidden="1" x14ac:dyDescent="0.3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8315</v>
      </c>
      <c r="O4" t="s">
        <v>8330</v>
      </c>
      <c r="P4" s="14">
        <f t="shared" ref="P4:P67" si="5">(((J4/60)/60)/24)+DATE(1970,1,1)</f>
        <v>41915.896967592591</v>
      </c>
      <c r="Q4" s="14">
        <f t="shared" ref="Q4:Q67" si="6">(((I4/60)/60)/24)+DATE(1970,1,1)</f>
        <v>41973.989583333328</v>
      </c>
      <c r="R4">
        <f t="shared" si="4"/>
        <v>58</v>
      </c>
    </row>
    <row r="5" spans="1:18" ht="43.5" hidden="1" x14ac:dyDescent="0.3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8306</v>
      </c>
      <c r="O5" t="s">
        <v>8311</v>
      </c>
      <c r="P5" s="14">
        <f t="shared" si="5"/>
        <v>42596.03506944445</v>
      </c>
      <c r="Q5" s="14">
        <f t="shared" si="6"/>
        <v>42656.03506944445</v>
      </c>
      <c r="R5">
        <f t="shared" si="4"/>
        <v>60</v>
      </c>
    </row>
    <row r="6" spans="1:18" ht="43.5" hidden="1" x14ac:dyDescent="0.3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8312</v>
      </c>
      <c r="O6" t="s">
        <v>8343</v>
      </c>
      <c r="P6" s="14">
        <f t="shared" si="5"/>
        <v>42241.798206018517</v>
      </c>
      <c r="Q6" s="14">
        <f t="shared" si="6"/>
        <v>42271.798206018517</v>
      </c>
      <c r="R6">
        <f t="shared" si="4"/>
        <v>30</v>
      </c>
    </row>
    <row r="7" spans="1:18" ht="58" hidden="1" x14ac:dyDescent="0.3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8306</v>
      </c>
      <c r="O7" t="s">
        <v>8309</v>
      </c>
      <c r="P7" s="14">
        <f t="shared" si="5"/>
        <v>42135.235254629632</v>
      </c>
      <c r="Q7" s="14">
        <f t="shared" si="6"/>
        <v>42195.235254629632</v>
      </c>
      <c r="R7">
        <f t="shared" si="4"/>
        <v>60</v>
      </c>
    </row>
    <row r="8" spans="1:18" ht="43.5" hidden="1" x14ac:dyDescent="0.3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8328</v>
      </c>
      <c r="O8" t="s">
        <v>8344</v>
      </c>
      <c r="P8" s="14">
        <f t="shared" si="5"/>
        <v>42362.36518518519</v>
      </c>
      <c r="Q8" s="14">
        <f t="shared" si="6"/>
        <v>42392.36518518519</v>
      </c>
      <c r="R8">
        <f t="shared" si="4"/>
        <v>30</v>
      </c>
    </row>
    <row r="9" spans="1:18" ht="43.5" hidden="1" x14ac:dyDescent="0.3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8328</v>
      </c>
      <c r="O9" t="s">
        <v>8346</v>
      </c>
      <c r="P9" s="14">
        <f t="shared" si="5"/>
        <v>42157.598090277781</v>
      </c>
      <c r="Q9" s="14">
        <f t="shared" si="6"/>
        <v>42217.583333333328</v>
      </c>
      <c r="R9">
        <f t="shared" si="4"/>
        <v>60</v>
      </c>
    </row>
    <row r="10" spans="1:18" ht="43.5" hidden="1" x14ac:dyDescent="0.3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8328</v>
      </c>
      <c r="O10" t="s">
        <v>8344</v>
      </c>
      <c r="P10" s="14">
        <f t="shared" si="5"/>
        <v>42111.684027777781</v>
      </c>
      <c r="Q10" s="14">
        <f t="shared" si="6"/>
        <v>42169.804861111115</v>
      </c>
      <c r="R10">
        <f t="shared" si="4"/>
        <v>58</v>
      </c>
    </row>
    <row r="11" spans="1:18" ht="29" hidden="1" x14ac:dyDescent="0.3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8312</v>
      </c>
      <c r="O11" t="s">
        <v>8313</v>
      </c>
      <c r="P11" s="14">
        <f t="shared" si="5"/>
        <v>41908.650347222225</v>
      </c>
      <c r="Q11" s="14">
        <f t="shared" si="6"/>
        <v>41968.692013888889</v>
      </c>
      <c r="R11">
        <f t="shared" si="4"/>
        <v>60</v>
      </c>
    </row>
    <row r="12" spans="1:18" ht="58" hidden="1" x14ac:dyDescent="0.35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8306</v>
      </c>
      <c r="O12" t="s">
        <v>8309</v>
      </c>
      <c r="P12" s="14">
        <f t="shared" si="5"/>
        <v>42243.961273148147</v>
      </c>
      <c r="Q12" s="14">
        <f t="shared" si="6"/>
        <v>42278</v>
      </c>
      <c r="R12">
        <f t="shared" si="4"/>
        <v>35</v>
      </c>
    </row>
    <row r="13" spans="1:18" ht="43.5" hidden="1" x14ac:dyDescent="0.35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8306</v>
      </c>
      <c r="O13" t="s">
        <v>8309</v>
      </c>
      <c r="P13" s="14">
        <f t="shared" si="5"/>
        <v>42135.67050925926</v>
      </c>
      <c r="Q13" s="14">
        <f t="shared" si="6"/>
        <v>42195.67050925926</v>
      </c>
      <c r="R13">
        <f t="shared" si="4"/>
        <v>60</v>
      </c>
    </row>
    <row r="14" spans="1:18" ht="43.5" hidden="1" x14ac:dyDescent="0.35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8328</v>
      </c>
      <c r="O14" t="s">
        <v>8344</v>
      </c>
      <c r="P14" s="14">
        <f t="shared" si="5"/>
        <v>41940.028287037036</v>
      </c>
      <c r="Q14" s="14">
        <f t="shared" si="6"/>
        <v>42000.0699537037</v>
      </c>
      <c r="R14">
        <f t="shared" si="4"/>
        <v>60</v>
      </c>
    </row>
    <row r="15" spans="1:18" ht="58" hidden="1" x14ac:dyDescent="0.3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8306</v>
      </c>
      <c r="O15" t="s">
        <v>8309</v>
      </c>
      <c r="P15" s="14">
        <f t="shared" si="5"/>
        <v>42482.048032407409</v>
      </c>
      <c r="Q15" s="14">
        <f t="shared" si="6"/>
        <v>42512.045138888891</v>
      </c>
      <c r="R15">
        <f t="shared" si="4"/>
        <v>30</v>
      </c>
    </row>
    <row r="16" spans="1:18" ht="43.5" hidden="1" x14ac:dyDescent="0.3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8306</v>
      </c>
      <c r="O16" t="s">
        <v>8309</v>
      </c>
      <c r="P16" s="14">
        <f t="shared" si="5"/>
        <v>42341.958923611113</v>
      </c>
      <c r="Q16" s="14">
        <f t="shared" si="6"/>
        <v>42371.958923611113</v>
      </c>
      <c r="R16">
        <f t="shared" si="4"/>
        <v>30</v>
      </c>
    </row>
    <row r="17" spans="1:18" hidden="1" x14ac:dyDescent="0.3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8328</v>
      </c>
      <c r="O17" t="s">
        <v>8344</v>
      </c>
      <c r="P17" s="14">
        <f t="shared" si="5"/>
        <v>42346.20685185185</v>
      </c>
      <c r="Q17" s="14">
        <f t="shared" si="6"/>
        <v>42376.20685185185</v>
      </c>
      <c r="R17">
        <f t="shared" si="4"/>
        <v>30</v>
      </c>
    </row>
    <row r="18" spans="1:18" ht="58" hidden="1" x14ac:dyDescent="0.3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8306</v>
      </c>
      <c r="O18" t="s">
        <v>8308</v>
      </c>
      <c r="P18" s="14">
        <f t="shared" si="5"/>
        <v>42168.559432870374</v>
      </c>
      <c r="Q18" s="14">
        <f t="shared" si="6"/>
        <v>42208.559432870374</v>
      </c>
      <c r="R18">
        <f t="shared" si="4"/>
        <v>40</v>
      </c>
    </row>
    <row r="19" spans="1:18" ht="43.5" hidden="1" x14ac:dyDescent="0.3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8328</v>
      </c>
      <c r="O19" t="s">
        <v>8344</v>
      </c>
      <c r="P19" s="14">
        <f t="shared" si="5"/>
        <v>42055.713368055556</v>
      </c>
      <c r="Q19" s="14">
        <f t="shared" si="6"/>
        <v>42085.671701388885</v>
      </c>
      <c r="R19">
        <f t="shared" si="4"/>
        <v>30</v>
      </c>
    </row>
    <row r="20" spans="1:18" ht="43.5" hidden="1" x14ac:dyDescent="0.3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8328</v>
      </c>
      <c r="O20" t="s">
        <v>8344</v>
      </c>
      <c r="P20" s="14">
        <f t="shared" si="5"/>
        <v>42435.942083333335</v>
      </c>
      <c r="Q20" s="14">
        <f t="shared" si="6"/>
        <v>42495.900416666671</v>
      </c>
      <c r="R20">
        <f t="shared" si="4"/>
        <v>60</v>
      </c>
    </row>
    <row r="21" spans="1:18" ht="58" hidden="1" x14ac:dyDescent="0.35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8306</v>
      </c>
      <c r="O21" t="s">
        <v>8309</v>
      </c>
      <c r="P21" s="14">
        <f t="shared" si="5"/>
        <v>41899.792037037041</v>
      </c>
      <c r="Q21" s="14">
        <f t="shared" si="6"/>
        <v>41929.792037037041</v>
      </c>
      <c r="R21">
        <f t="shared" si="4"/>
        <v>30</v>
      </c>
    </row>
    <row r="22" spans="1:18" ht="29" hidden="1" x14ac:dyDescent="0.35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8312</v>
      </c>
      <c r="O22" t="s">
        <v>8313</v>
      </c>
      <c r="P22" s="14">
        <f t="shared" si="5"/>
        <v>41865.583275462966</v>
      </c>
      <c r="Q22" s="14">
        <f t="shared" si="6"/>
        <v>41925.583275462966</v>
      </c>
      <c r="R22">
        <f t="shared" si="4"/>
        <v>60</v>
      </c>
    </row>
    <row r="23" spans="1:18" ht="58" hidden="1" x14ac:dyDescent="0.35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8312</v>
      </c>
      <c r="O23" t="s">
        <v>8342</v>
      </c>
      <c r="P23" s="14">
        <f t="shared" si="5"/>
        <v>42689.582349537035</v>
      </c>
      <c r="Q23" s="14">
        <f t="shared" si="6"/>
        <v>42725.332638888889</v>
      </c>
      <c r="R23">
        <f t="shared" si="4"/>
        <v>36</v>
      </c>
    </row>
    <row r="24" spans="1:18" hidden="1" x14ac:dyDescent="0.35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8328</v>
      </c>
      <c r="O24" t="s">
        <v>8344</v>
      </c>
      <c r="P24" s="14">
        <f t="shared" si="5"/>
        <v>41834.784120370372</v>
      </c>
      <c r="Q24" s="14">
        <f t="shared" si="6"/>
        <v>41864.784120370372</v>
      </c>
      <c r="R24">
        <f t="shared" si="4"/>
        <v>30</v>
      </c>
    </row>
    <row r="25" spans="1:18" ht="43.5" hidden="1" x14ac:dyDescent="0.35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8328</v>
      </c>
      <c r="O25" t="s">
        <v>8344</v>
      </c>
      <c r="P25" s="14">
        <f t="shared" si="5"/>
        <v>42237.181608796294</v>
      </c>
      <c r="Q25" s="14">
        <f t="shared" si="6"/>
        <v>42267.181608796294</v>
      </c>
      <c r="R25">
        <f t="shared" si="4"/>
        <v>30</v>
      </c>
    </row>
    <row r="26" spans="1:18" ht="58" hidden="1" x14ac:dyDescent="0.35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8328</v>
      </c>
      <c r="O26" t="s">
        <v>8346</v>
      </c>
      <c r="P26" s="14">
        <f t="shared" si="5"/>
        <v>42437.094490740739</v>
      </c>
      <c r="Q26" s="14">
        <f t="shared" si="6"/>
        <v>42495.708333333328</v>
      </c>
      <c r="R26">
        <f t="shared" si="4"/>
        <v>58</v>
      </c>
    </row>
    <row r="27" spans="1:18" ht="58" hidden="1" x14ac:dyDescent="0.3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8321</v>
      </c>
      <c r="O27" t="s">
        <v>8322</v>
      </c>
      <c r="P27" s="14">
        <f t="shared" si="5"/>
        <v>41692.135729166665</v>
      </c>
      <c r="Q27" s="14">
        <f t="shared" si="6"/>
        <v>41722.0940625</v>
      </c>
      <c r="R27">
        <f t="shared" si="4"/>
        <v>30</v>
      </c>
    </row>
    <row r="28" spans="1:18" ht="43.5" hidden="1" x14ac:dyDescent="0.3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8312</v>
      </c>
      <c r="O28" t="s">
        <v>8314</v>
      </c>
      <c r="P28" s="14">
        <f t="shared" si="5"/>
        <v>42749.059722222228</v>
      </c>
      <c r="Q28" s="14">
        <f t="shared" si="6"/>
        <v>42809.018055555556</v>
      </c>
      <c r="R28">
        <f t="shared" si="4"/>
        <v>60</v>
      </c>
    </row>
    <row r="29" spans="1:18" ht="29" hidden="1" x14ac:dyDescent="0.3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8312</v>
      </c>
      <c r="O29" t="s">
        <v>8313</v>
      </c>
      <c r="P29" s="14">
        <f t="shared" si="5"/>
        <v>42215.662314814821</v>
      </c>
      <c r="Q29" s="14">
        <f t="shared" si="6"/>
        <v>42245.662314814821</v>
      </c>
      <c r="R29">
        <f t="shared" si="4"/>
        <v>30</v>
      </c>
    </row>
    <row r="30" spans="1:18" ht="43.5" hidden="1" x14ac:dyDescent="0.3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8328</v>
      </c>
      <c r="O30" t="s">
        <v>8344</v>
      </c>
      <c r="P30" s="14">
        <f t="shared" si="5"/>
        <v>41977.780104166668</v>
      </c>
      <c r="Q30" s="14">
        <f t="shared" si="6"/>
        <v>42037.780104166668</v>
      </c>
      <c r="R30">
        <f t="shared" si="4"/>
        <v>60</v>
      </c>
    </row>
    <row r="31" spans="1:18" ht="43.5" hidden="1" x14ac:dyDescent="0.3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8306</v>
      </c>
      <c r="O31" t="s">
        <v>8311</v>
      </c>
      <c r="P31" s="14">
        <f t="shared" si="5"/>
        <v>41761.94258101852</v>
      </c>
      <c r="Q31" s="14">
        <f t="shared" si="6"/>
        <v>41791.94258101852</v>
      </c>
      <c r="R31">
        <f t="shared" si="4"/>
        <v>30</v>
      </c>
    </row>
    <row r="32" spans="1:18" ht="43.5" hidden="1" x14ac:dyDescent="0.3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8312</v>
      </c>
      <c r="O32" t="s">
        <v>8313</v>
      </c>
      <c r="P32" s="14">
        <f t="shared" si="5"/>
        <v>41968.262314814812</v>
      </c>
      <c r="Q32" s="14">
        <f t="shared" si="6"/>
        <v>42008.262314814812</v>
      </c>
      <c r="R32">
        <f t="shared" si="4"/>
        <v>40</v>
      </c>
    </row>
    <row r="33" spans="1:18" ht="43.5" hidden="1" x14ac:dyDescent="0.35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8306</v>
      </c>
      <c r="O33" t="s">
        <v>8308</v>
      </c>
      <c r="P33" s="14">
        <f t="shared" si="5"/>
        <v>42514.434548611112</v>
      </c>
      <c r="Q33" s="14">
        <f t="shared" si="6"/>
        <v>42554.434548611112</v>
      </c>
      <c r="R33">
        <f t="shared" si="4"/>
        <v>40</v>
      </c>
    </row>
    <row r="34" spans="1:18" ht="29" hidden="1" x14ac:dyDescent="0.35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8306</v>
      </c>
      <c r="O34" t="s">
        <v>8309</v>
      </c>
      <c r="P34" s="14">
        <f t="shared" si="5"/>
        <v>42304.955381944441</v>
      </c>
      <c r="Q34" s="14">
        <f t="shared" si="6"/>
        <v>42334.997048611112</v>
      </c>
      <c r="R34">
        <f t="shared" si="4"/>
        <v>30</v>
      </c>
    </row>
    <row r="35" spans="1:18" ht="43.5" hidden="1" x14ac:dyDescent="0.35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8306</v>
      </c>
      <c r="O35" t="s">
        <v>8309</v>
      </c>
      <c r="P35" s="14">
        <f t="shared" si="5"/>
        <v>42556.690706018519</v>
      </c>
      <c r="Q35" s="14">
        <f t="shared" si="6"/>
        <v>42616.690706018519</v>
      </c>
      <c r="R35">
        <f t="shared" si="4"/>
        <v>60</v>
      </c>
    </row>
    <row r="36" spans="1:18" ht="58" hidden="1" x14ac:dyDescent="0.35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8312</v>
      </c>
      <c r="O36" t="s">
        <v>8314</v>
      </c>
      <c r="P36" s="14">
        <f t="shared" si="5"/>
        <v>42189.673263888893</v>
      </c>
      <c r="Q36" s="14">
        <f t="shared" si="6"/>
        <v>42219.673263888893</v>
      </c>
      <c r="R36">
        <f t="shared" si="4"/>
        <v>30</v>
      </c>
    </row>
    <row r="37" spans="1:18" ht="43.5" hidden="1" x14ac:dyDescent="0.35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8321</v>
      </c>
      <c r="O37" t="s">
        <v>8322</v>
      </c>
      <c r="P37" s="14">
        <f t="shared" si="5"/>
        <v>41486.537268518521</v>
      </c>
      <c r="Q37" s="14">
        <f t="shared" si="6"/>
        <v>41516.537268518521</v>
      </c>
      <c r="R37">
        <f t="shared" si="4"/>
        <v>30</v>
      </c>
    </row>
    <row r="38" spans="1:18" ht="43.5" hidden="1" x14ac:dyDescent="0.3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8321</v>
      </c>
      <c r="O38" t="s">
        <v>8322</v>
      </c>
      <c r="P38" s="14">
        <f t="shared" si="5"/>
        <v>41009.847314814811</v>
      </c>
      <c r="Q38" s="14">
        <f t="shared" si="6"/>
        <v>41069.847314814811</v>
      </c>
      <c r="R38">
        <f t="shared" si="4"/>
        <v>60</v>
      </c>
    </row>
    <row r="39" spans="1:18" ht="43.5" hidden="1" x14ac:dyDescent="0.35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8317</v>
      </c>
      <c r="O39" t="s">
        <v>8350</v>
      </c>
      <c r="P39" s="14">
        <f t="shared" si="5"/>
        <v>40568.972569444442</v>
      </c>
      <c r="Q39" s="14">
        <f t="shared" si="6"/>
        <v>40598.972569444442</v>
      </c>
      <c r="R39">
        <f t="shared" si="4"/>
        <v>30</v>
      </c>
    </row>
    <row r="40" spans="1:18" ht="29" hidden="1" x14ac:dyDescent="0.35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8315</v>
      </c>
      <c r="O40" t="s">
        <v>8330</v>
      </c>
      <c r="P40" s="14">
        <f t="shared" si="5"/>
        <v>42529.730717592596</v>
      </c>
      <c r="Q40" s="14">
        <f t="shared" si="6"/>
        <v>42559.730717592596</v>
      </c>
      <c r="R40">
        <f t="shared" si="4"/>
        <v>30</v>
      </c>
    </row>
    <row r="41" spans="1:18" ht="43.5" hidden="1" x14ac:dyDescent="0.35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8321</v>
      </c>
      <c r="O41" t="s">
        <v>8322</v>
      </c>
      <c r="P41" s="14">
        <f t="shared" si="5"/>
        <v>41255.833611111113</v>
      </c>
      <c r="Q41" s="14">
        <f t="shared" si="6"/>
        <v>41285.833611111113</v>
      </c>
      <c r="R41">
        <f t="shared" si="4"/>
        <v>30</v>
      </c>
    </row>
    <row r="42" spans="1:18" ht="58" hidden="1" x14ac:dyDescent="0.35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8312</v>
      </c>
      <c r="O42" t="s">
        <v>8342</v>
      </c>
      <c r="P42" s="14">
        <f t="shared" si="5"/>
        <v>42536.246620370366</v>
      </c>
      <c r="Q42" s="14">
        <f t="shared" si="6"/>
        <v>42566.289583333331</v>
      </c>
      <c r="R42">
        <f t="shared" si="4"/>
        <v>30</v>
      </c>
    </row>
    <row r="43" spans="1:18" ht="43.5" hidden="1" x14ac:dyDescent="0.35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8312</v>
      </c>
      <c r="O43" t="s">
        <v>8342</v>
      </c>
      <c r="P43" s="14">
        <f t="shared" si="5"/>
        <v>42226.313298611116</v>
      </c>
      <c r="Q43" s="14">
        <f t="shared" si="6"/>
        <v>42256.313298611116</v>
      </c>
      <c r="R43">
        <f t="shared" si="4"/>
        <v>30</v>
      </c>
    </row>
    <row r="44" spans="1:18" ht="58" hidden="1" x14ac:dyDescent="0.35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8328</v>
      </c>
      <c r="O44" t="s">
        <v>8344</v>
      </c>
      <c r="P44" s="14">
        <f t="shared" si="5"/>
        <v>42097.649224537032</v>
      </c>
      <c r="Q44" s="14">
        <f t="shared" si="6"/>
        <v>42157.649224537032</v>
      </c>
      <c r="R44">
        <f t="shared" si="4"/>
        <v>60</v>
      </c>
    </row>
    <row r="45" spans="1:18" ht="29" hidden="1" x14ac:dyDescent="0.35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8328</v>
      </c>
      <c r="O45" t="s">
        <v>8344</v>
      </c>
      <c r="P45" s="14">
        <f t="shared" si="5"/>
        <v>42534.649571759262</v>
      </c>
      <c r="Q45" s="14">
        <f t="shared" si="6"/>
        <v>42553.649571759262</v>
      </c>
      <c r="R45">
        <f t="shared" si="4"/>
        <v>19</v>
      </c>
    </row>
    <row r="46" spans="1:18" ht="43.5" hidden="1" x14ac:dyDescent="0.3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8312</v>
      </c>
      <c r="O46" t="s">
        <v>8313</v>
      </c>
      <c r="P46" s="14">
        <f t="shared" si="5"/>
        <v>42198.775787037041</v>
      </c>
      <c r="Q46" s="14">
        <f t="shared" si="6"/>
        <v>42227.775787037041</v>
      </c>
      <c r="R46">
        <f t="shared" si="4"/>
        <v>29</v>
      </c>
    </row>
    <row r="47" spans="1:18" ht="58" hidden="1" x14ac:dyDescent="0.3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8312</v>
      </c>
      <c r="O47" t="s">
        <v>8314</v>
      </c>
      <c r="P47" s="14">
        <f t="shared" si="5"/>
        <v>42697.74927083333</v>
      </c>
      <c r="Q47" s="14">
        <f t="shared" si="6"/>
        <v>42727.74927083333</v>
      </c>
      <c r="R47">
        <f t="shared" si="4"/>
        <v>30</v>
      </c>
    </row>
    <row r="48" spans="1:18" ht="43.5" hidden="1" x14ac:dyDescent="0.3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8312</v>
      </c>
      <c r="O48" t="s">
        <v>8313</v>
      </c>
      <c r="P48" s="14">
        <f t="shared" si="5"/>
        <v>42384.306840277779</v>
      </c>
      <c r="Q48" s="14">
        <f t="shared" si="6"/>
        <v>42443.958333333328</v>
      </c>
      <c r="R48">
        <f t="shared" si="4"/>
        <v>59</v>
      </c>
    </row>
    <row r="49" spans="1:18" ht="43.5" hidden="1" x14ac:dyDescent="0.3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8312</v>
      </c>
      <c r="O49" t="s">
        <v>8337</v>
      </c>
      <c r="P49" s="14">
        <f t="shared" si="5"/>
        <v>41561.500706018516</v>
      </c>
      <c r="Q49" s="14">
        <f t="shared" si="6"/>
        <v>41593.166666666664</v>
      </c>
      <c r="R49">
        <f t="shared" si="4"/>
        <v>32</v>
      </c>
    </row>
    <row r="50" spans="1:18" ht="43.5" hidden="1" x14ac:dyDescent="0.3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8328</v>
      </c>
      <c r="O50" t="s">
        <v>8344</v>
      </c>
      <c r="P50" s="14">
        <f t="shared" si="5"/>
        <v>42255.791909722218</v>
      </c>
      <c r="Q50" s="14">
        <f t="shared" si="6"/>
        <v>42285.791909722218</v>
      </c>
      <c r="R50">
        <f t="shared" si="4"/>
        <v>30</v>
      </c>
    </row>
    <row r="51" spans="1:18" ht="29" hidden="1" x14ac:dyDescent="0.3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8312</v>
      </c>
      <c r="O51" t="s">
        <v>8336</v>
      </c>
      <c r="P51" s="14">
        <f t="shared" si="5"/>
        <v>42746.270057870366</v>
      </c>
      <c r="Q51" s="14">
        <f t="shared" si="6"/>
        <v>42776.270057870366</v>
      </c>
      <c r="R51">
        <f t="shared" si="4"/>
        <v>30</v>
      </c>
    </row>
    <row r="52" spans="1:18" hidden="1" x14ac:dyDescent="0.3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8321</v>
      </c>
      <c r="O52" t="s">
        <v>8322</v>
      </c>
      <c r="P52" s="14">
        <f t="shared" si="5"/>
        <v>41927.295694444445</v>
      </c>
      <c r="Q52" s="14">
        <f t="shared" si="6"/>
        <v>41959.337361111116</v>
      </c>
      <c r="R52">
        <f t="shared" si="4"/>
        <v>32</v>
      </c>
    </row>
    <row r="53" spans="1:18" ht="29" hidden="1" x14ac:dyDescent="0.3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8306</v>
      </c>
      <c r="O53" t="s">
        <v>8308</v>
      </c>
      <c r="P53" s="14">
        <f t="shared" si="5"/>
        <v>41875.077546296299</v>
      </c>
      <c r="Q53" s="14">
        <f t="shared" si="6"/>
        <v>41905.077546296299</v>
      </c>
      <c r="R53">
        <f t="shared" si="4"/>
        <v>30</v>
      </c>
    </row>
    <row r="54" spans="1:18" ht="43.5" hidden="1" x14ac:dyDescent="0.3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8328</v>
      </c>
      <c r="O54" t="s">
        <v>8346</v>
      </c>
      <c r="P54" s="14">
        <f t="shared" si="5"/>
        <v>42469.951284722221</v>
      </c>
      <c r="Q54" s="14">
        <f t="shared" si="6"/>
        <v>42499.951284722221</v>
      </c>
      <c r="R54">
        <f t="shared" si="4"/>
        <v>30</v>
      </c>
    </row>
    <row r="55" spans="1:18" ht="43.5" hidden="1" x14ac:dyDescent="0.3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8321</v>
      </c>
      <c r="O55" t="s">
        <v>8322</v>
      </c>
      <c r="P55" s="14">
        <f t="shared" si="5"/>
        <v>41974.911087962959</v>
      </c>
      <c r="Q55" s="14">
        <f t="shared" si="6"/>
        <v>42014.332638888889</v>
      </c>
      <c r="R55">
        <f t="shared" si="4"/>
        <v>40</v>
      </c>
    </row>
    <row r="56" spans="1:18" ht="43.5" hidden="1" x14ac:dyDescent="0.35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8306</v>
      </c>
      <c r="O56" t="s">
        <v>8309</v>
      </c>
      <c r="P56" s="14">
        <f t="shared" si="5"/>
        <v>42612.911712962959</v>
      </c>
      <c r="Q56" s="14">
        <f t="shared" si="6"/>
        <v>42642.911712962959</v>
      </c>
      <c r="R56">
        <f t="shared" si="4"/>
        <v>30</v>
      </c>
    </row>
    <row r="57" spans="1:18" ht="43.5" hidden="1" x14ac:dyDescent="0.35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8328</v>
      </c>
      <c r="O57" t="s">
        <v>8344</v>
      </c>
      <c r="P57" s="14">
        <f t="shared" si="5"/>
        <v>42531.228437500002</v>
      </c>
      <c r="Q57" s="14">
        <f t="shared" si="6"/>
        <v>42561.228437500002</v>
      </c>
      <c r="R57">
        <f t="shared" si="4"/>
        <v>30</v>
      </c>
    </row>
    <row r="58" spans="1:18" ht="29" hidden="1" x14ac:dyDescent="0.3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8312</v>
      </c>
      <c r="O58" t="s">
        <v>8314</v>
      </c>
      <c r="P58" s="14">
        <f t="shared" si="5"/>
        <v>41809.473275462966</v>
      </c>
      <c r="Q58" s="14">
        <f t="shared" si="6"/>
        <v>41845.125</v>
      </c>
      <c r="R58">
        <f t="shared" si="4"/>
        <v>36</v>
      </c>
    </row>
    <row r="59" spans="1:18" ht="43.5" hidden="1" x14ac:dyDescent="0.35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8306</v>
      </c>
      <c r="O59" t="s">
        <v>8309</v>
      </c>
      <c r="P59" s="14">
        <f t="shared" si="5"/>
        <v>42556.583368055552</v>
      </c>
      <c r="Q59" s="14">
        <f t="shared" si="6"/>
        <v>42586.583368055552</v>
      </c>
      <c r="R59">
        <f t="shared" si="4"/>
        <v>30</v>
      </c>
    </row>
    <row r="60" spans="1:18" ht="43.5" hidden="1" x14ac:dyDescent="0.35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8312</v>
      </c>
      <c r="O60" t="s">
        <v>8314</v>
      </c>
      <c r="P60" s="14">
        <f t="shared" si="5"/>
        <v>42586.295138888891</v>
      </c>
      <c r="Q60" s="14">
        <f t="shared" si="6"/>
        <v>42626.295138888891</v>
      </c>
      <c r="R60">
        <f t="shared" si="4"/>
        <v>40</v>
      </c>
    </row>
    <row r="61" spans="1:18" ht="43.5" hidden="1" x14ac:dyDescent="0.35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8326</v>
      </c>
      <c r="O61" t="s">
        <v>8327</v>
      </c>
      <c r="P61" s="14">
        <f t="shared" si="5"/>
        <v>42415.253437499996</v>
      </c>
      <c r="Q61" s="14">
        <f t="shared" si="6"/>
        <v>42445.211770833332</v>
      </c>
      <c r="R61">
        <f t="shared" si="4"/>
        <v>30</v>
      </c>
    </row>
    <row r="62" spans="1:18" ht="58" hidden="1" x14ac:dyDescent="0.35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8317</v>
      </c>
      <c r="O62" t="s">
        <v>8334</v>
      </c>
      <c r="P62" s="14">
        <f t="shared" si="5"/>
        <v>42796.069571759261</v>
      </c>
      <c r="Q62" s="14">
        <f t="shared" si="6"/>
        <v>42826.027905092589</v>
      </c>
      <c r="R62">
        <f t="shared" si="4"/>
        <v>30</v>
      </c>
    </row>
    <row r="63" spans="1:18" ht="43.5" hidden="1" x14ac:dyDescent="0.35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8321</v>
      </c>
      <c r="O63" t="s">
        <v>8322</v>
      </c>
      <c r="P63" s="14">
        <f t="shared" si="5"/>
        <v>41264.853865740741</v>
      </c>
      <c r="Q63" s="14">
        <f t="shared" si="6"/>
        <v>41309.853865740741</v>
      </c>
      <c r="R63">
        <f t="shared" si="4"/>
        <v>45</v>
      </c>
    </row>
    <row r="64" spans="1:18" ht="43.5" hidden="1" x14ac:dyDescent="0.3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8312</v>
      </c>
      <c r="O64" t="s">
        <v>8342</v>
      </c>
      <c r="P64" s="14">
        <f t="shared" si="5"/>
        <v>42327.805659722217</v>
      </c>
      <c r="Q64" s="14">
        <f t="shared" si="6"/>
        <v>42355.805659722217</v>
      </c>
      <c r="R64">
        <f t="shared" si="4"/>
        <v>28</v>
      </c>
    </row>
    <row r="65" spans="1:18" ht="43.5" hidden="1" x14ac:dyDescent="0.3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8312</v>
      </c>
      <c r="O65" t="s">
        <v>8337</v>
      </c>
      <c r="P65" s="14">
        <f t="shared" si="5"/>
        <v>41389.364849537036</v>
      </c>
      <c r="Q65" s="14">
        <f t="shared" si="6"/>
        <v>41425.5</v>
      </c>
      <c r="R65">
        <f t="shared" si="4"/>
        <v>36</v>
      </c>
    </row>
    <row r="66" spans="1:18" ht="43.5" hidden="1" x14ac:dyDescent="0.35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8306</v>
      </c>
      <c r="O66" t="s">
        <v>8308</v>
      </c>
      <c r="P66" s="14">
        <f t="shared" si="5"/>
        <v>42113.550821759258</v>
      </c>
      <c r="Q66" s="14">
        <f t="shared" si="6"/>
        <v>42173.550821759258</v>
      </c>
      <c r="R66">
        <f t="shared" si="4"/>
        <v>60</v>
      </c>
    </row>
    <row r="67" spans="1:18" ht="43.5" hidden="1" x14ac:dyDescent="0.35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8312</v>
      </c>
      <c r="O67" t="s">
        <v>8313</v>
      </c>
      <c r="P67" s="14">
        <f t="shared" si="5"/>
        <v>42433.737453703703</v>
      </c>
      <c r="Q67" s="14">
        <f t="shared" si="6"/>
        <v>42493.695787037039</v>
      </c>
      <c r="R67">
        <f t="shared" ref="R67:R130" si="7">_xlfn.DAYS(Q67,P67)</f>
        <v>60</v>
      </c>
    </row>
    <row r="68" spans="1:18" ht="58" hidden="1" x14ac:dyDescent="0.3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8312</v>
      </c>
      <c r="O68" t="s">
        <v>8314</v>
      </c>
      <c r="P68" s="14">
        <f t="shared" ref="P68:P131" si="8">(((J68/60)/60)/24)+DATE(1970,1,1)</f>
        <v>42289.675173611111</v>
      </c>
      <c r="Q68" s="14">
        <f t="shared" ref="Q68:Q131" si="9">(((I68/60)/60)/24)+DATE(1970,1,1)</f>
        <v>42329.716840277775</v>
      </c>
      <c r="R68">
        <f t="shared" si="7"/>
        <v>40</v>
      </c>
    </row>
    <row r="69" spans="1:18" ht="43.5" hidden="1" x14ac:dyDescent="0.35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8321</v>
      </c>
      <c r="O69" t="s">
        <v>8322</v>
      </c>
      <c r="P69" s="14">
        <f t="shared" si="8"/>
        <v>42412.934212962966</v>
      </c>
      <c r="Q69" s="14">
        <f t="shared" si="9"/>
        <v>42442.892546296294</v>
      </c>
      <c r="R69">
        <f t="shared" si="7"/>
        <v>30</v>
      </c>
    </row>
    <row r="70" spans="1:18" ht="58" hidden="1" x14ac:dyDescent="0.35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8312</v>
      </c>
      <c r="O70" t="s">
        <v>8314</v>
      </c>
      <c r="P70" s="14">
        <f t="shared" si="8"/>
        <v>42669.802303240736</v>
      </c>
      <c r="Q70" s="14">
        <f t="shared" si="9"/>
        <v>42704.843969907408</v>
      </c>
      <c r="R70">
        <f t="shared" si="7"/>
        <v>35</v>
      </c>
    </row>
    <row r="71" spans="1:18" ht="43.5" hidden="1" x14ac:dyDescent="0.35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8312</v>
      </c>
      <c r="O71" t="s">
        <v>8314</v>
      </c>
      <c r="P71" s="14">
        <f t="shared" si="8"/>
        <v>42569.50409722222</v>
      </c>
      <c r="Q71" s="14">
        <f t="shared" si="9"/>
        <v>42599.50409722222</v>
      </c>
      <c r="R71">
        <f t="shared" si="7"/>
        <v>30</v>
      </c>
    </row>
    <row r="72" spans="1:18" ht="43.5" hidden="1" x14ac:dyDescent="0.35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8321</v>
      </c>
      <c r="O72" t="s">
        <v>8323</v>
      </c>
      <c r="P72" s="14">
        <f t="shared" si="8"/>
        <v>42000.300243055557</v>
      </c>
      <c r="Q72" s="14">
        <f t="shared" si="9"/>
        <v>42030.300243055557</v>
      </c>
      <c r="R72">
        <f t="shared" si="7"/>
        <v>30</v>
      </c>
    </row>
    <row r="73" spans="1:18" ht="43.5" hidden="1" x14ac:dyDescent="0.35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8312</v>
      </c>
      <c r="O73" t="s">
        <v>8337</v>
      </c>
      <c r="P73" s="14">
        <f t="shared" si="8"/>
        <v>41744.290868055556</v>
      </c>
      <c r="Q73" s="14">
        <f t="shared" si="9"/>
        <v>41774.290868055556</v>
      </c>
      <c r="R73">
        <f t="shared" si="7"/>
        <v>30</v>
      </c>
    </row>
    <row r="74" spans="1:18" ht="43.5" hidden="1" x14ac:dyDescent="0.35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8324</v>
      </c>
      <c r="O74" t="s">
        <v>8325</v>
      </c>
      <c r="P74" s="14">
        <f t="shared" si="8"/>
        <v>42252.277615740735</v>
      </c>
      <c r="Q74" s="14">
        <f t="shared" si="9"/>
        <v>42282.277615740735</v>
      </c>
      <c r="R74">
        <f t="shared" si="7"/>
        <v>30</v>
      </c>
    </row>
    <row r="75" spans="1:18" ht="58" hidden="1" x14ac:dyDescent="0.35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8328</v>
      </c>
      <c r="O75" t="s">
        <v>8344</v>
      </c>
      <c r="P75" s="14">
        <f t="shared" si="8"/>
        <v>42263.691574074073</v>
      </c>
      <c r="Q75" s="14">
        <f t="shared" si="9"/>
        <v>42293.691574074073</v>
      </c>
      <c r="R75">
        <f t="shared" si="7"/>
        <v>30</v>
      </c>
    </row>
    <row r="76" spans="1:18" ht="58" hidden="1" x14ac:dyDescent="0.3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8312</v>
      </c>
      <c r="O76" t="s">
        <v>8313</v>
      </c>
      <c r="P76" s="14">
        <f t="shared" si="8"/>
        <v>42321.283101851848</v>
      </c>
      <c r="Q76" s="14">
        <f t="shared" si="9"/>
        <v>42351.283101851848</v>
      </c>
      <c r="R76">
        <f t="shared" si="7"/>
        <v>30</v>
      </c>
    </row>
    <row r="77" spans="1:18" ht="43.5" hidden="1" x14ac:dyDescent="0.3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8328</v>
      </c>
      <c r="O77" t="s">
        <v>8344</v>
      </c>
      <c r="P77" s="14">
        <f t="shared" si="8"/>
        <v>42065.818807870368</v>
      </c>
      <c r="Q77" s="14">
        <f t="shared" si="9"/>
        <v>42125.777141203704</v>
      </c>
      <c r="R77">
        <f t="shared" si="7"/>
        <v>60</v>
      </c>
    </row>
    <row r="78" spans="1:18" ht="29" hidden="1" x14ac:dyDescent="0.3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8306</v>
      </c>
      <c r="O78" t="s">
        <v>8311</v>
      </c>
      <c r="P78" s="14">
        <f t="shared" si="8"/>
        <v>41757.975011574075</v>
      </c>
      <c r="Q78" s="14">
        <f t="shared" si="9"/>
        <v>41793.165972222225</v>
      </c>
      <c r="R78">
        <f t="shared" si="7"/>
        <v>36</v>
      </c>
    </row>
    <row r="79" spans="1:18" ht="29" hidden="1" x14ac:dyDescent="0.3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8328</v>
      </c>
      <c r="O79" t="s">
        <v>8344</v>
      </c>
      <c r="P79" s="14">
        <f t="shared" si="8"/>
        <v>42245.274699074071</v>
      </c>
      <c r="Q79" s="14">
        <f t="shared" si="9"/>
        <v>42275.274699074071</v>
      </c>
      <c r="R79">
        <f t="shared" si="7"/>
        <v>30</v>
      </c>
    </row>
    <row r="80" spans="1:18" ht="43.5" hidden="1" x14ac:dyDescent="0.35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8306</v>
      </c>
      <c r="O80" t="s">
        <v>8308</v>
      </c>
      <c r="P80" s="14">
        <f t="shared" si="8"/>
        <v>42053.198287037041</v>
      </c>
      <c r="Q80" s="14">
        <f t="shared" si="9"/>
        <v>42083.15662037037</v>
      </c>
      <c r="R80">
        <f t="shared" si="7"/>
        <v>30</v>
      </c>
    </row>
    <row r="81" spans="1:18" ht="43.5" hidden="1" x14ac:dyDescent="0.35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8306</v>
      </c>
      <c r="O81" t="s">
        <v>8311</v>
      </c>
      <c r="P81" s="14">
        <f t="shared" si="8"/>
        <v>41466.552314814813</v>
      </c>
      <c r="Q81" s="14">
        <f t="shared" si="9"/>
        <v>41496.552314814813</v>
      </c>
      <c r="R81">
        <f t="shared" si="7"/>
        <v>30</v>
      </c>
    </row>
    <row r="82" spans="1:18" ht="43.5" hidden="1" x14ac:dyDescent="0.35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8312</v>
      </c>
      <c r="O82" t="s">
        <v>8313</v>
      </c>
      <c r="P82" s="14">
        <f t="shared" si="8"/>
        <v>42474.637824074074</v>
      </c>
      <c r="Q82" s="14">
        <f t="shared" si="9"/>
        <v>42504.637824074074</v>
      </c>
      <c r="R82">
        <f t="shared" si="7"/>
        <v>30</v>
      </c>
    </row>
    <row r="83" spans="1:18" hidden="1" x14ac:dyDescent="0.35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8312</v>
      </c>
      <c r="O83" t="s">
        <v>8313</v>
      </c>
      <c r="P83" s="14">
        <f t="shared" si="8"/>
        <v>42759.593310185184</v>
      </c>
      <c r="Q83" s="14">
        <f t="shared" si="9"/>
        <v>42819.55164351852</v>
      </c>
      <c r="R83">
        <f t="shared" si="7"/>
        <v>60</v>
      </c>
    </row>
    <row r="84" spans="1:18" ht="58" hidden="1" x14ac:dyDescent="0.35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8312</v>
      </c>
      <c r="O84" t="s">
        <v>8314</v>
      </c>
      <c r="P84" s="14">
        <f t="shared" si="8"/>
        <v>42173.843240740738</v>
      </c>
      <c r="Q84" s="14">
        <f t="shared" si="9"/>
        <v>42203.843240740738</v>
      </c>
      <c r="R84">
        <f t="shared" si="7"/>
        <v>30</v>
      </c>
    </row>
    <row r="85" spans="1:18" ht="43.5" hidden="1" x14ac:dyDescent="0.35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8312</v>
      </c>
      <c r="O85" t="s">
        <v>8314</v>
      </c>
      <c r="P85" s="14">
        <f t="shared" si="8"/>
        <v>41838.832152777781</v>
      </c>
      <c r="Q85" s="14">
        <f t="shared" si="9"/>
        <v>41868.832152777781</v>
      </c>
      <c r="R85">
        <f t="shared" si="7"/>
        <v>30</v>
      </c>
    </row>
    <row r="86" spans="1:18" ht="58" hidden="1" x14ac:dyDescent="0.35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8312</v>
      </c>
      <c r="O86" t="s">
        <v>8314</v>
      </c>
      <c r="P86" s="14">
        <f t="shared" si="8"/>
        <v>42527.625671296293</v>
      </c>
      <c r="Q86" s="14">
        <f t="shared" si="9"/>
        <v>42557.625671296293</v>
      </c>
      <c r="R86">
        <f t="shared" si="7"/>
        <v>30</v>
      </c>
    </row>
    <row r="87" spans="1:18" ht="58" hidden="1" x14ac:dyDescent="0.35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8312</v>
      </c>
      <c r="O87" t="s">
        <v>8314</v>
      </c>
      <c r="P87" s="14">
        <f t="shared" si="8"/>
        <v>42675.66778935185</v>
      </c>
      <c r="Q87" s="14">
        <f t="shared" si="9"/>
        <v>42712.207638888889</v>
      </c>
      <c r="R87">
        <f t="shared" si="7"/>
        <v>37</v>
      </c>
    </row>
    <row r="88" spans="1:18" ht="58" hidden="1" x14ac:dyDescent="0.35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8312</v>
      </c>
      <c r="O88" t="s">
        <v>8314</v>
      </c>
      <c r="P88" s="14">
        <f t="shared" si="8"/>
        <v>41921.263078703705</v>
      </c>
      <c r="Q88" s="14">
        <f t="shared" si="9"/>
        <v>41973.957638888889</v>
      </c>
      <c r="R88">
        <f t="shared" si="7"/>
        <v>52</v>
      </c>
    </row>
    <row r="89" spans="1:18" ht="43.5" hidden="1" x14ac:dyDescent="0.35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8312</v>
      </c>
      <c r="O89" t="s">
        <v>8314</v>
      </c>
      <c r="P89" s="14">
        <f t="shared" si="8"/>
        <v>42276.624803240738</v>
      </c>
      <c r="Q89" s="14">
        <f t="shared" si="9"/>
        <v>42307.624803240738</v>
      </c>
      <c r="R89">
        <f t="shared" si="7"/>
        <v>31</v>
      </c>
    </row>
    <row r="90" spans="1:18" ht="58" hidden="1" x14ac:dyDescent="0.35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8312</v>
      </c>
      <c r="O90" t="s">
        <v>8314</v>
      </c>
      <c r="P90" s="14">
        <f t="shared" si="8"/>
        <v>42520.235486111109</v>
      </c>
      <c r="Q90" s="14">
        <f t="shared" si="9"/>
        <v>42572.583333333328</v>
      </c>
      <c r="R90">
        <f t="shared" si="7"/>
        <v>52</v>
      </c>
    </row>
    <row r="91" spans="1:18" ht="58" hidden="1" x14ac:dyDescent="0.3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8315</v>
      </c>
      <c r="O91" t="s">
        <v>8330</v>
      </c>
      <c r="P91" s="14">
        <f t="shared" si="8"/>
        <v>42013.915613425925</v>
      </c>
      <c r="Q91" s="14">
        <f t="shared" si="9"/>
        <v>42043.915613425925</v>
      </c>
      <c r="R91">
        <f t="shared" si="7"/>
        <v>30</v>
      </c>
    </row>
    <row r="92" spans="1:18" ht="58" hidden="1" x14ac:dyDescent="0.35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8315</v>
      </c>
      <c r="O92" t="s">
        <v>8330</v>
      </c>
      <c r="P92" s="14">
        <f t="shared" si="8"/>
        <v>42115.936550925922</v>
      </c>
      <c r="Q92" s="14">
        <f t="shared" si="9"/>
        <v>42146.225694444445</v>
      </c>
      <c r="R92">
        <f t="shared" si="7"/>
        <v>31</v>
      </c>
    </row>
    <row r="93" spans="1:18" ht="43.5" hidden="1" x14ac:dyDescent="0.35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8312</v>
      </c>
      <c r="O93" t="s">
        <v>8337</v>
      </c>
      <c r="P93" s="14">
        <f t="shared" si="8"/>
        <v>42290.460023148145</v>
      </c>
      <c r="Q93" s="14">
        <f t="shared" si="9"/>
        <v>42327.207638888889</v>
      </c>
      <c r="R93">
        <f t="shared" si="7"/>
        <v>37</v>
      </c>
    </row>
    <row r="94" spans="1:18" ht="43.5" hidden="1" x14ac:dyDescent="0.35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8324</v>
      </c>
      <c r="O94" t="s">
        <v>8325</v>
      </c>
      <c r="P94" s="14">
        <f t="shared" si="8"/>
        <v>41837.829895833333</v>
      </c>
      <c r="Q94" s="14">
        <f t="shared" si="9"/>
        <v>41897.829895833333</v>
      </c>
      <c r="R94">
        <f t="shared" si="7"/>
        <v>60</v>
      </c>
    </row>
    <row r="95" spans="1:18" ht="43.5" hidden="1" x14ac:dyDescent="0.35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8328</v>
      </c>
      <c r="O95" t="s">
        <v>8344</v>
      </c>
      <c r="P95" s="14">
        <f t="shared" si="8"/>
        <v>42334.803923611107</v>
      </c>
      <c r="Q95" s="14">
        <f t="shared" si="9"/>
        <v>42354.845833333333</v>
      </c>
      <c r="R95">
        <f t="shared" si="7"/>
        <v>20</v>
      </c>
    </row>
    <row r="96" spans="1:18" ht="43.5" hidden="1" x14ac:dyDescent="0.35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8328</v>
      </c>
      <c r="O96" t="s">
        <v>8329</v>
      </c>
      <c r="P96" s="14">
        <f t="shared" si="8"/>
        <v>42433.825717592597</v>
      </c>
      <c r="Q96" s="14">
        <f t="shared" si="9"/>
        <v>42493.784050925926</v>
      </c>
      <c r="R96">
        <f t="shared" si="7"/>
        <v>60</v>
      </c>
    </row>
    <row r="97" spans="1:18" ht="43.5" hidden="1" x14ac:dyDescent="0.3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8312</v>
      </c>
      <c r="O97" t="s">
        <v>8337</v>
      </c>
      <c r="P97" s="14">
        <f t="shared" si="8"/>
        <v>42549.722962962958</v>
      </c>
      <c r="Q97" s="14">
        <f t="shared" si="9"/>
        <v>42588.291666666672</v>
      </c>
      <c r="R97">
        <f t="shared" si="7"/>
        <v>39</v>
      </c>
    </row>
    <row r="98" spans="1:18" ht="58" hidden="1" x14ac:dyDescent="0.3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8312</v>
      </c>
      <c r="O98" t="s">
        <v>8314</v>
      </c>
      <c r="P98" s="14">
        <f t="shared" si="8"/>
        <v>42604.669675925921</v>
      </c>
      <c r="Q98" s="14">
        <f t="shared" si="9"/>
        <v>42664.669675925921</v>
      </c>
      <c r="R98">
        <f t="shared" si="7"/>
        <v>60</v>
      </c>
    </row>
    <row r="99" spans="1:18" ht="58" hidden="1" x14ac:dyDescent="0.3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8315</v>
      </c>
      <c r="O99" t="s">
        <v>8330</v>
      </c>
      <c r="P99" s="14">
        <f t="shared" si="8"/>
        <v>42198.765844907408</v>
      </c>
      <c r="Q99" s="14">
        <f t="shared" si="9"/>
        <v>42258.765844907408</v>
      </c>
      <c r="R99">
        <f t="shared" si="7"/>
        <v>60</v>
      </c>
    </row>
    <row r="100" spans="1:18" ht="43.5" hidden="1" x14ac:dyDescent="0.35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8326</v>
      </c>
      <c r="O100" t="s">
        <v>8351</v>
      </c>
      <c r="P100" s="14">
        <f t="shared" si="8"/>
        <v>42678.586655092593</v>
      </c>
      <c r="Q100" s="14">
        <f t="shared" si="9"/>
        <v>42708.628321759257</v>
      </c>
      <c r="R100">
        <f t="shared" si="7"/>
        <v>30</v>
      </c>
    </row>
    <row r="101" spans="1:18" ht="58" hidden="1" x14ac:dyDescent="0.35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8324</v>
      </c>
      <c r="O101" t="s">
        <v>8340</v>
      </c>
      <c r="P101" s="14">
        <f t="shared" si="8"/>
        <v>42732.00681712963</v>
      </c>
      <c r="Q101" s="14">
        <f t="shared" si="9"/>
        <v>42792.00681712963</v>
      </c>
      <c r="R101">
        <f t="shared" si="7"/>
        <v>60</v>
      </c>
    </row>
    <row r="102" spans="1:18" ht="58" hidden="1" x14ac:dyDescent="0.35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8328</v>
      </c>
      <c r="O102" t="s">
        <v>8329</v>
      </c>
      <c r="P102" s="14">
        <f t="shared" si="8"/>
        <v>41929.266215277778</v>
      </c>
      <c r="Q102" s="14">
        <f t="shared" si="9"/>
        <v>41968.823611111111</v>
      </c>
      <c r="R102">
        <f t="shared" si="7"/>
        <v>39</v>
      </c>
    </row>
    <row r="103" spans="1:18" ht="29" hidden="1" x14ac:dyDescent="0.3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8312</v>
      </c>
      <c r="O103" t="s">
        <v>8337</v>
      </c>
      <c r="P103" s="14">
        <f t="shared" si="8"/>
        <v>41803.880659722221</v>
      </c>
      <c r="Q103" s="14">
        <f t="shared" si="9"/>
        <v>41843.880659722221</v>
      </c>
      <c r="R103">
        <f t="shared" si="7"/>
        <v>40</v>
      </c>
    </row>
    <row r="104" spans="1:18" ht="29" hidden="1" x14ac:dyDescent="0.35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8312</v>
      </c>
      <c r="O104" t="s">
        <v>8314</v>
      </c>
      <c r="P104" s="14">
        <f t="shared" si="8"/>
        <v>41815.927106481482</v>
      </c>
      <c r="Q104" s="14">
        <f t="shared" si="9"/>
        <v>41845.927106481482</v>
      </c>
      <c r="R104">
        <f t="shared" si="7"/>
        <v>30</v>
      </c>
    </row>
    <row r="105" spans="1:18" ht="58" hidden="1" x14ac:dyDescent="0.35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8324</v>
      </c>
      <c r="O105" t="s">
        <v>8325</v>
      </c>
      <c r="P105" s="14">
        <f t="shared" si="8"/>
        <v>42746.019652777773</v>
      </c>
      <c r="Q105" s="14">
        <f t="shared" si="9"/>
        <v>42800.541666666672</v>
      </c>
      <c r="R105">
        <f t="shared" si="7"/>
        <v>54</v>
      </c>
    </row>
    <row r="106" spans="1:18" ht="43.5" hidden="1" x14ac:dyDescent="0.3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8312</v>
      </c>
      <c r="O106" t="s">
        <v>8313</v>
      </c>
      <c r="P106" s="14">
        <f t="shared" si="8"/>
        <v>42322.011574074073</v>
      </c>
      <c r="Q106" s="14">
        <f t="shared" si="9"/>
        <v>42367.011574074073</v>
      </c>
      <c r="R106">
        <f t="shared" si="7"/>
        <v>45</v>
      </c>
    </row>
    <row r="107" spans="1:18" ht="43.5" hidden="1" x14ac:dyDescent="0.3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8312</v>
      </c>
      <c r="O107" t="s">
        <v>8314</v>
      </c>
      <c r="P107" s="14">
        <f t="shared" si="8"/>
        <v>42395.309039351851</v>
      </c>
      <c r="Q107" s="14">
        <f t="shared" si="9"/>
        <v>42425.309039351851</v>
      </c>
      <c r="R107">
        <f t="shared" si="7"/>
        <v>30</v>
      </c>
    </row>
    <row r="108" spans="1:18" ht="58" hidden="1" x14ac:dyDescent="0.35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8321</v>
      </c>
      <c r="O108" t="s">
        <v>8323</v>
      </c>
      <c r="P108" s="14">
        <f t="shared" si="8"/>
        <v>42529.969131944439</v>
      </c>
      <c r="Q108" s="14">
        <f t="shared" si="9"/>
        <v>42549.969131944439</v>
      </c>
      <c r="R108">
        <f t="shared" si="7"/>
        <v>20</v>
      </c>
    </row>
    <row r="109" spans="1:18" ht="58" hidden="1" x14ac:dyDescent="0.35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8312</v>
      </c>
      <c r="O109" t="s">
        <v>8337</v>
      </c>
      <c r="P109" s="14">
        <f t="shared" si="8"/>
        <v>42499.960810185185</v>
      </c>
      <c r="Q109" s="14">
        <f t="shared" si="9"/>
        <v>42559.960810185185</v>
      </c>
      <c r="R109">
        <f t="shared" si="7"/>
        <v>60</v>
      </c>
    </row>
    <row r="110" spans="1:18" ht="43.5" hidden="1" x14ac:dyDescent="0.35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8306</v>
      </c>
      <c r="O110" t="s">
        <v>8308</v>
      </c>
      <c r="P110" s="14">
        <f t="shared" si="8"/>
        <v>42186.257418981477</v>
      </c>
      <c r="Q110" s="14">
        <f t="shared" si="9"/>
        <v>42217.207638888889</v>
      </c>
      <c r="R110">
        <f t="shared" si="7"/>
        <v>31</v>
      </c>
    </row>
    <row r="111" spans="1:18" ht="43.5" hidden="1" x14ac:dyDescent="0.35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8306</v>
      </c>
      <c r="O111" t="s">
        <v>8309</v>
      </c>
      <c r="P111" s="14">
        <f t="shared" si="8"/>
        <v>42321.08447916666</v>
      </c>
      <c r="Q111" s="14">
        <f t="shared" si="9"/>
        <v>42374</v>
      </c>
      <c r="R111">
        <f t="shared" si="7"/>
        <v>53</v>
      </c>
    </row>
    <row r="112" spans="1:18" ht="43.5" hidden="1" x14ac:dyDescent="0.35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8306</v>
      </c>
      <c r="O112" t="s">
        <v>8310</v>
      </c>
      <c r="P112" s="14">
        <f t="shared" si="8"/>
        <v>42775.314884259264</v>
      </c>
      <c r="Q112" s="14">
        <f t="shared" si="9"/>
        <v>42808.956250000003</v>
      </c>
      <c r="R112">
        <f t="shared" si="7"/>
        <v>33</v>
      </c>
    </row>
    <row r="113" spans="1:18" ht="43.5" hidden="1" x14ac:dyDescent="0.35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8306</v>
      </c>
      <c r="O113" t="s">
        <v>8310</v>
      </c>
      <c r="P113" s="14">
        <f t="shared" si="8"/>
        <v>41261.767812500002</v>
      </c>
      <c r="Q113" s="14">
        <f t="shared" si="9"/>
        <v>41306.767812500002</v>
      </c>
      <c r="R113">
        <f t="shared" si="7"/>
        <v>45</v>
      </c>
    </row>
    <row r="114" spans="1:18" ht="43.5" hidden="1" x14ac:dyDescent="0.35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8312</v>
      </c>
      <c r="O114" t="s">
        <v>8313</v>
      </c>
      <c r="P114" s="14">
        <f t="shared" si="8"/>
        <v>42676.942164351851</v>
      </c>
      <c r="Q114" s="14">
        <f t="shared" si="9"/>
        <v>42706.983831018515</v>
      </c>
      <c r="R114">
        <f t="shared" si="7"/>
        <v>30</v>
      </c>
    </row>
    <row r="115" spans="1:18" ht="43.5" hidden="1" x14ac:dyDescent="0.35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8312</v>
      </c>
      <c r="O115" t="s">
        <v>8313</v>
      </c>
      <c r="P115" s="14">
        <f t="shared" si="8"/>
        <v>42140.921064814815</v>
      </c>
      <c r="Q115" s="14">
        <f t="shared" si="9"/>
        <v>42170.921064814815</v>
      </c>
      <c r="R115">
        <f t="shared" si="7"/>
        <v>30</v>
      </c>
    </row>
    <row r="116" spans="1:18" ht="43.5" hidden="1" x14ac:dyDescent="0.35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8312</v>
      </c>
      <c r="O116" t="s">
        <v>8314</v>
      </c>
      <c r="P116" s="14">
        <f t="shared" si="8"/>
        <v>42737.663877314815</v>
      </c>
      <c r="Q116" s="14">
        <f t="shared" si="9"/>
        <v>42767.663877314815</v>
      </c>
      <c r="R116">
        <f t="shared" si="7"/>
        <v>30</v>
      </c>
    </row>
    <row r="117" spans="1:18" ht="43.5" hidden="1" x14ac:dyDescent="0.3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8312</v>
      </c>
      <c r="O117" t="s">
        <v>8314</v>
      </c>
      <c r="P117" s="14">
        <f t="shared" si="8"/>
        <v>42185.058993055558</v>
      </c>
      <c r="Q117" s="14">
        <f t="shared" si="9"/>
        <v>42230.058993055558</v>
      </c>
      <c r="R117">
        <f t="shared" si="7"/>
        <v>45</v>
      </c>
    </row>
    <row r="118" spans="1:18" ht="43.5" hidden="1" x14ac:dyDescent="0.35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8312</v>
      </c>
      <c r="O118" t="s">
        <v>8314</v>
      </c>
      <c r="P118" s="14">
        <f t="shared" si="8"/>
        <v>41926.29965277778</v>
      </c>
      <c r="Q118" s="14">
        <f t="shared" si="9"/>
        <v>41956.334722222222</v>
      </c>
      <c r="R118">
        <f t="shared" si="7"/>
        <v>30</v>
      </c>
    </row>
    <row r="119" spans="1:18" ht="43.5" hidden="1" x14ac:dyDescent="0.35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8321</v>
      </c>
      <c r="O119" t="s">
        <v>8322</v>
      </c>
      <c r="P119" s="14">
        <f t="shared" si="8"/>
        <v>41445.962754629632</v>
      </c>
      <c r="Q119" s="14">
        <f t="shared" si="9"/>
        <v>41490.962754629632</v>
      </c>
      <c r="R119">
        <f t="shared" si="7"/>
        <v>45</v>
      </c>
    </row>
    <row r="120" spans="1:18" ht="58" hidden="1" x14ac:dyDescent="0.3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8312</v>
      </c>
      <c r="O120" t="s">
        <v>8313</v>
      </c>
      <c r="P120" s="14">
        <f t="shared" si="8"/>
        <v>42528.626620370371</v>
      </c>
      <c r="Q120" s="14">
        <f t="shared" si="9"/>
        <v>42573.626620370371</v>
      </c>
      <c r="R120">
        <f t="shared" si="7"/>
        <v>45</v>
      </c>
    </row>
    <row r="121" spans="1:18" ht="29" hidden="1" x14ac:dyDescent="0.35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8324</v>
      </c>
      <c r="O121" t="s">
        <v>8340</v>
      </c>
      <c r="P121" s="14">
        <f t="shared" si="8"/>
        <v>41809.155138888891</v>
      </c>
      <c r="Q121" s="14">
        <f t="shared" si="9"/>
        <v>41839.155138888891</v>
      </c>
      <c r="R121">
        <f t="shared" si="7"/>
        <v>30</v>
      </c>
    </row>
    <row r="122" spans="1:18" ht="29" hidden="1" x14ac:dyDescent="0.35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8312</v>
      </c>
      <c r="O122" t="s">
        <v>8342</v>
      </c>
      <c r="P122" s="14">
        <f t="shared" si="8"/>
        <v>42767.688518518517</v>
      </c>
      <c r="Q122" s="14">
        <f t="shared" si="9"/>
        <v>42806.791666666672</v>
      </c>
      <c r="R122">
        <f t="shared" si="7"/>
        <v>39</v>
      </c>
    </row>
    <row r="123" spans="1:18" ht="58" hidden="1" x14ac:dyDescent="0.35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8328</v>
      </c>
      <c r="O123" t="s">
        <v>8344</v>
      </c>
      <c r="P123" s="14">
        <f t="shared" si="8"/>
        <v>42322.653749999998</v>
      </c>
      <c r="Q123" s="14">
        <f t="shared" si="9"/>
        <v>42362.653749999998</v>
      </c>
      <c r="R123">
        <f t="shared" si="7"/>
        <v>40</v>
      </c>
    </row>
    <row r="124" spans="1:18" ht="43.5" hidden="1" x14ac:dyDescent="0.35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8328</v>
      </c>
      <c r="O124" t="s">
        <v>8329</v>
      </c>
      <c r="P124" s="14">
        <f t="shared" si="8"/>
        <v>42171.743969907402</v>
      </c>
      <c r="Q124" s="14">
        <f t="shared" si="9"/>
        <v>42201.743969907402</v>
      </c>
      <c r="R124">
        <f t="shared" si="7"/>
        <v>30</v>
      </c>
    </row>
    <row r="125" spans="1:18" ht="43.5" hidden="1" x14ac:dyDescent="0.35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8328</v>
      </c>
      <c r="O125" t="s">
        <v>8329</v>
      </c>
      <c r="P125" s="14">
        <f t="shared" si="8"/>
        <v>42210.439768518518</v>
      </c>
      <c r="Q125" s="14">
        <f t="shared" si="9"/>
        <v>42240.439768518518</v>
      </c>
      <c r="R125">
        <f t="shared" si="7"/>
        <v>30</v>
      </c>
    </row>
    <row r="126" spans="1:18" ht="43.5" hidden="1" x14ac:dyDescent="0.35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8328</v>
      </c>
      <c r="O126" t="s">
        <v>8346</v>
      </c>
      <c r="P126" s="14">
        <f t="shared" si="8"/>
        <v>42226.694780092599</v>
      </c>
      <c r="Q126" s="14">
        <f t="shared" si="9"/>
        <v>42261.694780092599</v>
      </c>
      <c r="R126">
        <f t="shared" si="7"/>
        <v>35</v>
      </c>
    </row>
    <row r="127" spans="1:18" ht="43.5" hidden="1" x14ac:dyDescent="0.35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8328</v>
      </c>
      <c r="O127" t="s">
        <v>8346</v>
      </c>
      <c r="P127" s="14">
        <f t="shared" si="8"/>
        <v>41849.887037037035</v>
      </c>
      <c r="Q127" s="14">
        <f t="shared" si="9"/>
        <v>41909.887037037035</v>
      </c>
      <c r="R127">
        <f t="shared" si="7"/>
        <v>60</v>
      </c>
    </row>
    <row r="128" spans="1:18" ht="43.5" hidden="1" x14ac:dyDescent="0.3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8324</v>
      </c>
      <c r="O128" t="s">
        <v>8325</v>
      </c>
      <c r="P128" s="14">
        <f t="shared" si="8"/>
        <v>42734.879236111112</v>
      </c>
      <c r="Q128" s="14">
        <f t="shared" si="9"/>
        <v>42771.697222222225</v>
      </c>
      <c r="R128">
        <f t="shared" si="7"/>
        <v>37</v>
      </c>
    </row>
    <row r="129" spans="1:18" ht="58" hidden="1" x14ac:dyDescent="0.3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8326</v>
      </c>
      <c r="O129" t="s">
        <v>8351</v>
      </c>
      <c r="P129" s="14">
        <f t="shared" si="8"/>
        <v>41800.819571759261</v>
      </c>
      <c r="Q129" s="14">
        <f t="shared" si="9"/>
        <v>41830.819571759261</v>
      </c>
      <c r="R129">
        <f t="shared" si="7"/>
        <v>30</v>
      </c>
    </row>
    <row r="130" spans="1:18" ht="43.5" hidden="1" x14ac:dyDescent="0.3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8312</v>
      </c>
      <c r="O130" t="s">
        <v>8314</v>
      </c>
      <c r="P130" s="14">
        <f t="shared" si="8"/>
        <v>42410.774155092593</v>
      </c>
      <c r="Q130" s="14">
        <f t="shared" si="9"/>
        <v>42440.774155092593</v>
      </c>
      <c r="R130">
        <f t="shared" si="7"/>
        <v>30</v>
      </c>
    </row>
    <row r="131" spans="1:18" ht="43.5" hidden="1" x14ac:dyDescent="0.35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8306</v>
      </c>
      <c r="O131" t="s">
        <v>8308</v>
      </c>
      <c r="P131" s="14">
        <f t="shared" si="8"/>
        <v>42090.161828703705</v>
      </c>
      <c r="Q131" s="14">
        <f t="shared" si="9"/>
        <v>42150.161828703705</v>
      </c>
      <c r="R131">
        <f t="shared" ref="R131:R194" si="10">_xlfn.DAYS(Q131,P131)</f>
        <v>60</v>
      </c>
    </row>
    <row r="132" spans="1:18" ht="43.5" hidden="1" x14ac:dyDescent="0.35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8312</v>
      </c>
      <c r="O132" t="s">
        <v>8314</v>
      </c>
      <c r="P132" s="14">
        <f t="shared" ref="P132:P195" si="11">(((J132/60)/60)/24)+DATE(1970,1,1)</f>
        <v>41563.485509259262</v>
      </c>
      <c r="Q132" s="14">
        <f t="shared" ref="Q132:Q195" si="12">(((I132/60)/60)/24)+DATE(1970,1,1)</f>
        <v>41600.666666666664</v>
      </c>
      <c r="R132">
        <f t="shared" si="10"/>
        <v>37</v>
      </c>
    </row>
    <row r="133" spans="1:18" ht="43.5" hidden="1" x14ac:dyDescent="0.3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8315</v>
      </c>
      <c r="O133" t="s">
        <v>8330</v>
      </c>
      <c r="P133" s="14">
        <f t="shared" si="11"/>
        <v>42139.542303240742</v>
      </c>
      <c r="Q133" s="14">
        <f t="shared" si="12"/>
        <v>42169.542303240742</v>
      </c>
      <c r="R133">
        <f t="shared" si="10"/>
        <v>30</v>
      </c>
    </row>
    <row r="134" spans="1:18" ht="29" hidden="1" x14ac:dyDescent="0.3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8306</v>
      </c>
      <c r="O134" t="s">
        <v>8310</v>
      </c>
      <c r="P134" s="14">
        <f t="shared" si="11"/>
        <v>41709.463518518518</v>
      </c>
      <c r="Q134" s="14">
        <f t="shared" si="12"/>
        <v>41768.875</v>
      </c>
      <c r="R134">
        <f t="shared" si="10"/>
        <v>59</v>
      </c>
    </row>
    <row r="135" spans="1:18" ht="29" hidden="1" x14ac:dyDescent="0.35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8312</v>
      </c>
      <c r="O135" t="s">
        <v>8313</v>
      </c>
      <c r="P135" s="14">
        <f t="shared" si="11"/>
        <v>42230.578622685185</v>
      </c>
      <c r="Q135" s="14">
        <f t="shared" si="12"/>
        <v>42254.578622685185</v>
      </c>
      <c r="R135">
        <f t="shared" si="10"/>
        <v>24</v>
      </c>
    </row>
    <row r="136" spans="1:18" ht="43.5" hidden="1" x14ac:dyDescent="0.35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8324</v>
      </c>
      <c r="O136" t="s">
        <v>8325</v>
      </c>
      <c r="P136" s="14">
        <f t="shared" si="11"/>
        <v>42184.185844907406</v>
      </c>
      <c r="Q136" s="14">
        <f t="shared" si="12"/>
        <v>42219.185844907406</v>
      </c>
      <c r="R136">
        <f t="shared" si="10"/>
        <v>35</v>
      </c>
    </row>
    <row r="137" spans="1:18" ht="72.5" hidden="1" x14ac:dyDescent="0.35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8317</v>
      </c>
      <c r="O137" t="s">
        <v>8334</v>
      </c>
      <c r="P137" s="14">
        <f t="shared" si="11"/>
        <v>42796.207870370374</v>
      </c>
      <c r="Q137" s="14">
        <f t="shared" si="12"/>
        <v>42820.147916666669</v>
      </c>
      <c r="R137">
        <f t="shared" si="10"/>
        <v>24</v>
      </c>
    </row>
    <row r="138" spans="1:18" ht="43.5" hidden="1" x14ac:dyDescent="0.35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8312</v>
      </c>
      <c r="O138" t="s">
        <v>8337</v>
      </c>
      <c r="P138" s="14">
        <f t="shared" si="11"/>
        <v>42675.438946759255</v>
      </c>
      <c r="Q138" s="14">
        <f t="shared" si="12"/>
        <v>42705.207638888889</v>
      </c>
      <c r="R138">
        <f t="shared" si="10"/>
        <v>30</v>
      </c>
    </row>
    <row r="139" spans="1:18" ht="43.5" hidden="1" x14ac:dyDescent="0.35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8312</v>
      </c>
      <c r="O139" t="s">
        <v>8337</v>
      </c>
      <c r="P139" s="14">
        <f t="shared" si="11"/>
        <v>42519.6565162037</v>
      </c>
      <c r="Q139" s="14">
        <f t="shared" si="12"/>
        <v>42549.6565162037</v>
      </c>
      <c r="R139">
        <f t="shared" si="10"/>
        <v>30</v>
      </c>
    </row>
    <row r="140" spans="1:18" ht="29" hidden="1" x14ac:dyDescent="0.35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8312</v>
      </c>
      <c r="O140" t="s">
        <v>8342</v>
      </c>
      <c r="P140" s="14">
        <f t="shared" si="11"/>
        <v>42341.99700231482</v>
      </c>
      <c r="Q140" s="14">
        <f t="shared" si="12"/>
        <v>42401.99700231482</v>
      </c>
      <c r="R140">
        <f t="shared" si="10"/>
        <v>60</v>
      </c>
    </row>
    <row r="141" spans="1:18" ht="43.5" hidden="1" x14ac:dyDescent="0.35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8328</v>
      </c>
      <c r="O141" t="s">
        <v>8344</v>
      </c>
      <c r="P141" s="14">
        <f t="shared" si="11"/>
        <v>42530.993032407408</v>
      </c>
      <c r="Q141" s="14">
        <f t="shared" si="12"/>
        <v>42560.993032407408</v>
      </c>
      <c r="R141">
        <f t="shared" si="10"/>
        <v>30</v>
      </c>
    </row>
    <row r="142" spans="1:18" ht="43.5" hidden="1" x14ac:dyDescent="0.3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8312</v>
      </c>
      <c r="O142" t="s">
        <v>8313</v>
      </c>
      <c r="P142" s="14">
        <f t="shared" si="11"/>
        <v>41976.88490740741</v>
      </c>
      <c r="Q142" s="14">
        <f t="shared" si="12"/>
        <v>42006.88490740741</v>
      </c>
      <c r="R142">
        <f t="shared" si="10"/>
        <v>30</v>
      </c>
    </row>
    <row r="143" spans="1:18" ht="58" hidden="1" x14ac:dyDescent="0.3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8306</v>
      </c>
      <c r="O143" t="s">
        <v>8309</v>
      </c>
      <c r="P143" s="14">
        <f t="shared" si="11"/>
        <v>41841.762743055559</v>
      </c>
      <c r="Q143" s="14">
        <f t="shared" si="12"/>
        <v>41901.762743055559</v>
      </c>
      <c r="R143">
        <f t="shared" si="10"/>
        <v>60</v>
      </c>
    </row>
    <row r="144" spans="1:18" ht="58" hidden="1" x14ac:dyDescent="0.3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8324</v>
      </c>
      <c r="O144" t="s">
        <v>8325</v>
      </c>
      <c r="P144" s="14">
        <f t="shared" si="11"/>
        <v>42338.615393518514</v>
      </c>
      <c r="Q144" s="14">
        <f t="shared" si="12"/>
        <v>42398.615393518514</v>
      </c>
      <c r="R144">
        <f t="shared" si="10"/>
        <v>60</v>
      </c>
    </row>
    <row r="145" spans="1:18" ht="43.5" hidden="1" x14ac:dyDescent="0.3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8328</v>
      </c>
      <c r="O145" t="s">
        <v>8344</v>
      </c>
      <c r="P145" s="14">
        <f t="shared" si="11"/>
        <v>41894.632361111115</v>
      </c>
      <c r="Q145" s="14">
        <f t="shared" si="12"/>
        <v>41954.674027777779</v>
      </c>
      <c r="R145">
        <f t="shared" si="10"/>
        <v>60</v>
      </c>
    </row>
    <row r="146" spans="1:18" ht="43.5" hidden="1" x14ac:dyDescent="0.3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8312</v>
      </c>
      <c r="O146" t="s">
        <v>8314</v>
      </c>
      <c r="P146" s="14">
        <f t="shared" si="11"/>
        <v>42561.829421296294</v>
      </c>
      <c r="Q146" s="14">
        <f t="shared" si="12"/>
        <v>42618.124305555553</v>
      </c>
      <c r="R146">
        <f t="shared" si="10"/>
        <v>57</v>
      </c>
    </row>
    <row r="147" spans="1:18" ht="43.5" hidden="1" x14ac:dyDescent="0.35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8306</v>
      </c>
      <c r="O147" t="s">
        <v>8309</v>
      </c>
      <c r="P147" s="14">
        <f t="shared" si="11"/>
        <v>42160.927488425921</v>
      </c>
      <c r="Q147" s="14">
        <f t="shared" si="12"/>
        <v>42220.927488425921</v>
      </c>
      <c r="R147">
        <f t="shared" si="10"/>
        <v>60</v>
      </c>
    </row>
    <row r="148" spans="1:18" ht="58" hidden="1" x14ac:dyDescent="0.35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8306</v>
      </c>
      <c r="O148" t="s">
        <v>8311</v>
      </c>
      <c r="P148" s="14">
        <f t="shared" si="11"/>
        <v>41500.747453703705</v>
      </c>
      <c r="Q148" s="14">
        <f t="shared" si="12"/>
        <v>41530.747453703705</v>
      </c>
      <c r="R148">
        <f t="shared" si="10"/>
        <v>30</v>
      </c>
    </row>
    <row r="149" spans="1:18" ht="58" hidden="1" x14ac:dyDescent="0.35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8312</v>
      </c>
      <c r="O149" t="s">
        <v>8314</v>
      </c>
      <c r="P149" s="14">
        <f t="shared" si="11"/>
        <v>42208.628692129627</v>
      </c>
      <c r="Q149" s="14">
        <f t="shared" si="12"/>
        <v>42248.628692129627</v>
      </c>
      <c r="R149">
        <f t="shared" si="10"/>
        <v>40</v>
      </c>
    </row>
    <row r="150" spans="1:18" ht="58" hidden="1" x14ac:dyDescent="0.35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8312</v>
      </c>
      <c r="O150" t="s">
        <v>8314</v>
      </c>
      <c r="P150" s="14">
        <f t="shared" si="11"/>
        <v>41947.457569444443</v>
      </c>
      <c r="Q150" s="14">
        <f t="shared" si="12"/>
        <v>41977.457569444443</v>
      </c>
      <c r="R150">
        <f t="shared" si="10"/>
        <v>30</v>
      </c>
    </row>
    <row r="151" spans="1:18" ht="58" hidden="1" x14ac:dyDescent="0.35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8321</v>
      </c>
      <c r="O151" t="s">
        <v>8323</v>
      </c>
      <c r="P151" s="14">
        <f t="shared" si="11"/>
        <v>42645.367442129631</v>
      </c>
      <c r="Q151" s="14">
        <f t="shared" si="12"/>
        <v>42680.409108796302</v>
      </c>
      <c r="R151">
        <f t="shared" si="10"/>
        <v>35</v>
      </c>
    </row>
    <row r="152" spans="1:18" ht="43.5" hidden="1" x14ac:dyDescent="0.35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8312</v>
      </c>
      <c r="O152" t="s">
        <v>8313</v>
      </c>
      <c r="P152" s="14">
        <f t="shared" si="11"/>
        <v>42213.013078703705</v>
      </c>
      <c r="Q152" s="14">
        <f t="shared" si="12"/>
        <v>42242.013078703705</v>
      </c>
      <c r="R152">
        <f t="shared" si="10"/>
        <v>29</v>
      </c>
    </row>
    <row r="153" spans="1:18" ht="58" hidden="1" x14ac:dyDescent="0.35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8324</v>
      </c>
      <c r="O153" t="s">
        <v>8340</v>
      </c>
      <c r="P153" s="14">
        <f t="shared" si="11"/>
        <v>41858.825439814813</v>
      </c>
      <c r="Q153" s="14">
        <f t="shared" si="12"/>
        <v>41903.825439814813</v>
      </c>
      <c r="R153">
        <f t="shared" si="10"/>
        <v>45</v>
      </c>
    </row>
    <row r="154" spans="1:18" ht="43.5" hidden="1" x14ac:dyDescent="0.35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8328</v>
      </c>
      <c r="O154" t="s">
        <v>8329</v>
      </c>
      <c r="P154" s="14">
        <f t="shared" si="11"/>
        <v>42039.194988425923</v>
      </c>
      <c r="Q154" s="14">
        <f t="shared" si="12"/>
        <v>42099.153321759266</v>
      </c>
      <c r="R154">
        <f t="shared" si="10"/>
        <v>60</v>
      </c>
    </row>
    <row r="155" spans="1:18" ht="43.5" hidden="1" x14ac:dyDescent="0.3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8328</v>
      </c>
      <c r="O155" t="s">
        <v>8344</v>
      </c>
      <c r="P155" s="14">
        <f t="shared" si="11"/>
        <v>42081.731273148151</v>
      </c>
      <c r="Q155" s="14">
        <f t="shared" si="12"/>
        <v>42111.731273148151</v>
      </c>
      <c r="R155">
        <f t="shared" si="10"/>
        <v>30</v>
      </c>
    </row>
    <row r="156" spans="1:18" ht="58" hidden="1" x14ac:dyDescent="0.3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8312</v>
      </c>
      <c r="O156" t="s">
        <v>8314</v>
      </c>
      <c r="P156" s="14">
        <f t="shared" si="11"/>
        <v>42574.667650462965</v>
      </c>
      <c r="Q156" s="14">
        <f t="shared" si="12"/>
        <v>42605.870833333334</v>
      </c>
      <c r="R156">
        <f t="shared" si="10"/>
        <v>31</v>
      </c>
    </row>
    <row r="157" spans="1:18" ht="29" hidden="1" x14ac:dyDescent="0.35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8306</v>
      </c>
      <c r="O157" t="s">
        <v>8308</v>
      </c>
      <c r="P157" s="14">
        <f t="shared" si="11"/>
        <v>42628.22792824074</v>
      </c>
      <c r="Q157" s="14">
        <f t="shared" si="12"/>
        <v>42663.22792824074</v>
      </c>
      <c r="R157">
        <f t="shared" si="10"/>
        <v>35</v>
      </c>
    </row>
    <row r="158" spans="1:18" hidden="1" x14ac:dyDescent="0.35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8306</v>
      </c>
      <c r="O158" t="s">
        <v>8309</v>
      </c>
      <c r="P158" s="14">
        <f t="shared" si="11"/>
        <v>41970.64061342593</v>
      </c>
      <c r="Q158" s="14">
        <f t="shared" si="12"/>
        <v>42001.64061342593</v>
      </c>
      <c r="R158">
        <f t="shared" si="10"/>
        <v>31</v>
      </c>
    </row>
    <row r="159" spans="1:18" ht="43.5" hidden="1" x14ac:dyDescent="0.35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8306</v>
      </c>
      <c r="O159" t="s">
        <v>8310</v>
      </c>
      <c r="P159" s="14">
        <f t="shared" si="11"/>
        <v>42758.197013888886</v>
      </c>
      <c r="Q159" s="14">
        <f t="shared" si="12"/>
        <v>42788.197013888886</v>
      </c>
      <c r="R159">
        <f t="shared" si="10"/>
        <v>30</v>
      </c>
    </row>
    <row r="160" spans="1:18" ht="43.5" hidden="1" x14ac:dyDescent="0.35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8306</v>
      </c>
      <c r="O160" t="s">
        <v>8310</v>
      </c>
      <c r="P160" s="14">
        <f t="shared" si="11"/>
        <v>42263.680289351847</v>
      </c>
      <c r="Q160" s="14">
        <f t="shared" si="12"/>
        <v>42305.333333333328</v>
      </c>
      <c r="R160">
        <f t="shared" si="10"/>
        <v>42</v>
      </c>
    </row>
    <row r="161" spans="1:18" ht="58" hidden="1" x14ac:dyDescent="0.35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8306</v>
      </c>
      <c r="O161" t="s">
        <v>8311</v>
      </c>
      <c r="P161" s="14">
        <f t="shared" si="11"/>
        <v>40705.126631944448</v>
      </c>
      <c r="Q161" s="14">
        <f t="shared" si="12"/>
        <v>40765.126631944448</v>
      </c>
      <c r="R161">
        <f t="shared" si="10"/>
        <v>60</v>
      </c>
    </row>
    <row r="162" spans="1:18" ht="43.5" hidden="1" x14ac:dyDescent="0.35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8312</v>
      </c>
      <c r="O162" t="s">
        <v>8313</v>
      </c>
      <c r="P162" s="14">
        <f t="shared" si="11"/>
        <v>41960.771354166667</v>
      </c>
      <c r="Q162" s="14">
        <f t="shared" si="12"/>
        <v>41990.771354166667</v>
      </c>
      <c r="R162">
        <f t="shared" si="10"/>
        <v>30</v>
      </c>
    </row>
    <row r="163" spans="1:18" ht="58" hidden="1" x14ac:dyDescent="0.35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8312</v>
      </c>
      <c r="O163" t="s">
        <v>8313</v>
      </c>
      <c r="P163" s="14">
        <f t="shared" si="11"/>
        <v>42055.739803240736</v>
      </c>
      <c r="Q163" s="14">
        <f t="shared" si="12"/>
        <v>42078.75</v>
      </c>
      <c r="R163">
        <f t="shared" si="10"/>
        <v>23</v>
      </c>
    </row>
    <row r="164" spans="1:18" ht="43.5" hidden="1" x14ac:dyDescent="0.35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8312</v>
      </c>
      <c r="O164" t="s">
        <v>8313</v>
      </c>
      <c r="P164" s="14">
        <f t="shared" si="11"/>
        <v>42177.543171296296</v>
      </c>
      <c r="Q164" s="14">
        <f t="shared" si="12"/>
        <v>42207.543171296296</v>
      </c>
      <c r="R164">
        <f t="shared" si="10"/>
        <v>30</v>
      </c>
    </row>
    <row r="165" spans="1:18" ht="43.5" hidden="1" x14ac:dyDescent="0.35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8312</v>
      </c>
      <c r="O165" t="s">
        <v>8313</v>
      </c>
      <c r="P165" s="14">
        <f t="shared" si="11"/>
        <v>42083.069884259254</v>
      </c>
      <c r="Q165" s="14">
        <f t="shared" si="12"/>
        <v>42128.069884259254</v>
      </c>
      <c r="R165">
        <f t="shared" si="10"/>
        <v>45</v>
      </c>
    </row>
    <row r="166" spans="1:18" ht="43.5" hidden="1" x14ac:dyDescent="0.35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8312</v>
      </c>
      <c r="O166" t="s">
        <v>8313</v>
      </c>
      <c r="P166" s="14">
        <f t="shared" si="11"/>
        <v>42762.962013888886</v>
      </c>
      <c r="Q166" s="14">
        <f t="shared" si="12"/>
        <v>42791.961111111115</v>
      </c>
      <c r="R166">
        <f t="shared" si="10"/>
        <v>29</v>
      </c>
    </row>
    <row r="167" spans="1:18" ht="58" hidden="1" x14ac:dyDescent="0.35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8312</v>
      </c>
      <c r="O167" t="s">
        <v>8314</v>
      </c>
      <c r="P167" s="14">
        <f t="shared" si="11"/>
        <v>41838.840474537035</v>
      </c>
      <c r="Q167" s="14">
        <f t="shared" si="12"/>
        <v>41883.840474537035</v>
      </c>
      <c r="R167">
        <f t="shared" si="10"/>
        <v>45</v>
      </c>
    </row>
    <row r="168" spans="1:18" ht="58" hidden="1" x14ac:dyDescent="0.35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8312</v>
      </c>
      <c r="O168" t="s">
        <v>8314</v>
      </c>
      <c r="P168" s="14">
        <f t="shared" si="11"/>
        <v>42012.768298611118</v>
      </c>
      <c r="Q168" s="14">
        <f t="shared" si="12"/>
        <v>42042.768298611118</v>
      </c>
      <c r="R168">
        <f t="shared" si="10"/>
        <v>30</v>
      </c>
    </row>
    <row r="169" spans="1:18" ht="43.5" hidden="1" x14ac:dyDescent="0.35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8312</v>
      </c>
      <c r="O169" t="s">
        <v>8314</v>
      </c>
      <c r="P169" s="14">
        <f t="shared" si="11"/>
        <v>42711.750613425931</v>
      </c>
      <c r="Q169" s="14">
        <f t="shared" si="12"/>
        <v>42771.750613425931</v>
      </c>
      <c r="R169">
        <f t="shared" si="10"/>
        <v>60</v>
      </c>
    </row>
    <row r="170" spans="1:18" ht="43.5" hidden="1" x14ac:dyDescent="0.35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8312</v>
      </c>
      <c r="O170" t="s">
        <v>8314</v>
      </c>
      <c r="P170" s="14">
        <f t="shared" si="11"/>
        <v>42094.808182870373</v>
      </c>
      <c r="Q170" s="14">
        <f t="shared" si="12"/>
        <v>42124.808182870373</v>
      </c>
      <c r="R170">
        <f t="shared" si="10"/>
        <v>30</v>
      </c>
    </row>
    <row r="171" spans="1:18" ht="43.5" hidden="1" x14ac:dyDescent="0.35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8312</v>
      </c>
      <c r="O171" t="s">
        <v>8314</v>
      </c>
      <c r="P171" s="14">
        <f t="shared" si="11"/>
        <v>41866.931076388886</v>
      </c>
      <c r="Q171" s="14">
        <f t="shared" si="12"/>
        <v>41900.083333333336</v>
      </c>
      <c r="R171">
        <f t="shared" si="10"/>
        <v>34</v>
      </c>
    </row>
    <row r="172" spans="1:18" ht="29" hidden="1" x14ac:dyDescent="0.35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8312</v>
      </c>
      <c r="O172" t="s">
        <v>8314</v>
      </c>
      <c r="P172" s="14">
        <f t="shared" si="11"/>
        <v>42726.491643518515</v>
      </c>
      <c r="Q172" s="14">
        <f t="shared" si="12"/>
        <v>42756.491643518515</v>
      </c>
      <c r="R172">
        <f t="shared" si="10"/>
        <v>30</v>
      </c>
    </row>
    <row r="173" spans="1:18" ht="43.5" hidden="1" x14ac:dyDescent="0.35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8312</v>
      </c>
      <c r="O173" t="s">
        <v>8314</v>
      </c>
      <c r="P173" s="14">
        <f t="shared" si="11"/>
        <v>42676.995173611111</v>
      </c>
      <c r="Q173" s="14">
        <f t="shared" si="12"/>
        <v>42718.777083333334</v>
      </c>
      <c r="R173">
        <f t="shared" si="10"/>
        <v>42</v>
      </c>
    </row>
    <row r="174" spans="1:18" ht="58" hidden="1" x14ac:dyDescent="0.35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8312</v>
      </c>
      <c r="O174" t="s">
        <v>8314</v>
      </c>
      <c r="P174" s="14">
        <f t="shared" si="11"/>
        <v>42678.459120370375</v>
      </c>
      <c r="Q174" s="14">
        <f t="shared" si="12"/>
        <v>42718.500787037032</v>
      </c>
      <c r="R174">
        <f t="shared" si="10"/>
        <v>40</v>
      </c>
    </row>
    <row r="175" spans="1:18" hidden="1" x14ac:dyDescent="0.35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8312</v>
      </c>
      <c r="O175" t="s">
        <v>8314</v>
      </c>
      <c r="P175" s="14">
        <f t="shared" si="11"/>
        <v>41857.854189814818</v>
      </c>
      <c r="Q175" s="14">
        <f t="shared" si="12"/>
        <v>41887.854189814818</v>
      </c>
      <c r="R175">
        <f t="shared" si="10"/>
        <v>30</v>
      </c>
    </row>
    <row r="176" spans="1:18" ht="43.5" hidden="1" x14ac:dyDescent="0.35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8317</v>
      </c>
      <c r="O176" t="s">
        <v>8318</v>
      </c>
      <c r="P176" s="14">
        <f t="shared" si="11"/>
        <v>41642.005150462966</v>
      </c>
      <c r="Q176" s="14">
        <f t="shared" si="12"/>
        <v>41663.005150462966</v>
      </c>
      <c r="R176">
        <f t="shared" si="10"/>
        <v>21</v>
      </c>
    </row>
    <row r="177" spans="1:18" ht="43.5" hidden="1" x14ac:dyDescent="0.35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8312</v>
      </c>
      <c r="O177" t="s">
        <v>8314</v>
      </c>
      <c r="P177" s="14">
        <f t="shared" si="11"/>
        <v>42732.872986111113</v>
      </c>
      <c r="Q177" s="14">
        <f t="shared" si="12"/>
        <v>42784.999305555553</v>
      </c>
      <c r="R177">
        <f t="shared" si="10"/>
        <v>52</v>
      </c>
    </row>
    <row r="178" spans="1:18" ht="43.5" hidden="1" x14ac:dyDescent="0.35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8312</v>
      </c>
      <c r="O178" t="s">
        <v>8314</v>
      </c>
      <c r="P178" s="14">
        <f t="shared" si="11"/>
        <v>42111.709027777775</v>
      </c>
      <c r="Q178" s="14">
        <f t="shared" si="12"/>
        <v>42156.709027777775</v>
      </c>
      <c r="R178">
        <f t="shared" si="10"/>
        <v>45</v>
      </c>
    </row>
    <row r="179" spans="1:18" ht="43.5" hidden="1" x14ac:dyDescent="0.35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8312</v>
      </c>
      <c r="O179" t="s">
        <v>8314</v>
      </c>
      <c r="P179" s="14">
        <f t="shared" si="11"/>
        <v>42489.696585648147</v>
      </c>
      <c r="Q179" s="14">
        <f t="shared" si="12"/>
        <v>42549.696585648147</v>
      </c>
      <c r="R179">
        <f t="shared" si="10"/>
        <v>60</v>
      </c>
    </row>
    <row r="180" spans="1:18" ht="43.5" hidden="1" x14ac:dyDescent="0.35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8312</v>
      </c>
      <c r="O180" t="s">
        <v>8314</v>
      </c>
      <c r="P180" s="14">
        <f t="shared" si="11"/>
        <v>42437.924988425926</v>
      </c>
      <c r="Q180" s="14">
        <f t="shared" si="12"/>
        <v>42497.883321759262</v>
      </c>
      <c r="R180">
        <f t="shared" si="10"/>
        <v>60</v>
      </c>
    </row>
    <row r="181" spans="1:18" ht="43.5" hidden="1" x14ac:dyDescent="0.35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8312</v>
      </c>
      <c r="O181" t="s">
        <v>8314</v>
      </c>
      <c r="P181" s="14">
        <f t="shared" si="11"/>
        <v>42422.107129629629</v>
      </c>
      <c r="Q181" s="14">
        <f t="shared" si="12"/>
        <v>42467.065462962957</v>
      </c>
      <c r="R181">
        <f t="shared" si="10"/>
        <v>45</v>
      </c>
    </row>
    <row r="182" spans="1:18" ht="43.5" hidden="1" x14ac:dyDescent="0.35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8348</v>
      </c>
      <c r="O182" t="s">
        <v>8349</v>
      </c>
      <c r="P182" s="14">
        <f t="shared" si="11"/>
        <v>42114.252951388888</v>
      </c>
      <c r="Q182" s="14">
        <f t="shared" si="12"/>
        <v>42144.252951388888</v>
      </c>
      <c r="R182">
        <f t="shared" si="10"/>
        <v>30</v>
      </c>
    </row>
    <row r="183" spans="1:18" ht="43.5" hidden="1" x14ac:dyDescent="0.35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8321</v>
      </c>
      <c r="O183" t="s">
        <v>8322</v>
      </c>
      <c r="P183" s="14">
        <f t="shared" si="11"/>
        <v>41660.792557870373</v>
      </c>
      <c r="Q183" s="14">
        <f t="shared" si="12"/>
        <v>41700.792557870373</v>
      </c>
      <c r="R183">
        <f t="shared" si="10"/>
        <v>40</v>
      </c>
    </row>
    <row r="184" spans="1:18" ht="29" hidden="1" x14ac:dyDescent="0.35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8321</v>
      </c>
      <c r="O184" t="s">
        <v>8322</v>
      </c>
      <c r="P184" s="14">
        <f t="shared" si="11"/>
        <v>42538.77243055556</v>
      </c>
      <c r="Q184" s="14">
        <f t="shared" si="12"/>
        <v>42565.758333333331</v>
      </c>
      <c r="R184">
        <f t="shared" si="10"/>
        <v>27</v>
      </c>
    </row>
    <row r="185" spans="1:18" ht="29" hidden="1" x14ac:dyDescent="0.35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8312</v>
      </c>
      <c r="O185" t="s">
        <v>8314</v>
      </c>
      <c r="P185" s="14">
        <f t="shared" si="11"/>
        <v>42278.498240740737</v>
      </c>
      <c r="Q185" s="14">
        <f t="shared" si="12"/>
        <v>42314.041666666672</v>
      </c>
      <c r="R185">
        <f t="shared" si="10"/>
        <v>36</v>
      </c>
    </row>
    <row r="186" spans="1:18" ht="43.5" hidden="1" x14ac:dyDescent="0.35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8312</v>
      </c>
      <c r="O186" t="s">
        <v>8314</v>
      </c>
      <c r="P186" s="14">
        <f t="shared" si="11"/>
        <v>42705.690347222218</v>
      </c>
      <c r="Q186" s="14">
        <f t="shared" si="12"/>
        <v>42734.958333333328</v>
      </c>
      <c r="R186">
        <f t="shared" si="10"/>
        <v>29</v>
      </c>
    </row>
    <row r="187" spans="1:18" ht="43.5" hidden="1" x14ac:dyDescent="0.35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8312</v>
      </c>
      <c r="O187" t="s">
        <v>8314</v>
      </c>
      <c r="P187" s="14">
        <f t="shared" si="11"/>
        <v>41974.791990740734</v>
      </c>
      <c r="Q187" s="14">
        <f t="shared" si="12"/>
        <v>42019.791990740734</v>
      </c>
      <c r="R187">
        <f t="shared" si="10"/>
        <v>45</v>
      </c>
    </row>
    <row r="188" spans="1:18" ht="43.5" hidden="1" x14ac:dyDescent="0.3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8312</v>
      </c>
      <c r="O188" t="s">
        <v>8314</v>
      </c>
      <c r="P188" s="14">
        <f t="shared" si="11"/>
        <v>41955.863750000004</v>
      </c>
      <c r="Q188" s="14">
        <f t="shared" si="12"/>
        <v>41990.863750000004</v>
      </c>
      <c r="R188">
        <f t="shared" si="10"/>
        <v>35</v>
      </c>
    </row>
    <row r="189" spans="1:18" ht="58" hidden="1" x14ac:dyDescent="0.35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8315</v>
      </c>
      <c r="O189" t="s">
        <v>8330</v>
      </c>
      <c r="P189" s="14">
        <f t="shared" si="11"/>
        <v>42390.171261574069</v>
      </c>
      <c r="Q189" s="14">
        <f t="shared" si="12"/>
        <v>42420.171261574069</v>
      </c>
      <c r="R189">
        <f t="shared" si="10"/>
        <v>30</v>
      </c>
    </row>
    <row r="190" spans="1:18" ht="43.5" hidden="1" x14ac:dyDescent="0.35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8326</v>
      </c>
      <c r="O190" t="s">
        <v>8333</v>
      </c>
      <c r="P190" s="14">
        <f t="shared" si="11"/>
        <v>41780.050092592595</v>
      </c>
      <c r="Q190" s="14">
        <f t="shared" si="12"/>
        <v>41808.842361111114</v>
      </c>
      <c r="R190">
        <f t="shared" si="10"/>
        <v>28</v>
      </c>
    </row>
    <row r="191" spans="1:18" ht="43.5" hidden="1" x14ac:dyDescent="0.35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8312</v>
      </c>
      <c r="O191" t="s">
        <v>8337</v>
      </c>
      <c r="P191" s="14">
        <f t="shared" si="11"/>
        <v>42157.251828703709</v>
      </c>
      <c r="Q191" s="14">
        <f t="shared" si="12"/>
        <v>42197.251828703709</v>
      </c>
      <c r="R191">
        <f t="shared" si="10"/>
        <v>40</v>
      </c>
    </row>
    <row r="192" spans="1:18" ht="29" hidden="1" x14ac:dyDescent="0.35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8312</v>
      </c>
      <c r="O192" t="s">
        <v>8337</v>
      </c>
      <c r="P192" s="14">
        <f t="shared" si="11"/>
        <v>42473.604270833333</v>
      </c>
      <c r="Q192" s="14">
        <f t="shared" si="12"/>
        <v>42527.709722222222</v>
      </c>
      <c r="R192">
        <f t="shared" si="10"/>
        <v>54</v>
      </c>
    </row>
    <row r="193" spans="1:18" ht="43.5" hidden="1" x14ac:dyDescent="0.35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8312</v>
      </c>
      <c r="O193" t="s">
        <v>8337</v>
      </c>
      <c r="P193" s="14">
        <f t="shared" si="11"/>
        <v>41835.540486111109</v>
      </c>
      <c r="Q193" s="14">
        <f t="shared" si="12"/>
        <v>41865.540486111109</v>
      </c>
      <c r="R193">
        <f t="shared" si="10"/>
        <v>30</v>
      </c>
    </row>
    <row r="194" spans="1:18" ht="43.5" hidden="1" x14ac:dyDescent="0.35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8312</v>
      </c>
      <c r="O194" t="s">
        <v>8337</v>
      </c>
      <c r="P194" s="14">
        <f t="shared" si="11"/>
        <v>42502.569120370375</v>
      </c>
      <c r="Q194" s="14">
        <f t="shared" si="12"/>
        <v>42532.569120370375</v>
      </c>
      <c r="R194">
        <f t="shared" si="10"/>
        <v>30</v>
      </c>
    </row>
    <row r="195" spans="1:18" ht="58" hidden="1" x14ac:dyDescent="0.35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8312</v>
      </c>
      <c r="O195" t="s">
        <v>8337</v>
      </c>
      <c r="P195" s="14">
        <f t="shared" si="11"/>
        <v>42136.420752314814</v>
      </c>
      <c r="Q195" s="14">
        <f t="shared" si="12"/>
        <v>42166.420752314814</v>
      </c>
      <c r="R195">
        <f t="shared" ref="R195:R258" si="13">_xlfn.DAYS(Q195,P195)</f>
        <v>30</v>
      </c>
    </row>
    <row r="196" spans="1:18" ht="43.5" hidden="1" x14ac:dyDescent="0.35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8312</v>
      </c>
      <c r="O196" t="s">
        <v>8337</v>
      </c>
      <c r="P196" s="14">
        <f t="shared" ref="P196:P259" si="14">(((J196/60)/60)/24)+DATE(1970,1,1)</f>
        <v>42048.813877314817</v>
      </c>
      <c r="Q196" s="14">
        <f t="shared" ref="Q196:Q259" si="15">(((I196/60)/60)/24)+DATE(1970,1,1)</f>
        <v>42093.772210648152</v>
      </c>
      <c r="R196">
        <f t="shared" si="13"/>
        <v>45</v>
      </c>
    </row>
    <row r="197" spans="1:18" ht="58" hidden="1" x14ac:dyDescent="0.35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8312</v>
      </c>
      <c r="O197" t="s">
        <v>8337</v>
      </c>
      <c r="P197" s="14">
        <f t="shared" si="14"/>
        <v>42423.3830787037</v>
      </c>
      <c r="Q197" s="14">
        <f t="shared" si="15"/>
        <v>42453.341412037036</v>
      </c>
      <c r="R197">
        <f t="shared" si="13"/>
        <v>30</v>
      </c>
    </row>
    <row r="198" spans="1:18" ht="43.5" hidden="1" x14ac:dyDescent="0.35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8312</v>
      </c>
      <c r="O198" t="s">
        <v>8337</v>
      </c>
      <c r="P198" s="14">
        <f t="shared" si="14"/>
        <v>42087.668032407411</v>
      </c>
      <c r="Q198" s="14">
        <f t="shared" si="15"/>
        <v>42132.668032407411</v>
      </c>
      <c r="R198">
        <f t="shared" si="13"/>
        <v>45</v>
      </c>
    </row>
    <row r="199" spans="1:18" ht="43.5" hidden="1" x14ac:dyDescent="0.35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8321</v>
      </c>
      <c r="O199" t="s">
        <v>8322</v>
      </c>
      <c r="P199" s="14">
        <f t="shared" si="14"/>
        <v>41643.487175925926</v>
      </c>
      <c r="Q199" s="14">
        <f t="shared" si="15"/>
        <v>41673.487175925926</v>
      </c>
      <c r="R199">
        <f t="shared" si="13"/>
        <v>30</v>
      </c>
    </row>
    <row r="200" spans="1:18" ht="43.5" hidden="1" x14ac:dyDescent="0.35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8312</v>
      </c>
      <c r="O200" t="s">
        <v>8313</v>
      </c>
      <c r="P200" s="14">
        <f t="shared" si="14"/>
        <v>42194.648344907408</v>
      </c>
      <c r="Q200" s="14">
        <f t="shared" si="15"/>
        <v>42224.648344907408</v>
      </c>
      <c r="R200">
        <f t="shared" si="13"/>
        <v>30</v>
      </c>
    </row>
    <row r="201" spans="1:18" ht="29" hidden="1" x14ac:dyDescent="0.35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8324</v>
      </c>
      <c r="O201" t="s">
        <v>8325</v>
      </c>
      <c r="P201" s="14">
        <f t="shared" si="14"/>
        <v>42489.099687499998</v>
      </c>
      <c r="Q201" s="14">
        <f t="shared" si="15"/>
        <v>42549.099687499998</v>
      </c>
      <c r="R201">
        <f t="shared" si="13"/>
        <v>60</v>
      </c>
    </row>
    <row r="202" spans="1:18" ht="43.5" hidden="1" x14ac:dyDescent="0.35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8324</v>
      </c>
      <c r="O202" t="s">
        <v>8340</v>
      </c>
      <c r="P202" s="14">
        <f t="shared" si="14"/>
        <v>42371.446909722217</v>
      </c>
      <c r="Q202" s="14">
        <f t="shared" si="15"/>
        <v>42401.446909722217</v>
      </c>
      <c r="R202">
        <f t="shared" si="13"/>
        <v>30</v>
      </c>
    </row>
    <row r="203" spans="1:18" ht="43.5" hidden="1" x14ac:dyDescent="0.35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8324</v>
      </c>
      <c r="O203" t="s">
        <v>8340</v>
      </c>
      <c r="P203" s="14">
        <f t="shared" si="14"/>
        <v>42612.600520833337</v>
      </c>
      <c r="Q203" s="14">
        <f t="shared" si="15"/>
        <v>42658.806249999994</v>
      </c>
      <c r="R203">
        <f t="shared" si="13"/>
        <v>46</v>
      </c>
    </row>
    <row r="204" spans="1:18" ht="43.5" hidden="1" x14ac:dyDescent="0.35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8324</v>
      </c>
      <c r="O204" t="s">
        <v>8325</v>
      </c>
      <c r="P204" s="14">
        <f t="shared" si="14"/>
        <v>42260.528807870374</v>
      </c>
      <c r="Q204" s="14">
        <f t="shared" si="15"/>
        <v>42290.528807870374</v>
      </c>
      <c r="R204">
        <f t="shared" si="13"/>
        <v>30</v>
      </c>
    </row>
    <row r="205" spans="1:18" ht="43.5" hidden="1" x14ac:dyDescent="0.35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8324</v>
      </c>
      <c r="O205" t="s">
        <v>8325</v>
      </c>
      <c r="P205" s="14">
        <f t="shared" si="14"/>
        <v>42449.341678240744</v>
      </c>
      <c r="Q205" s="14">
        <f t="shared" si="15"/>
        <v>42509.341678240744</v>
      </c>
      <c r="R205">
        <f t="shared" si="13"/>
        <v>60</v>
      </c>
    </row>
    <row r="206" spans="1:18" ht="43.5" hidden="1" x14ac:dyDescent="0.35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8312</v>
      </c>
      <c r="O206" t="s">
        <v>8342</v>
      </c>
      <c r="P206" s="14">
        <f t="shared" si="14"/>
        <v>42508.541550925926</v>
      </c>
      <c r="Q206" s="14">
        <f t="shared" si="15"/>
        <v>42538.541550925926</v>
      </c>
      <c r="R206">
        <f t="shared" si="13"/>
        <v>30</v>
      </c>
    </row>
    <row r="207" spans="1:18" ht="43.5" hidden="1" x14ac:dyDescent="0.35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8312</v>
      </c>
      <c r="O207" t="s">
        <v>8342</v>
      </c>
      <c r="P207" s="14">
        <f t="shared" si="14"/>
        <v>42774.792071759264</v>
      </c>
      <c r="Q207" s="14">
        <f t="shared" si="15"/>
        <v>42804.792071759264</v>
      </c>
      <c r="R207">
        <f t="shared" si="13"/>
        <v>30</v>
      </c>
    </row>
    <row r="208" spans="1:18" ht="43.5" hidden="1" x14ac:dyDescent="0.35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8312</v>
      </c>
      <c r="O208" t="s">
        <v>8342</v>
      </c>
      <c r="P208" s="14">
        <f t="shared" si="14"/>
        <v>41953.158854166672</v>
      </c>
      <c r="Q208" s="14">
        <f t="shared" si="15"/>
        <v>41983.158854166672</v>
      </c>
      <c r="R208">
        <f t="shared" si="13"/>
        <v>30</v>
      </c>
    </row>
    <row r="209" spans="1:18" ht="43.5" hidden="1" x14ac:dyDescent="0.35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8312</v>
      </c>
      <c r="O209" t="s">
        <v>8342</v>
      </c>
      <c r="P209" s="14">
        <f t="shared" si="14"/>
        <v>42055.600995370376</v>
      </c>
      <c r="Q209" s="14">
        <f t="shared" si="15"/>
        <v>42115.559328703705</v>
      </c>
      <c r="R209">
        <f t="shared" si="13"/>
        <v>60</v>
      </c>
    </row>
    <row r="210" spans="1:18" hidden="1" x14ac:dyDescent="0.35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8312</v>
      </c>
      <c r="O210" t="s">
        <v>8337</v>
      </c>
      <c r="P210" s="14">
        <f t="shared" si="14"/>
        <v>42452.579988425925</v>
      </c>
      <c r="Q210" s="14">
        <f t="shared" si="15"/>
        <v>42482.579988425925</v>
      </c>
      <c r="R210">
        <f t="shared" si="13"/>
        <v>30</v>
      </c>
    </row>
    <row r="211" spans="1:18" ht="29" hidden="1" x14ac:dyDescent="0.35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8315</v>
      </c>
      <c r="O211" t="s">
        <v>8345</v>
      </c>
      <c r="P211" s="14">
        <f t="shared" si="14"/>
        <v>42774.447777777779</v>
      </c>
      <c r="Q211" s="14">
        <f t="shared" si="15"/>
        <v>42804.447777777779</v>
      </c>
      <c r="R211">
        <f t="shared" si="13"/>
        <v>30</v>
      </c>
    </row>
    <row r="212" spans="1:18" ht="72.5" hidden="1" x14ac:dyDescent="0.35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8328</v>
      </c>
      <c r="O212" t="s">
        <v>8344</v>
      </c>
      <c r="P212" s="14">
        <f t="shared" si="14"/>
        <v>42644.535358796296</v>
      </c>
      <c r="Q212" s="14">
        <f t="shared" si="15"/>
        <v>42675.165972222225</v>
      </c>
      <c r="R212">
        <f t="shared" si="13"/>
        <v>31</v>
      </c>
    </row>
    <row r="213" spans="1:18" ht="43.5" hidden="1" x14ac:dyDescent="0.35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8328</v>
      </c>
      <c r="O213" t="s">
        <v>8344</v>
      </c>
      <c r="P213" s="14">
        <f t="shared" si="14"/>
        <v>42255.619351851856</v>
      </c>
      <c r="Q213" s="14">
        <f t="shared" si="15"/>
        <v>42292.916666666672</v>
      </c>
      <c r="R213">
        <f t="shared" si="13"/>
        <v>37</v>
      </c>
    </row>
    <row r="214" spans="1:18" ht="43.5" hidden="1" x14ac:dyDescent="0.35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8328</v>
      </c>
      <c r="O214" t="s">
        <v>8344</v>
      </c>
      <c r="P214" s="14">
        <f t="shared" si="14"/>
        <v>42207.795787037037</v>
      </c>
      <c r="Q214" s="14">
        <f t="shared" si="15"/>
        <v>42267.795787037037</v>
      </c>
      <c r="R214">
        <f t="shared" si="13"/>
        <v>60</v>
      </c>
    </row>
    <row r="215" spans="1:18" ht="43.5" hidden="1" x14ac:dyDescent="0.35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8328</v>
      </c>
      <c r="O215" t="s">
        <v>8344</v>
      </c>
      <c r="P215" s="14">
        <f t="shared" si="14"/>
        <v>42034.856817129628</v>
      </c>
      <c r="Q215" s="14">
        <f t="shared" si="15"/>
        <v>42064.856817129628</v>
      </c>
      <c r="R215">
        <f t="shared" si="13"/>
        <v>30</v>
      </c>
    </row>
    <row r="216" spans="1:18" ht="58" hidden="1" x14ac:dyDescent="0.35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8328</v>
      </c>
      <c r="O216" t="s">
        <v>8329</v>
      </c>
      <c r="P216" s="14">
        <f t="shared" si="14"/>
        <v>41730.276747685188</v>
      </c>
      <c r="Q216" s="14">
        <f t="shared" si="15"/>
        <v>41764.276747685188</v>
      </c>
      <c r="R216">
        <f t="shared" si="13"/>
        <v>34</v>
      </c>
    </row>
    <row r="217" spans="1:18" ht="43.5" hidden="1" x14ac:dyDescent="0.35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8328</v>
      </c>
      <c r="O217" t="s">
        <v>8346</v>
      </c>
      <c r="P217" s="14">
        <f t="shared" si="14"/>
        <v>42291.833287037036</v>
      </c>
      <c r="Q217" s="14">
        <f t="shared" si="15"/>
        <v>42351.874953703707</v>
      </c>
      <c r="R217">
        <f t="shared" si="13"/>
        <v>60</v>
      </c>
    </row>
    <row r="218" spans="1:18" ht="58" hidden="1" x14ac:dyDescent="0.35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8328</v>
      </c>
      <c r="O218" t="s">
        <v>8329</v>
      </c>
      <c r="P218" s="14">
        <f t="shared" si="14"/>
        <v>42116.710752314815</v>
      </c>
      <c r="Q218" s="14">
        <f t="shared" si="15"/>
        <v>42146.710752314815</v>
      </c>
      <c r="R218">
        <f t="shared" si="13"/>
        <v>30</v>
      </c>
    </row>
    <row r="219" spans="1:18" ht="43.5" hidden="1" x14ac:dyDescent="0.35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8328</v>
      </c>
      <c r="O219" t="s">
        <v>8329</v>
      </c>
      <c r="P219" s="14">
        <f t="shared" si="14"/>
        <v>41848.84002314815</v>
      </c>
      <c r="Q219" s="14">
        <f t="shared" si="15"/>
        <v>41883.84002314815</v>
      </c>
      <c r="R219">
        <f t="shared" si="13"/>
        <v>35</v>
      </c>
    </row>
    <row r="220" spans="1:18" ht="43.5" hidden="1" x14ac:dyDescent="0.3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8312</v>
      </c>
      <c r="O220" t="s">
        <v>8336</v>
      </c>
      <c r="P220" s="14">
        <f t="shared" si="14"/>
        <v>42116.54315972222</v>
      </c>
      <c r="Q220" s="14">
        <f t="shared" si="15"/>
        <v>42146.541666666672</v>
      </c>
      <c r="R220">
        <f t="shared" si="13"/>
        <v>30</v>
      </c>
    </row>
    <row r="221" spans="1:18" ht="43.5" hidden="1" x14ac:dyDescent="0.3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8312</v>
      </c>
      <c r="O221" t="s">
        <v>8337</v>
      </c>
      <c r="P221" s="14">
        <f t="shared" si="14"/>
        <v>42081.903587962966</v>
      </c>
      <c r="Q221" s="14">
        <f t="shared" si="15"/>
        <v>42111</v>
      </c>
      <c r="R221">
        <f t="shared" si="13"/>
        <v>30</v>
      </c>
    </row>
    <row r="222" spans="1:18" ht="43.5" hidden="1" x14ac:dyDescent="0.3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8312</v>
      </c>
      <c r="O222" t="s">
        <v>8342</v>
      </c>
      <c r="P222" s="14">
        <f t="shared" si="14"/>
        <v>42551.884189814817</v>
      </c>
      <c r="Q222" s="14">
        <f t="shared" si="15"/>
        <v>42581.884189814817</v>
      </c>
      <c r="R222">
        <f t="shared" si="13"/>
        <v>30</v>
      </c>
    </row>
    <row r="223" spans="1:18" ht="43.5" hidden="1" x14ac:dyDescent="0.3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8306</v>
      </c>
      <c r="O223" t="s">
        <v>8311</v>
      </c>
      <c r="P223" s="14">
        <f t="shared" si="14"/>
        <v>42327.490752314814</v>
      </c>
      <c r="Q223" s="14">
        <f t="shared" si="15"/>
        <v>42367.490752314814</v>
      </c>
      <c r="R223">
        <f t="shared" si="13"/>
        <v>40</v>
      </c>
    </row>
    <row r="224" spans="1:18" ht="43.5" hidden="1" x14ac:dyDescent="0.35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8306</v>
      </c>
      <c r="O224" t="s">
        <v>8309</v>
      </c>
      <c r="P224" s="14">
        <f t="shared" si="14"/>
        <v>42047.394942129627</v>
      </c>
      <c r="Q224" s="14">
        <f t="shared" si="15"/>
        <v>42082.353275462956</v>
      </c>
      <c r="R224">
        <f t="shared" si="13"/>
        <v>35</v>
      </c>
    </row>
    <row r="225" spans="1:18" ht="43.5" hidden="1" x14ac:dyDescent="0.35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8312</v>
      </c>
      <c r="O225" t="s">
        <v>8314</v>
      </c>
      <c r="P225" s="14">
        <f t="shared" si="14"/>
        <v>42740.693692129629</v>
      </c>
      <c r="Q225" s="14">
        <f t="shared" si="15"/>
        <v>42786.791666666672</v>
      </c>
      <c r="R225">
        <f t="shared" si="13"/>
        <v>46</v>
      </c>
    </row>
    <row r="226" spans="1:18" ht="43.5" hidden="1" x14ac:dyDescent="0.35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8324</v>
      </c>
      <c r="O226" t="s">
        <v>8340</v>
      </c>
      <c r="P226" s="14">
        <f t="shared" si="14"/>
        <v>42058.809594907405</v>
      </c>
      <c r="Q226" s="14">
        <f t="shared" si="15"/>
        <v>42114.767928240741</v>
      </c>
      <c r="R226">
        <f t="shared" si="13"/>
        <v>56</v>
      </c>
    </row>
    <row r="227" spans="1:18" ht="43.5" hidden="1" x14ac:dyDescent="0.3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8306</v>
      </c>
      <c r="O227" t="s">
        <v>8311</v>
      </c>
      <c r="P227" s="14">
        <f t="shared" si="14"/>
        <v>42038.824988425928</v>
      </c>
      <c r="Q227" s="14">
        <f t="shared" si="15"/>
        <v>42054.824988425928</v>
      </c>
      <c r="R227">
        <f t="shared" si="13"/>
        <v>16</v>
      </c>
    </row>
    <row r="228" spans="1:18" ht="43.5" hidden="1" x14ac:dyDescent="0.3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8312</v>
      </c>
      <c r="O228" t="s">
        <v>8314</v>
      </c>
      <c r="P228" s="14">
        <f t="shared" si="14"/>
        <v>42702.809201388889</v>
      </c>
      <c r="Q228" s="14">
        <f t="shared" si="15"/>
        <v>42732.809201388889</v>
      </c>
      <c r="R228">
        <f t="shared" si="13"/>
        <v>30</v>
      </c>
    </row>
    <row r="229" spans="1:18" ht="58" hidden="1" x14ac:dyDescent="0.3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8312</v>
      </c>
      <c r="O229" t="s">
        <v>8314</v>
      </c>
      <c r="P229" s="14">
        <f t="shared" si="14"/>
        <v>42506.709722222222</v>
      </c>
      <c r="Q229" s="14">
        <f t="shared" si="15"/>
        <v>42540.340277777781</v>
      </c>
      <c r="R229">
        <f t="shared" si="13"/>
        <v>34</v>
      </c>
    </row>
    <row r="230" spans="1:18" ht="43.5" hidden="1" x14ac:dyDescent="0.3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8321</v>
      </c>
      <c r="O230" t="s">
        <v>8322</v>
      </c>
      <c r="P230" s="14">
        <f t="shared" si="14"/>
        <v>41417.228043981479</v>
      </c>
      <c r="Q230" s="14">
        <f t="shared" si="15"/>
        <v>41462.228043981479</v>
      </c>
      <c r="R230">
        <f t="shared" si="13"/>
        <v>45</v>
      </c>
    </row>
    <row r="231" spans="1:18" ht="43.5" hidden="1" x14ac:dyDescent="0.35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8321</v>
      </c>
      <c r="O231" t="s">
        <v>8323</v>
      </c>
      <c r="P231" s="14">
        <f t="shared" si="14"/>
        <v>42094.667256944449</v>
      </c>
      <c r="Q231" s="14">
        <f t="shared" si="15"/>
        <v>42124.667256944449</v>
      </c>
      <c r="R231">
        <f t="shared" si="13"/>
        <v>30</v>
      </c>
    </row>
    <row r="232" spans="1:18" ht="29" hidden="1" x14ac:dyDescent="0.35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8324</v>
      </c>
      <c r="O232" t="s">
        <v>8325</v>
      </c>
      <c r="P232" s="14">
        <f t="shared" si="14"/>
        <v>42642.988819444443</v>
      </c>
      <c r="Q232" s="14">
        <f t="shared" si="15"/>
        <v>42672.988819444443</v>
      </c>
      <c r="R232">
        <f t="shared" si="13"/>
        <v>30</v>
      </c>
    </row>
    <row r="233" spans="1:18" ht="43.5" hidden="1" x14ac:dyDescent="0.35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8328</v>
      </c>
      <c r="O233" t="s">
        <v>8329</v>
      </c>
      <c r="P233" s="14">
        <f t="shared" si="14"/>
        <v>42543.788564814815</v>
      </c>
      <c r="Q233" s="14">
        <f t="shared" si="15"/>
        <v>42573.788564814815</v>
      </c>
      <c r="R233">
        <f t="shared" si="13"/>
        <v>30</v>
      </c>
    </row>
    <row r="234" spans="1:18" ht="43.5" hidden="1" x14ac:dyDescent="0.3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8312</v>
      </c>
      <c r="O234" t="s">
        <v>8337</v>
      </c>
      <c r="P234" s="14">
        <f t="shared" si="14"/>
        <v>42452.272824074069</v>
      </c>
      <c r="Q234" s="14">
        <f t="shared" si="15"/>
        <v>42482.272824074069</v>
      </c>
      <c r="R234">
        <f t="shared" si="13"/>
        <v>30</v>
      </c>
    </row>
    <row r="235" spans="1:18" ht="58" hidden="1" x14ac:dyDescent="0.3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8312</v>
      </c>
      <c r="O235" t="s">
        <v>8313</v>
      </c>
      <c r="P235" s="14">
        <f t="shared" si="14"/>
        <v>41963.050127314811</v>
      </c>
      <c r="Q235" s="14">
        <f t="shared" si="15"/>
        <v>42022.05</v>
      </c>
      <c r="R235">
        <f t="shared" si="13"/>
        <v>59</v>
      </c>
    </row>
    <row r="236" spans="1:18" ht="58" hidden="1" x14ac:dyDescent="0.3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8312</v>
      </c>
      <c r="O236" t="s">
        <v>8314</v>
      </c>
      <c r="P236" s="14">
        <f t="shared" si="14"/>
        <v>41830.947013888886</v>
      </c>
      <c r="Q236" s="14">
        <f t="shared" si="15"/>
        <v>41860.947013888886</v>
      </c>
      <c r="R236">
        <f t="shared" si="13"/>
        <v>30</v>
      </c>
    </row>
    <row r="237" spans="1:18" ht="43.5" hidden="1" x14ac:dyDescent="0.3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8321</v>
      </c>
      <c r="O237" t="s">
        <v>8322</v>
      </c>
      <c r="P237" s="14">
        <f t="shared" si="14"/>
        <v>41963.759386574078</v>
      </c>
      <c r="Q237" s="14">
        <f t="shared" si="15"/>
        <v>42023.354166666672</v>
      </c>
      <c r="R237">
        <f t="shared" si="13"/>
        <v>60</v>
      </c>
    </row>
    <row r="238" spans="1:18" ht="43.5" hidden="1" x14ac:dyDescent="0.3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8312</v>
      </c>
      <c r="O238" t="s">
        <v>8313</v>
      </c>
      <c r="P238" s="14">
        <f t="shared" si="14"/>
        <v>42074.935740740737</v>
      </c>
      <c r="Q238" s="14">
        <f t="shared" si="15"/>
        <v>42104.935740740737</v>
      </c>
      <c r="R238">
        <f t="shared" si="13"/>
        <v>30</v>
      </c>
    </row>
    <row r="239" spans="1:18" ht="43.5" hidden="1" x14ac:dyDescent="0.35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8306</v>
      </c>
      <c r="O239" t="s">
        <v>8310</v>
      </c>
      <c r="P239" s="14">
        <f t="shared" si="14"/>
        <v>40870.774409722224</v>
      </c>
      <c r="Q239" s="14">
        <f t="shared" si="15"/>
        <v>40915.774409722224</v>
      </c>
      <c r="R239">
        <f t="shared" si="13"/>
        <v>45</v>
      </c>
    </row>
    <row r="240" spans="1:18" ht="29" hidden="1" x14ac:dyDescent="0.35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8312</v>
      </c>
      <c r="O240" t="s">
        <v>8313</v>
      </c>
      <c r="P240" s="14">
        <f t="shared" si="14"/>
        <v>42388.798252314817</v>
      </c>
      <c r="Q240" s="14">
        <f t="shared" si="15"/>
        <v>42418.798252314817</v>
      </c>
      <c r="R240">
        <f t="shared" si="13"/>
        <v>30</v>
      </c>
    </row>
    <row r="241" spans="1:18" ht="43.5" hidden="1" x14ac:dyDescent="0.35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8348</v>
      </c>
      <c r="O241" t="s">
        <v>8349</v>
      </c>
      <c r="P241" s="14">
        <f t="shared" si="14"/>
        <v>42579.708437499998</v>
      </c>
      <c r="Q241" s="14">
        <f t="shared" si="15"/>
        <v>42609.708437499998</v>
      </c>
      <c r="R241">
        <f t="shared" si="13"/>
        <v>30</v>
      </c>
    </row>
    <row r="242" spans="1:18" ht="43.5" hidden="1" x14ac:dyDescent="0.35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8312</v>
      </c>
      <c r="O242" t="s">
        <v>8336</v>
      </c>
      <c r="P242" s="14">
        <f t="shared" si="14"/>
        <v>42264.963159722218</v>
      </c>
      <c r="Q242" s="14">
        <f t="shared" si="15"/>
        <v>42308.947916666672</v>
      </c>
      <c r="R242">
        <f t="shared" si="13"/>
        <v>44</v>
      </c>
    </row>
    <row r="243" spans="1:18" ht="43.5" hidden="1" x14ac:dyDescent="0.35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8312</v>
      </c>
      <c r="O243" t="s">
        <v>8337</v>
      </c>
      <c r="P243" s="14">
        <f t="shared" si="14"/>
        <v>41387.651516203703</v>
      </c>
      <c r="Q243" s="14">
        <f t="shared" si="15"/>
        <v>41417.651516203703</v>
      </c>
      <c r="R243">
        <f t="shared" si="13"/>
        <v>30</v>
      </c>
    </row>
    <row r="244" spans="1:18" ht="43.5" hidden="1" x14ac:dyDescent="0.3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8324</v>
      </c>
      <c r="O244" t="s">
        <v>8325</v>
      </c>
      <c r="P244" s="14">
        <f t="shared" si="14"/>
        <v>41986.108726851846</v>
      </c>
      <c r="Q244" s="14">
        <f t="shared" si="15"/>
        <v>42016.108726851846</v>
      </c>
      <c r="R244">
        <f t="shared" si="13"/>
        <v>30</v>
      </c>
    </row>
    <row r="245" spans="1:18" ht="43.5" hidden="1" x14ac:dyDescent="0.3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8315</v>
      </c>
      <c r="O245" t="s">
        <v>8330</v>
      </c>
      <c r="P245" s="14">
        <f t="shared" si="14"/>
        <v>42142.767106481479</v>
      </c>
      <c r="Q245" s="14">
        <f t="shared" si="15"/>
        <v>42163.625</v>
      </c>
      <c r="R245">
        <f t="shared" si="13"/>
        <v>21</v>
      </c>
    </row>
    <row r="246" spans="1:18" ht="58" hidden="1" x14ac:dyDescent="0.35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8306</v>
      </c>
      <c r="O246" t="s">
        <v>8308</v>
      </c>
      <c r="P246" s="14">
        <f t="shared" si="14"/>
        <v>41905.812581018516</v>
      </c>
      <c r="Q246" s="14">
        <f t="shared" si="15"/>
        <v>41950.854247685187</v>
      </c>
      <c r="R246">
        <f t="shared" si="13"/>
        <v>45</v>
      </c>
    </row>
    <row r="247" spans="1:18" ht="58" hidden="1" x14ac:dyDescent="0.35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8306</v>
      </c>
      <c r="O247" t="s">
        <v>8311</v>
      </c>
      <c r="P247" s="14">
        <f t="shared" si="14"/>
        <v>42272.93949074074</v>
      </c>
      <c r="Q247" s="14">
        <f t="shared" si="15"/>
        <v>42313.981157407412</v>
      </c>
      <c r="R247">
        <f t="shared" si="13"/>
        <v>41</v>
      </c>
    </row>
    <row r="248" spans="1:18" ht="43.5" hidden="1" x14ac:dyDescent="0.35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8312</v>
      </c>
      <c r="O248" t="s">
        <v>8313</v>
      </c>
      <c r="P248" s="14">
        <f t="shared" si="14"/>
        <v>42031.471666666665</v>
      </c>
      <c r="Q248" s="14">
        <f t="shared" si="15"/>
        <v>42091.43</v>
      </c>
      <c r="R248">
        <f t="shared" si="13"/>
        <v>60</v>
      </c>
    </row>
    <row r="249" spans="1:18" ht="43.5" hidden="1" x14ac:dyDescent="0.35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8312</v>
      </c>
      <c r="O249" t="s">
        <v>8313</v>
      </c>
      <c r="P249" s="14">
        <f t="shared" si="14"/>
        <v>42328.560613425929</v>
      </c>
      <c r="Q249" s="14">
        <f t="shared" si="15"/>
        <v>42388.560613425929</v>
      </c>
      <c r="R249">
        <f t="shared" si="13"/>
        <v>60</v>
      </c>
    </row>
    <row r="250" spans="1:18" ht="43.5" hidden="1" x14ac:dyDescent="0.35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8324</v>
      </c>
      <c r="O250" t="s">
        <v>8325</v>
      </c>
      <c r="P250" s="14">
        <f t="shared" si="14"/>
        <v>41854.747592592597</v>
      </c>
      <c r="Q250" s="14">
        <f t="shared" si="15"/>
        <v>41914.747592592597</v>
      </c>
      <c r="R250">
        <f t="shared" si="13"/>
        <v>60</v>
      </c>
    </row>
    <row r="251" spans="1:18" ht="43.5" hidden="1" x14ac:dyDescent="0.35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8312</v>
      </c>
      <c r="O251" t="s">
        <v>8337</v>
      </c>
      <c r="P251" s="14">
        <f t="shared" si="14"/>
        <v>42136.184560185182</v>
      </c>
      <c r="Q251" s="14">
        <f t="shared" si="15"/>
        <v>42166.184560185182</v>
      </c>
      <c r="R251">
        <f t="shared" si="13"/>
        <v>30</v>
      </c>
    </row>
    <row r="252" spans="1:18" ht="58" hidden="1" x14ac:dyDescent="0.35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8312</v>
      </c>
      <c r="O252" t="s">
        <v>8337</v>
      </c>
      <c r="P252" s="14">
        <f t="shared" si="14"/>
        <v>42311.625081018516</v>
      </c>
      <c r="Q252" s="14">
        <f t="shared" si="15"/>
        <v>42357.041666666672</v>
      </c>
      <c r="R252">
        <f t="shared" si="13"/>
        <v>46</v>
      </c>
    </row>
    <row r="253" spans="1:18" ht="43.5" hidden="1" x14ac:dyDescent="0.35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8321</v>
      </c>
      <c r="O253" t="s">
        <v>8322</v>
      </c>
      <c r="P253" s="14">
        <f t="shared" si="14"/>
        <v>42712.300567129627</v>
      </c>
      <c r="Q253" s="14">
        <f t="shared" si="15"/>
        <v>42742.300567129627</v>
      </c>
      <c r="R253">
        <f t="shared" si="13"/>
        <v>30</v>
      </c>
    </row>
    <row r="254" spans="1:18" ht="43.5" hidden="1" x14ac:dyDescent="0.35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8321</v>
      </c>
      <c r="O254" t="s">
        <v>8322</v>
      </c>
      <c r="P254" s="14">
        <f t="shared" si="14"/>
        <v>41536.509097222224</v>
      </c>
      <c r="Q254" s="14">
        <f t="shared" si="15"/>
        <v>41566.509097222224</v>
      </c>
      <c r="R254">
        <f t="shared" si="13"/>
        <v>30</v>
      </c>
    </row>
    <row r="255" spans="1:18" ht="43.5" hidden="1" x14ac:dyDescent="0.3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8324</v>
      </c>
      <c r="O255" t="s">
        <v>8325</v>
      </c>
      <c r="P255" s="14">
        <f t="shared" si="14"/>
        <v>41828.967916666668</v>
      </c>
      <c r="Q255" s="14">
        <f t="shared" si="15"/>
        <v>41858.967916666668</v>
      </c>
      <c r="R255">
        <f t="shared" si="13"/>
        <v>30</v>
      </c>
    </row>
    <row r="256" spans="1:18" ht="58" hidden="1" x14ac:dyDescent="0.35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8324</v>
      </c>
      <c r="O256" t="s">
        <v>8325</v>
      </c>
      <c r="P256" s="14">
        <f t="shared" si="14"/>
        <v>42113.105046296296</v>
      </c>
      <c r="Q256" s="14">
        <f t="shared" si="15"/>
        <v>42158.105046296296</v>
      </c>
      <c r="R256">
        <f t="shared" si="13"/>
        <v>45</v>
      </c>
    </row>
    <row r="257" spans="1:18" ht="43.5" hidden="1" x14ac:dyDescent="0.3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8328</v>
      </c>
      <c r="O257" t="s">
        <v>8344</v>
      </c>
      <c r="P257" s="14">
        <f t="shared" si="14"/>
        <v>42438.779131944444</v>
      </c>
      <c r="Q257" s="14">
        <f t="shared" si="15"/>
        <v>42498.73746527778</v>
      </c>
      <c r="R257">
        <f t="shared" si="13"/>
        <v>60</v>
      </c>
    </row>
    <row r="258" spans="1:18" ht="58" hidden="1" x14ac:dyDescent="0.3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8312</v>
      </c>
      <c r="O258" t="s">
        <v>8337</v>
      </c>
      <c r="P258" s="14">
        <f t="shared" si="14"/>
        <v>42076.130011574074</v>
      </c>
      <c r="Q258" s="14">
        <f t="shared" si="15"/>
        <v>42131.290277777778</v>
      </c>
      <c r="R258">
        <f t="shared" si="13"/>
        <v>55</v>
      </c>
    </row>
    <row r="259" spans="1:18" ht="58" hidden="1" x14ac:dyDescent="0.35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8306</v>
      </c>
      <c r="O259" t="s">
        <v>8310</v>
      </c>
      <c r="P259" s="14">
        <f t="shared" si="14"/>
        <v>42072.738067129627</v>
      </c>
      <c r="Q259" s="14">
        <f t="shared" si="15"/>
        <v>42102.738067129627</v>
      </c>
      <c r="R259">
        <f t="shared" ref="R259:R322" si="16">_xlfn.DAYS(Q259,P259)</f>
        <v>30</v>
      </c>
    </row>
    <row r="260" spans="1:18" ht="43.5" hidden="1" x14ac:dyDescent="0.35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8306</v>
      </c>
      <c r="O260" t="s">
        <v>8310</v>
      </c>
      <c r="P260" s="14">
        <f t="shared" ref="P260:P323" si="17">(((J260/60)/60)/24)+DATE(1970,1,1)</f>
        <v>41744.590682870366</v>
      </c>
      <c r="Q260" s="14">
        <f t="shared" ref="Q260:Q323" si="18">(((I260/60)/60)/24)+DATE(1970,1,1)</f>
        <v>41789.590682870366</v>
      </c>
      <c r="R260">
        <f t="shared" si="16"/>
        <v>45</v>
      </c>
    </row>
    <row r="261" spans="1:18" ht="58" hidden="1" x14ac:dyDescent="0.35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8306</v>
      </c>
      <c r="O261" t="s">
        <v>8310</v>
      </c>
      <c r="P261" s="14">
        <f t="shared" si="17"/>
        <v>40812.803229166668</v>
      </c>
      <c r="Q261" s="14">
        <f t="shared" si="18"/>
        <v>40845.165972222225</v>
      </c>
      <c r="R261">
        <f t="shared" si="16"/>
        <v>33</v>
      </c>
    </row>
    <row r="262" spans="1:18" ht="43.5" hidden="1" x14ac:dyDescent="0.3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8306</v>
      </c>
      <c r="O262" t="s">
        <v>8310</v>
      </c>
      <c r="P262" s="14">
        <f t="shared" si="17"/>
        <v>42278.946620370371</v>
      </c>
      <c r="Q262" s="14">
        <f t="shared" si="18"/>
        <v>42309.166666666672</v>
      </c>
      <c r="R262">
        <f t="shared" si="16"/>
        <v>31</v>
      </c>
    </row>
    <row r="263" spans="1:18" ht="43.5" hidden="1" x14ac:dyDescent="0.35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8312</v>
      </c>
      <c r="O263" t="s">
        <v>8313</v>
      </c>
      <c r="P263" s="14">
        <f t="shared" si="17"/>
        <v>42173.275740740741</v>
      </c>
      <c r="Q263" s="14">
        <f t="shared" si="18"/>
        <v>42217.745138888888</v>
      </c>
      <c r="R263">
        <f t="shared" si="16"/>
        <v>44</v>
      </c>
    </row>
    <row r="264" spans="1:18" ht="43.5" hidden="1" x14ac:dyDescent="0.35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8312</v>
      </c>
      <c r="O264" t="s">
        <v>8313</v>
      </c>
      <c r="P264" s="14">
        <f t="shared" si="17"/>
        <v>42022.069988425923</v>
      </c>
      <c r="Q264" s="14">
        <f t="shared" si="18"/>
        <v>42052.069988425923</v>
      </c>
      <c r="R264">
        <f t="shared" si="16"/>
        <v>30</v>
      </c>
    </row>
    <row r="265" spans="1:18" ht="58" hidden="1" x14ac:dyDescent="0.35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8312</v>
      </c>
      <c r="O265" t="s">
        <v>8313</v>
      </c>
      <c r="P265" s="14">
        <f t="shared" si="17"/>
        <v>42122.009224537032</v>
      </c>
      <c r="Q265" s="14">
        <f t="shared" si="18"/>
        <v>42152.009224537032</v>
      </c>
      <c r="R265">
        <f t="shared" si="16"/>
        <v>30</v>
      </c>
    </row>
    <row r="266" spans="1:18" ht="58" hidden="1" x14ac:dyDescent="0.35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8312</v>
      </c>
      <c r="O266" t="s">
        <v>8314</v>
      </c>
      <c r="P266" s="14">
        <f t="shared" si="17"/>
        <v>42199.618518518517</v>
      </c>
      <c r="Q266" s="14">
        <f t="shared" si="18"/>
        <v>42236.618518518517</v>
      </c>
      <c r="R266">
        <f t="shared" si="16"/>
        <v>37</v>
      </c>
    </row>
    <row r="267" spans="1:18" ht="58" hidden="1" x14ac:dyDescent="0.35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8312</v>
      </c>
      <c r="O267" t="s">
        <v>8314</v>
      </c>
      <c r="P267" s="14">
        <f t="shared" si="17"/>
        <v>41864.501516203702</v>
      </c>
      <c r="Q267" s="14">
        <f t="shared" si="18"/>
        <v>41899.501516203702</v>
      </c>
      <c r="R267">
        <f t="shared" si="16"/>
        <v>35</v>
      </c>
    </row>
    <row r="268" spans="1:18" ht="43.5" hidden="1" x14ac:dyDescent="0.35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8321</v>
      </c>
      <c r="O268" t="s">
        <v>8322</v>
      </c>
      <c r="P268" s="14">
        <f t="shared" si="17"/>
        <v>41645.832141203704</v>
      </c>
      <c r="Q268" s="14">
        <f t="shared" si="18"/>
        <v>41675.832141203704</v>
      </c>
      <c r="R268">
        <f t="shared" si="16"/>
        <v>30</v>
      </c>
    </row>
    <row r="269" spans="1:18" ht="43.5" hidden="1" x14ac:dyDescent="0.35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8321</v>
      </c>
      <c r="O269" t="s">
        <v>8322</v>
      </c>
      <c r="P269" s="14">
        <f t="shared" si="17"/>
        <v>41838.377893518518</v>
      </c>
      <c r="Q269" s="14">
        <f t="shared" si="18"/>
        <v>41893.377893518518</v>
      </c>
      <c r="R269">
        <f t="shared" si="16"/>
        <v>55</v>
      </c>
    </row>
    <row r="270" spans="1:18" ht="43.5" hidden="1" x14ac:dyDescent="0.35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8324</v>
      </c>
      <c r="O270" t="s">
        <v>8325</v>
      </c>
      <c r="P270" s="14">
        <f t="shared" si="17"/>
        <v>41837.905694444446</v>
      </c>
      <c r="Q270" s="14">
        <f t="shared" si="18"/>
        <v>41867.905694444446</v>
      </c>
      <c r="R270">
        <f t="shared" si="16"/>
        <v>30</v>
      </c>
    </row>
    <row r="271" spans="1:18" ht="43.5" hidden="1" x14ac:dyDescent="0.35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8312</v>
      </c>
      <c r="O271" t="s">
        <v>8314</v>
      </c>
      <c r="P271" s="14">
        <f t="shared" si="17"/>
        <v>42393.961909722217</v>
      </c>
      <c r="Q271" s="14">
        <f t="shared" si="18"/>
        <v>42428.961909722217</v>
      </c>
      <c r="R271">
        <f t="shared" si="16"/>
        <v>35</v>
      </c>
    </row>
    <row r="272" spans="1:18" ht="58" hidden="1" x14ac:dyDescent="0.35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8312</v>
      </c>
      <c r="O272" t="s">
        <v>8314</v>
      </c>
      <c r="P272" s="14">
        <f t="shared" si="17"/>
        <v>42612.642754629633</v>
      </c>
      <c r="Q272" s="14">
        <f t="shared" si="18"/>
        <v>42657.642754629633</v>
      </c>
      <c r="R272">
        <f t="shared" si="16"/>
        <v>45</v>
      </c>
    </row>
    <row r="273" spans="1:18" ht="29" hidden="1" x14ac:dyDescent="0.35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8321</v>
      </c>
      <c r="O273" t="s">
        <v>8322</v>
      </c>
      <c r="P273" s="14">
        <f t="shared" si="17"/>
        <v>42694.98128472222</v>
      </c>
      <c r="Q273" s="14">
        <f t="shared" si="18"/>
        <v>42727.332638888889</v>
      </c>
      <c r="R273">
        <f t="shared" si="16"/>
        <v>33</v>
      </c>
    </row>
    <row r="274" spans="1:18" ht="29" hidden="1" x14ac:dyDescent="0.35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8328</v>
      </c>
      <c r="O274" t="s">
        <v>8344</v>
      </c>
      <c r="P274" s="14">
        <f t="shared" si="17"/>
        <v>42299.130162037036</v>
      </c>
      <c r="Q274" s="14">
        <f t="shared" si="18"/>
        <v>42330.290972222225</v>
      </c>
      <c r="R274">
        <f t="shared" si="16"/>
        <v>31</v>
      </c>
    </row>
    <row r="275" spans="1:18" ht="43.5" hidden="1" x14ac:dyDescent="0.35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8328</v>
      </c>
      <c r="O275" t="s">
        <v>8344</v>
      </c>
      <c r="P275" s="14">
        <f t="shared" si="17"/>
        <v>41843.632523148146</v>
      </c>
      <c r="Q275" s="14">
        <f t="shared" si="18"/>
        <v>41903.632523148146</v>
      </c>
      <c r="R275">
        <f t="shared" si="16"/>
        <v>60</v>
      </c>
    </row>
    <row r="276" spans="1:18" ht="43.5" hidden="1" x14ac:dyDescent="0.35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8328</v>
      </c>
      <c r="O276" t="s">
        <v>8346</v>
      </c>
      <c r="P276" s="14">
        <f t="shared" si="17"/>
        <v>42701.166365740741</v>
      </c>
      <c r="Q276" s="14">
        <f t="shared" si="18"/>
        <v>42749.165972222225</v>
      </c>
      <c r="R276">
        <f t="shared" si="16"/>
        <v>48</v>
      </c>
    </row>
    <row r="277" spans="1:18" ht="72.5" hidden="1" x14ac:dyDescent="0.35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8328</v>
      </c>
      <c r="O277" t="s">
        <v>8346</v>
      </c>
      <c r="P277" s="14">
        <f t="shared" si="17"/>
        <v>42333.695821759262</v>
      </c>
      <c r="Q277" s="14">
        <f t="shared" si="18"/>
        <v>42361.679166666669</v>
      </c>
      <c r="R277">
        <f t="shared" si="16"/>
        <v>28</v>
      </c>
    </row>
    <row r="278" spans="1:18" ht="43.5" hidden="1" x14ac:dyDescent="0.3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8328</v>
      </c>
      <c r="O278" t="s">
        <v>8329</v>
      </c>
      <c r="P278" s="14">
        <f t="shared" si="17"/>
        <v>42495.722187499996</v>
      </c>
      <c r="Q278" s="14">
        <f t="shared" si="18"/>
        <v>42525.722187499996</v>
      </c>
      <c r="R278">
        <f t="shared" si="16"/>
        <v>30</v>
      </c>
    </row>
    <row r="279" spans="1:18" ht="43.5" hidden="1" x14ac:dyDescent="0.3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8306</v>
      </c>
      <c r="O279" t="s">
        <v>8311</v>
      </c>
      <c r="P279" s="14">
        <f t="shared" si="17"/>
        <v>40882.481666666667</v>
      </c>
      <c r="Q279" s="14">
        <f t="shared" si="18"/>
        <v>40913.481249999997</v>
      </c>
      <c r="R279">
        <f t="shared" si="16"/>
        <v>31</v>
      </c>
    </row>
    <row r="280" spans="1:18" ht="29" hidden="1" x14ac:dyDescent="0.3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8306</v>
      </c>
      <c r="O280" t="s">
        <v>8308</v>
      </c>
      <c r="P280" s="14">
        <f t="shared" si="17"/>
        <v>42491.80768518518</v>
      </c>
      <c r="Q280" s="14">
        <f t="shared" si="18"/>
        <v>42521.729861111111</v>
      </c>
      <c r="R280">
        <f t="shared" si="16"/>
        <v>30</v>
      </c>
    </row>
    <row r="281" spans="1:18" ht="58" hidden="1" x14ac:dyDescent="0.3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8312</v>
      </c>
      <c r="O281" t="s">
        <v>8337</v>
      </c>
      <c r="P281" s="14">
        <f t="shared" si="17"/>
        <v>42467.581388888888</v>
      </c>
      <c r="Q281" s="14">
        <f t="shared" si="18"/>
        <v>42497.581388888888</v>
      </c>
      <c r="R281">
        <f t="shared" si="16"/>
        <v>30</v>
      </c>
    </row>
    <row r="282" spans="1:18" ht="58" hidden="1" x14ac:dyDescent="0.35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8306</v>
      </c>
      <c r="O282" t="s">
        <v>8308</v>
      </c>
      <c r="P282" s="14">
        <f t="shared" si="17"/>
        <v>42616.049849537041</v>
      </c>
      <c r="Q282" s="14">
        <f t="shared" si="18"/>
        <v>42646.049849537041</v>
      </c>
      <c r="R282">
        <f t="shared" si="16"/>
        <v>30</v>
      </c>
    </row>
    <row r="283" spans="1:18" ht="43.5" hidden="1" x14ac:dyDescent="0.35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8312</v>
      </c>
      <c r="O283" t="s">
        <v>8313</v>
      </c>
      <c r="P283" s="14">
        <f t="shared" si="17"/>
        <v>42143.79415509259</v>
      </c>
      <c r="Q283" s="14">
        <f t="shared" si="18"/>
        <v>42173.79415509259</v>
      </c>
      <c r="R283">
        <f t="shared" si="16"/>
        <v>30</v>
      </c>
    </row>
    <row r="284" spans="1:18" ht="43.5" hidden="1" x14ac:dyDescent="0.3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8312</v>
      </c>
      <c r="O284" t="s">
        <v>8314</v>
      </c>
      <c r="P284" s="14">
        <f t="shared" si="17"/>
        <v>42652.964907407411</v>
      </c>
      <c r="Q284" s="14">
        <f t="shared" si="18"/>
        <v>42686.208333333328</v>
      </c>
      <c r="R284">
        <f t="shared" si="16"/>
        <v>34</v>
      </c>
    </row>
    <row r="285" spans="1:18" ht="29" hidden="1" x14ac:dyDescent="0.35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8317</v>
      </c>
      <c r="O285" t="s">
        <v>8320</v>
      </c>
      <c r="P285" s="14">
        <f t="shared" si="17"/>
        <v>42049.833761574075</v>
      </c>
      <c r="Q285" s="14">
        <f t="shared" si="18"/>
        <v>42079.792094907403</v>
      </c>
      <c r="R285">
        <f t="shared" si="16"/>
        <v>30</v>
      </c>
    </row>
    <row r="286" spans="1:18" ht="43.5" hidden="1" x14ac:dyDescent="0.35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8312</v>
      </c>
      <c r="O286" t="s">
        <v>8337</v>
      </c>
      <c r="P286" s="14">
        <f t="shared" si="17"/>
        <v>41964.362743055557</v>
      </c>
      <c r="Q286" s="14">
        <f t="shared" si="18"/>
        <v>41994.362743055557</v>
      </c>
      <c r="R286">
        <f t="shared" si="16"/>
        <v>30</v>
      </c>
    </row>
    <row r="287" spans="1:18" ht="43.5" hidden="1" x14ac:dyDescent="0.3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8312</v>
      </c>
      <c r="O287" t="s">
        <v>8313</v>
      </c>
      <c r="P287" s="14">
        <f t="shared" si="17"/>
        <v>42360.932152777779</v>
      </c>
      <c r="Q287" s="14">
        <f t="shared" si="18"/>
        <v>42420.932152777779</v>
      </c>
      <c r="R287">
        <f t="shared" si="16"/>
        <v>60</v>
      </c>
    </row>
    <row r="288" spans="1:18" ht="43.5" hidden="1" x14ac:dyDescent="0.35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8324</v>
      </c>
      <c r="O288" t="s">
        <v>8325</v>
      </c>
      <c r="P288" s="14">
        <f t="shared" si="17"/>
        <v>41820.914641203701</v>
      </c>
      <c r="Q288" s="14">
        <f t="shared" si="18"/>
        <v>41860.914641203701</v>
      </c>
      <c r="R288">
        <f t="shared" si="16"/>
        <v>40</v>
      </c>
    </row>
    <row r="289" spans="1:18" ht="43.5" hidden="1" x14ac:dyDescent="0.35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8328</v>
      </c>
      <c r="O289" t="s">
        <v>8346</v>
      </c>
      <c r="P289" s="14">
        <f t="shared" si="17"/>
        <v>41831.722777777781</v>
      </c>
      <c r="Q289" s="14">
        <f t="shared" si="18"/>
        <v>41861.722777777781</v>
      </c>
      <c r="R289">
        <f t="shared" si="16"/>
        <v>30</v>
      </c>
    </row>
    <row r="290" spans="1:18" ht="58" hidden="1" x14ac:dyDescent="0.3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8306</v>
      </c>
      <c r="O290" t="s">
        <v>8310</v>
      </c>
      <c r="P290" s="14">
        <f t="shared" si="17"/>
        <v>41674.063078703701</v>
      </c>
      <c r="Q290" s="14">
        <f t="shared" si="18"/>
        <v>41705.957638888889</v>
      </c>
      <c r="R290">
        <f t="shared" si="16"/>
        <v>31</v>
      </c>
    </row>
    <row r="291" spans="1:18" ht="43.5" hidden="1" x14ac:dyDescent="0.3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8312</v>
      </c>
      <c r="O291" t="s">
        <v>8314</v>
      </c>
      <c r="P291" s="14">
        <f t="shared" si="17"/>
        <v>42696.663506944446</v>
      </c>
      <c r="Q291" s="14">
        <f t="shared" si="18"/>
        <v>42736.663506944446</v>
      </c>
      <c r="R291">
        <f t="shared" si="16"/>
        <v>40</v>
      </c>
    </row>
    <row r="292" spans="1:18" ht="43.5" hidden="1" x14ac:dyDescent="0.3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8321</v>
      </c>
      <c r="O292" t="s">
        <v>8322</v>
      </c>
      <c r="P292" s="14">
        <f t="shared" si="17"/>
        <v>42002.926990740743</v>
      </c>
      <c r="Q292" s="14">
        <f t="shared" si="18"/>
        <v>42032.926990740743</v>
      </c>
      <c r="R292">
        <f t="shared" si="16"/>
        <v>30</v>
      </c>
    </row>
    <row r="293" spans="1:18" ht="43.5" hidden="1" x14ac:dyDescent="0.3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8306</v>
      </c>
      <c r="O293" t="s">
        <v>8311</v>
      </c>
      <c r="P293" s="14">
        <f t="shared" si="17"/>
        <v>40858.762141203704</v>
      </c>
      <c r="Q293" s="14">
        <f t="shared" si="18"/>
        <v>40900.762141203704</v>
      </c>
      <c r="R293">
        <f t="shared" si="16"/>
        <v>42</v>
      </c>
    </row>
    <row r="294" spans="1:18" ht="58" hidden="1" x14ac:dyDescent="0.35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8306</v>
      </c>
      <c r="O294" t="s">
        <v>8310</v>
      </c>
      <c r="P294" s="14">
        <f t="shared" si="17"/>
        <v>42117.891423611116</v>
      </c>
      <c r="Q294" s="14">
        <f t="shared" si="18"/>
        <v>42147.891423611116</v>
      </c>
      <c r="R294">
        <f t="shared" si="16"/>
        <v>30</v>
      </c>
    </row>
    <row r="295" spans="1:18" ht="43.5" hidden="1" x14ac:dyDescent="0.35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8306</v>
      </c>
      <c r="O295" t="s">
        <v>8311</v>
      </c>
      <c r="P295" s="14">
        <f t="shared" si="17"/>
        <v>40971.002569444441</v>
      </c>
      <c r="Q295" s="14">
        <f t="shared" si="18"/>
        <v>41016.021527777775</v>
      </c>
      <c r="R295">
        <f t="shared" si="16"/>
        <v>45</v>
      </c>
    </row>
    <row r="296" spans="1:18" ht="58" hidden="1" x14ac:dyDescent="0.35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8317</v>
      </c>
      <c r="O296" t="s">
        <v>8334</v>
      </c>
      <c r="P296" s="14">
        <f t="shared" si="17"/>
        <v>42774.121342592596</v>
      </c>
      <c r="Q296" s="14">
        <f t="shared" si="18"/>
        <v>42823.083333333328</v>
      </c>
      <c r="R296">
        <f t="shared" si="16"/>
        <v>49</v>
      </c>
    </row>
    <row r="297" spans="1:18" ht="43.5" hidden="1" x14ac:dyDescent="0.35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8312</v>
      </c>
      <c r="O297" t="s">
        <v>8337</v>
      </c>
      <c r="P297" s="14">
        <f t="shared" si="17"/>
        <v>42199.365844907406</v>
      </c>
      <c r="Q297" s="14">
        <f t="shared" si="18"/>
        <v>42229.365844907406</v>
      </c>
      <c r="R297">
        <f t="shared" si="16"/>
        <v>30</v>
      </c>
    </row>
    <row r="298" spans="1:18" ht="43.5" hidden="1" x14ac:dyDescent="0.3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8312</v>
      </c>
      <c r="O298" t="s">
        <v>8313</v>
      </c>
      <c r="P298" s="14">
        <f t="shared" si="17"/>
        <v>42191.70175925926</v>
      </c>
      <c r="Q298" s="14">
        <f t="shared" si="18"/>
        <v>42221.70175925926</v>
      </c>
      <c r="R298">
        <f t="shared" si="16"/>
        <v>30</v>
      </c>
    </row>
    <row r="299" spans="1:18" ht="43.5" hidden="1" x14ac:dyDescent="0.35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8312</v>
      </c>
      <c r="O299" t="s">
        <v>8342</v>
      </c>
      <c r="P299" s="14">
        <f t="shared" si="17"/>
        <v>42251.16715277778</v>
      </c>
      <c r="Q299" s="14">
        <f t="shared" si="18"/>
        <v>42288.041666666672</v>
      </c>
      <c r="R299">
        <f t="shared" si="16"/>
        <v>37</v>
      </c>
    </row>
    <row r="300" spans="1:18" ht="29" hidden="1" x14ac:dyDescent="0.35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8324</v>
      </c>
      <c r="O300" t="s">
        <v>8325</v>
      </c>
      <c r="P300" s="14">
        <f t="shared" si="17"/>
        <v>42089.724039351851</v>
      </c>
      <c r="Q300" s="14">
        <f t="shared" si="18"/>
        <v>42134.724039351851</v>
      </c>
      <c r="R300">
        <f t="shared" si="16"/>
        <v>45</v>
      </c>
    </row>
    <row r="301" spans="1:18" ht="43.5" hidden="1" x14ac:dyDescent="0.35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8328</v>
      </c>
      <c r="O301" t="s">
        <v>8344</v>
      </c>
      <c r="P301" s="14">
        <f t="shared" si="17"/>
        <v>41981.57230324074</v>
      </c>
      <c r="Q301" s="14">
        <f t="shared" si="18"/>
        <v>42012.570138888885</v>
      </c>
      <c r="R301">
        <f t="shared" si="16"/>
        <v>31</v>
      </c>
    </row>
    <row r="302" spans="1:18" ht="43.5" hidden="1" x14ac:dyDescent="0.35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8306</v>
      </c>
      <c r="O302" t="s">
        <v>8311</v>
      </c>
      <c r="P302" s="14">
        <f t="shared" si="17"/>
        <v>42130.335358796292</v>
      </c>
      <c r="Q302" s="14">
        <f t="shared" si="18"/>
        <v>42145.335358796292</v>
      </c>
      <c r="R302">
        <f t="shared" si="16"/>
        <v>15</v>
      </c>
    </row>
    <row r="303" spans="1:18" ht="29" hidden="1" x14ac:dyDescent="0.3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8306</v>
      </c>
      <c r="O303" t="s">
        <v>8311</v>
      </c>
      <c r="P303" s="14">
        <f t="shared" si="17"/>
        <v>41620.93141203704</v>
      </c>
      <c r="Q303" s="14">
        <f t="shared" si="18"/>
        <v>41680.93141203704</v>
      </c>
      <c r="R303">
        <f t="shared" si="16"/>
        <v>60</v>
      </c>
    </row>
    <row r="304" spans="1:18" ht="43.5" hidden="1" x14ac:dyDescent="0.35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8312</v>
      </c>
      <c r="O304" t="s">
        <v>8313</v>
      </c>
      <c r="P304" s="14">
        <f t="shared" si="17"/>
        <v>42249.667997685188</v>
      </c>
      <c r="Q304" s="14">
        <f t="shared" si="18"/>
        <v>42294.667997685188</v>
      </c>
      <c r="R304">
        <f t="shared" si="16"/>
        <v>45</v>
      </c>
    </row>
    <row r="305" spans="1:18" ht="58" hidden="1" x14ac:dyDescent="0.35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8312</v>
      </c>
      <c r="O305" t="s">
        <v>8313</v>
      </c>
      <c r="P305" s="14">
        <f t="shared" si="17"/>
        <v>42138.692627314813</v>
      </c>
      <c r="Q305" s="14">
        <f t="shared" si="18"/>
        <v>42168.692627314813</v>
      </c>
      <c r="R305">
        <f t="shared" si="16"/>
        <v>30</v>
      </c>
    </row>
    <row r="306" spans="1:18" ht="43.5" hidden="1" x14ac:dyDescent="0.35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8312</v>
      </c>
      <c r="O306" t="s">
        <v>8313</v>
      </c>
      <c r="P306" s="14">
        <f t="shared" si="17"/>
        <v>42247.496759259258</v>
      </c>
      <c r="Q306" s="14">
        <f t="shared" si="18"/>
        <v>42278.207638888889</v>
      </c>
      <c r="R306">
        <f t="shared" si="16"/>
        <v>31</v>
      </c>
    </row>
    <row r="307" spans="1:18" ht="58" hidden="1" x14ac:dyDescent="0.35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8312</v>
      </c>
      <c r="O307" t="s">
        <v>8314</v>
      </c>
      <c r="P307" s="14">
        <f t="shared" si="17"/>
        <v>41913.521064814813</v>
      </c>
      <c r="Q307" s="14">
        <f t="shared" si="18"/>
        <v>41943.521064814813</v>
      </c>
      <c r="R307">
        <f t="shared" si="16"/>
        <v>30</v>
      </c>
    </row>
    <row r="308" spans="1:18" ht="43.5" hidden="1" x14ac:dyDescent="0.35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8312</v>
      </c>
      <c r="O308" t="s">
        <v>8314</v>
      </c>
      <c r="P308" s="14">
        <f t="shared" si="17"/>
        <v>42282.168993055559</v>
      </c>
      <c r="Q308" s="14">
        <f t="shared" si="18"/>
        <v>42327.210659722223</v>
      </c>
      <c r="R308">
        <f t="shared" si="16"/>
        <v>45</v>
      </c>
    </row>
    <row r="309" spans="1:18" ht="43.5" hidden="1" x14ac:dyDescent="0.35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8321</v>
      </c>
      <c r="O309" t="s">
        <v>8322</v>
      </c>
      <c r="P309" s="14">
        <f t="shared" si="17"/>
        <v>41771.40996527778</v>
      </c>
      <c r="Q309" s="14">
        <f t="shared" si="18"/>
        <v>41801.40996527778</v>
      </c>
      <c r="R309">
        <f t="shared" si="16"/>
        <v>30</v>
      </c>
    </row>
    <row r="310" spans="1:18" ht="58" hidden="1" x14ac:dyDescent="0.35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8324</v>
      </c>
      <c r="O310" t="s">
        <v>8325</v>
      </c>
      <c r="P310" s="14">
        <f t="shared" si="17"/>
        <v>41876.683611111112</v>
      </c>
      <c r="Q310" s="14">
        <f t="shared" si="18"/>
        <v>41907.683611111112</v>
      </c>
      <c r="R310">
        <f t="shared" si="16"/>
        <v>31</v>
      </c>
    </row>
    <row r="311" spans="1:18" ht="43.5" hidden="1" x14ac:dyDescent="0.35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8324</v>
      </c>
      <c r="O311" t="s">
        <v>8325</v>
      </c>
      <c r="P311" s="14">
        <f t="shared" si="17"/>
        <v>41863.734895833331</v>
      </c>
      <c r="Q311" s="14">
        <f t="shared" si="18"/>
        <v>41894.734895833331</v>
      </c>
      <c r="R311">
        <f t="shared" si="16"/>
        <v>31</v>
      </c>
    </row>
    <row r="312" spans="1:18" ht="43.5" hidden="1" x14ac:dyDescent="0.35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8324</v>
      </c>
      <c r="O312" t="s">
        <v>8325</v>
      </c>
      <c r="P312" s="14">
        <f t="shared" si="17"/>
        <v>42275.720219907409</v>
      </c>
      <c r="Q312" s="14">
        <f t="shared" si="18"/>
        <v>42305.720219907409</v>
      </c>
      <c r="R312">
        <f t="shared" si="16"/>
        <v>30</v>
      </c>
    </row>
    <row r="313" spans="1:18" hidden="1" x14ac:dyDescent="0.35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8326</v>
      </c>
      <c r="O313" t="s">
        <v>8333</v>
      </c>
      <c r="P313" s="14">
        <f t="shared" si="17"/>
        <v>42240.857222222221</v>
      </c>
      <c r="Q313" s="14">
        <f t="shared" si="18"/>
        <v>42270.857222222221</v>
      </c>
      <c r="R313">
        <f t="shared" si="16"/>
        <v>30</v>
      </c>
    </row>
    <row r="314" spans="1:18" ht="43.5" hidden="1" x14ac:dyDescent="0.35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8312</v>
      </c>
      <c r="O314" t="s">
        <v>8337</v>
      </c>
      <c r="P314" s="14">
        <f t="shared" si="17"/>
        <v>42067.923668981486</v>
      </c>
      <c r="Q314" s="14">
        <f t="shared" si="18"/>
        <v>42112.882002314815</v>
      </c>
      <c r="R314">
        <f t="shared" si="16"/>
        <v>45</v>
      </c>
    </row>
    <row r="315" spans="1:18" ht="43.5" hidden="1" x14ac:dyDescent="0.35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8321</v>
      </c>
      <c r="O315" t="s">
        <v>8322</v>
      </c>
      <c r="P315" s="14">
        <f t="shared" si="17"/>
        <v>42191.023530092592</v>
      </c>
      <c r="Q315" s="14">
        <f t="shared" si="18"/>
        <v>42221.023530092592</v>
      </c>
      <c r="R315">
        <f t="shared" si="16"/>
        <v>30</v>
      </c>
    </row>
    <row r="316" spans="1:18" ht="43.5" hidden="1" x14ac:dyDescent="0.35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8312</v>
      </c>
      <c r="O316" t="s">
        <v>8313</v>
      </c>
      <c r="P316" s="14">
        <f t="shared" si="17"/>
        <v>42615.79896990741</v>
      </c>
      <c r="Q316" s="14">
        <f t="shared" si="18"/>
        <v>42660.79896990741</v>
      </c>
      <c r="R316">
        <f t="shared" si="16"/>
        <v>45</v>
      </c>
    </row>
    <row r="317" spans="1:18" ht="43.5" hidden="1" x14ac:dyDescent="0.35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8324</v>
      </c>
      <c r="O317" t="s">
        <v>8325</v>
      </c>
      <c r="P317" s="14">
        <f t="shared" si="17"/>
        <v>42536.862800925926</v>
      </c>
      <c r="Q317" s="14">
        <f t="shared" si="18"/>
        <v>42566.862800925926</v>
      </c>
      <c r="R317">
        <f t="shared" si="16"/>
        <v>30</v>
      </c>
    </row>
    <row r="318" spans="1:18" ht="43.5" hidden="1" x14ac:dyDescent="0.35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8324</v>
      </c>
      <c r="O318" t="s">
        <v>8325</v>
      </c>
      <c r="P318" s="14">
        <f t="shared" si="17"/>
        <v>41974.704745370371</v>
      </c>
      <c r="Q318" s="14">
        <f t="shared" si="18"/>
        <v>42004.704745370371</v>
      </c>
      <c r="R318">
        <f t="shared" si="16"/>
        <v>30</v>
      </c>
    </row>
    <row r="319" spans="1:18" ht="58" hidden="1" x14ac:dyDescent="0.35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8312</v>
      </c>
      <c r="O319" t="s">
        <v>8342</v>
      </c>
      <c r="P319" s="14">
        <f t="shared" si="17"/>
        <v>42695.624340277776</v>
      </c>
      <c r="Q319" s="14">
        <f t="shared" si="18"/>
        <v>42725.624340277776</v>
      </c>
      <c r="R319">
        <f t="shared" si="16"/>
        <v>30</v>
      </c>
    </row>
    <row r="320" spans="1:18" ht="58" hidden="1" x14ac:dyDescent="0.35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8324</v>
      </c>
      <c r="O320" t="s">
        <v>8325</v>
      </c>
      <c r="P320" s="14">
        <f t="shared" si="17"/>
        <v>41964.844444444447</v>
      </c>
      <c r="Q320" s="14">
        <f t="shared" si="18"/>
        <v>41998.844444444447</v>
      </c>
      <c r="R320">
        <f t="shared" si="16"/>
        <v>34</v>
      </c>
    </row>
    <row r="321" spans="1:18" ht="29" hidden="1" x14ac:dyDescent="0.35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8328</v>
      </c>
      <c r="O321" t="s">
        <v>8344</v>
      </c>
      <c r="P321" s="14">
        <f t="shared" si="17"/>
        <v>41828.229490740741</v>
      </c>
      <c r="Q321" s="14">
        <f t="shared" si="18"/>
        <v>41860.083333333336</v>
      </c>
      <c r="R321">
        <f t="shared" si="16"/>
        <v>32</v>
      </c>
    </row>
    <row r="322" spans="1:18" ht="43.5" hidden="1" x14ac:dyDescent="0.35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8328</v>
      </c>
      <c r="O322" t="s">
        <v>8344</v>
      </c>
      <c r="P322" s="14">
        <f t="shared" si="17"/>
        <v>42031.138831018514</v>
      </c>
      <c r="Q322" s="14">
        <f t="shared" si="18"/>
        <v>42061.138831018514</v>
      </c>
      <c r="R322">
        <f t="shared" si="16"/>
        <v>30</v>
      </c>
    </row>
    <row r="323" spans="1:18" ht="43.5" hidden="1" x14ac:dyDescent="0.35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8328</v>
      </c>
      <c r="O323" t="s">
        <v>8329</v>
      </c>
      <c r="P323" s="14">
        <f t="shared" si="17"/>
        <v>41863.359282407408</v>
      </c>
      <c r="Q323" s="14">
        <f t="shared" si="18"/>
        <v>41893.359282407408</v>
      </c>
      <c r="R323">
        <f t="shared" ref="R323:R386" si="19">_xlfn.DAYS(Q323,P323)</f>
        <v>30</v>
      </c>
    </row>
    <row r="324" spans="1:18" ht="58" hidden="1" x14ac:dyDescent="0.35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8328</v>
      </c>
      <c r="O324" t="s">
        <v>8329</v>
      </c>
      <c r="P324" s="14">
        <f t="shared" ref="P324:P387" si="20">(((J324/60)/60)/24)+DATE(1970,1,1)</f>
        <v>41843.664618055554</v>
      </c>
      <c r="Q324" s="14">
        <f t="shared" ref="Q324:Q387" si="21">(((I324/60)/60)/24)+DATE(1970,1,1)</f>
        <v>41855.666666666664</v>
      </c>
      <c r="R324">
        <f t="shared" si="19"/>
        <v>12</v>
      </c>
    </row>
    <row r="325" spans="1:18" ht="58" hidden="1" x14ac:dyDescent="0.3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8306</v>
      </c>
      <c r="O325" t="s">
        <v>8310</v>
      </c>
      <c r="P325" s="14">
        <f t="shared" si="20"/>
        <v>42297.791886574079</v>
      </c>
      <c r="Q325" s="14">
        <f t="shared" si="21"/>
        <v>42327.833553240736</v>
      </c>
      <c r="R325">
        <f t="shared" si="19"/>
        <v>30</v>
      </c>
    </row>
    <row r="326" spans="1:18" ht="43.5" hidden="1" x14ac:dyDescent="0.3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8312</v>
      </c>
      <c r="O326" t="s">
        <v>8314</v>
      </c>
      <c r="P326" s="14">
        <f t="shared" si="20"/>
        <v>42556.695706018523</v>
      </c>
      <c r="Q326" s="14">
        <f t="shared" si="21"/>
        <v>42616.695706018523</v>
      </c>
      <c r="R326">
        <f t="shared" si="19"/>
        <v>60</v>
      </c>
    </row>
    <row r="327" spans="1:18" ht="43.5" hidden="1" x14ac:dyDescent="0.3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8321</v>
      </c>
      <c r="O327" t="s">
        <v>8322</v>
      </c>
      <c r="P327" s="14">
        <f t="shared" si="20"/>
        <v>41488.85423611111</v>
      </c>
      <c r="Q327" s="14">
        <f t="shared" si="21"/>
        <v>41533.85423611111</v>
      </c>
      <c r="R327">
        <f t="shared" si="19"/>
        <v>45</v>
      </c>
    </row>
    <row r="328" spans="1:18" ht="43.5" hidden="1" x14ac:dyDescent="0.3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8312</v>
      </c>
      <c r="O328" t="s">
        <v>8314</v>
      </c>
      <c r="P328" s="14">
        <f t="shared" si="20"/>
        <v>42766.626793981486</v>
      </c>
      <c r="Q328" s="14">
        <f t="shared" si="21"/>
        <v>42808.585127314815</v>
      </c>
      <c r="R328">
        <f t="shared" si="19"/>
        <v>42</v>
      </c>
    </row>
    <row r="329" spans="1:18" ht="58" hidden="1" x14ac:dyDescent="0.35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8306</v>
      </c>
      <c r="O329" t="s">
        <v>8308</v>
      </c>
      <c r="P329" s="14">
        <f t="shared" si="20"/>
        <v>41904.781990740739</v>
      </c>
      <c r="Q329" s="14">
        <f t="shared" si="21"/>
        <v>41940.916666666664</v>
      </c>
      <c r="R329">
        <f t="shared" si="19"/>
        <v>36</v>
      </c>
    </row>
    <row r="330" spans="1:18" ht="43.5" hidden="1" x14ac:dyDescent="0.35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8306</v>
      </c>
      <c r="O330" t="s">
        <v>8308</v>
      </c>
      <c r="P330" s="14">
        <f t="shared" si="20"/>
        <v>42239.573993055557</v>
      </c>
      <c r="Q330" s="14">
        <f t="shared" si="21"/>
        <v>42289.573993055557</v>
      </c>
      <c r="R330">
        <f t="shared" si="19"/>
        <v>50</v>
      </c>
    </row>
    <row r="331" spans="1:18" ht="29" hidden="1" x14ac:dyDescent="0.35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8306</v>
      </c>
      <c r="O331" t="s">
        <v>8310</v>
      </c>
      <c r="P331" s="14">
        <f t="shared" si="20"/>
        <v>42459.780844907407</v>
      </c>
      <c r="Q331" s="14">
        <f t="shared" si="21"/>
        <v>42489.780844907407</v>
      </c>
      <c r="R331">
        <f t="shared" si="19"/>
        <v>30</v>
      </c>
    </row>
    <row r="332" spans="1:18" ht="43.5" hidden="1" x14ac:dyDescent="0.35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8306</v>
      </c>
      <c r="O332" t="s">
        <v>8311</v>
      </c>
      <c r="P332" s="14">
        <f t="shared" si="20"/>
        <v>40750.710104166668</v>
      </c>
      <c r="Q332" s="14">
        <f t="shared" si="21"/>
        <v>40810.710104166668</v>
      </c>
      <c r="R332">
        <f t="shared" si="19"/>
        <v>60</v>
      </c>
    </row>
    <row r="333" spans="1:18" ht="58" hidden="1" x14ac:dyDescent="0.35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8306</v>
      </c>
      <c r="O333" t="s">
        <v>8311</v>
      </c>
      <c r="P333" s="14">
        <f t="shared" si="20"/>
        <v>41703.721979166665</v>
      </c>
      <c r="Q333" s="14">
        <f t="shared" si="21"/>
        <v>41748.680312500001</v>
      </c>
      <c r="R333">
        <f t="shared" si="19"/>
        <v>45</v>
      </c>
    </row>
    <row r="334" spans="1:18" ht="43.5" hidden="1" x14ac:dyDescent="0.3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8312</v>
      </c>
      <c r="O334" t="s">
        <v>8314</v>
      </c>
      <c r="P334" s="14">
        <f t="shared" si="20"/>
        <v>42726.192916666667</v>
      </c>
      <c r="Q334" s="14">
        <f t="shared" si="21"/>
        <v>42786.192916666667</v>
      </c>
      <c r="R334">
        <f t="shared" si="19"/>
        <v>60</v>
      </c>
    </row>
    <row r="335" spans="1:18" ht="43.5" hidden="1" x14ac:dyDescent="0.35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8312</v>
      </c>
      <c r="O335" t="s">
        <v>8337</v>
      </c>
      <c r="P335" s="14">
        <f t="shared" si="20"/>
        <v>42136.209675925929</v>
      </c>
      <c r="Q335" s="14">
        <f t="shared" si="21"/>
        <v>42167.833333333328</v>
      </c>
      <c r="R335">
        <f t="shared" si="19"/>
        <v>31</v>
      </c>
    </row>
    <row r="336" spans="1:18" ht="58" hidden="1" x14ac:dyDescent="0.35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8328</v>
      </c>
      <c r="O336" t="s">
        <v>8346</v>
      </c>
      <c r="P336" s="14">
        <f t="shared" si="20"/>
        <v>42118.346435185187</v>
      </c>
      <c r="Q336" s="14">
        <f t="shared" si="21"/>
        <v>42148.346435185187</v>
      </c>
      <c r="R336">
        <f t="shared" si="19"/>
        <v>30</v>
      </c>
    </row>
    <row r="337" spans="1:18" ht="58" hidden="1" x14ac:dyDescent="0.3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8321</v>
      </c>
      <c r="O337" t="s">
        <v>8322</v>
      </c>
      <c r="P337" s="14">
        <f t="shared" si="20"/>
        <v>41613.172974537039</v>
      </c>
      <c r="Q337" s="14">
        <f t="shared" si="21"/>
        <v>41643.172974537039</v>
      </c>
      <c r="R337">
        <f t="shared" si="19"/>
        <v>30</v>
      </c>
    </row>
    <row r="338" spans="1:18" ht="43.5" hidden="1" x14ac:dyDescent="0.3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8326</v>
      </c>
      <c r="O338" t="s">
        <v>8327</v>
      </c>
      <c r="P338" s="14">
        <f t="shared" si="20"/>
        <v>41876.433680555558</v>
      </c>
      <c r="Q338" s="14">
        <f t="shared" si="21"/>
        <v>41936.166666666664</v>
      </c>
      <c r="R338">
        <f t="shared" si="19"/>
        <v>60</v>
      </c>
    </row>
    <row r="339" spans="1:18" ht="29" hidden="1" x14ac:dyDescent="0.3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8326</v>
      </c>
      <c r="O339" t="s">
        <v>8327</v>
      </c>
      <c r="P339" s="14">
        <f t="shared" si="20"/>
        <v>42163.583599537036</v>
      </c>
      <c r="Q339" s="14">
        <f t="shared" si="21"/>
        <v>42193.583599537036</v>
      </c>
      <c r="R339">
        <f t="shared" si="19"/>
        <v>30</v>
      </c>
    </row>
    <row r="340" spans="1:18" ht="43.5" hidden="1" x14ac:dyDescent="0.3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8312</v>
      </c>
      <c r="O340" t="s">
        <v>8342</v>
      </c>
      <c r="P340" s="14">
        <f t="shared" si="20"/>
        <v>41771.651932870373</v>
      </c>
      <c r="Q340" s="14">
        <f t="shared" si="21"/>
        <v>41803.166666666664</v>
      </c>
      <c r="R340">
        <f t="shared" si="19"/>
        <v>32</v>
      </c>
    </row>
    <row r="341" spans="1:18" ht="43.5" hidden="1" x14ac:dyDescent="0.35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8306</v>
      </c>
      <c r="O341" t="s">
        <v>8308</v>
      </c>
      <c r="P341" s="14">
        <f t="shared" si="20"/>
        <v>42397.281666666662</v>
      </c>
      <c r="Q341" s="14">
        <f t="shared" si="21"/>
        <v>42427.281666666662</v>
      </c>
      <c r="R341">
        <f t="shared" si="19"/>
        <v>30</v>
      </c>
    </row>
    <row r="342" spans="1:18" ht="43.5" hidden="1" x14ac:dyDescent="0.35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8306</v>
      </c>
      <c r="O342" t="s">
        <v>8308</v>
      </c>
      <c r="P342" s="14">
        <f t="shared" si="20"/>
        <v>41933.586157407408</v>
      </c>
      <c r="Q342" s="14">
        <f t="shared" si="21"/>
        <v>41975.627824074079</v>
      </c>
      <c r="R342">
        <f t="shared" si="19"/>
        <v>42</v>
      </c>
    </row>
    <row r="343" spans="1:18" ht="43.5" hidden="1" x14ac:dyDescent="0.35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8306</v>
      </c>
      <c r="O343" t="s">
        <v>8309</v>
      </c>
      <c r="P343" s="14">
        <f t="shared" si="20"/>
        <v>41792.687442129631</v>
      </c>
      <c r="Q343" s="14">
        <f t="shared" si="21"/>
        <v>41822.687442129631</v>
      </c>
      <c r="R343">
        <f t="shared" si="19"/>
        <v>30</v>
      </c>
    </row>
    <row r="344" spans="1:18" ht="43.5" hidden="1" x14ac:dyDescent="0.35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8306</v>
      </c>
      <c r="O344" t="s">
        <v>8309</v>
      </c>
      <c r="P344" s="14">
        <f t="shared" si="20"/>
        <v>42534.180717592593</v>
      </c>
      <c r="Q344" s="14">
        <f t="shared" si="21"/>
        <v>42594.180717592593</v>
      </c>
      <c r="R344">
        <f t="shared" si="19"/>
        <v>60</v>
      </c>
    </row>
    <row r="345" spans="1:18" ht="58" hidden="1" x14ac:dyDescent="0.35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8306</v>
      </c>
      <c r="O345" t="s">
        <v>8309</v>
      </c>
      <c r="P345" s="14">
        <f t="shared" si="20"/>
        <v>41959.369988425926</v>
      </c>
      <c r="Q345" s="14">
        <f t="shared" si="21"/>
        <v>41989.369988425926</v>
      </c>
      <c r="R345">
        <f t="shared" si="19"/>
        <v>30</v>
      </c>
    </row>
    <row r="346" spans="1:18" ht="43.5" hidden="1" x14ac:dyDescent="0.35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8306</v>
      </c>
      <c r="O346" t="s">
        <v>8309</v>
      </c>
      <c r="P346" s="14">
        <f t="shared" si="20"/>
        <v>42202.594293981485</v>
      </c>
      <c r="Q346" s="14">
        <f t="shared" si="21"/>
        <v>42232.587974537033</v>
      </c>
      <c r="R346">
        <f t="shared" si="19"/>
        <v>30</v>
      </c>
    </row>
    <row r="347" spans="1:18" ht="43.5" hidden="1" x14ac:dyDescent="0.35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8306</v>
      </c>
      <c r="O347" t="s">
        <v>8309</v>
      </c>
      <c r="P347" s="14">
        <f t="shared" si="20"/>
        <v>42066.958761574075</v>
      </c>
      <c r="Q347" s="14">
        <f t="shared" si="21"/>
        <v>42116.917094907403</v>
      </c>
      <c r="R347">
        <f t="shared" si="19"/>
        <v>50</v>
      </c>
    </row>
    <row r="348" spans="1:18" ht="29" hidden="1" x14ac:dyDescent="0.35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8306</v>
      </c>
      <c r="O348" t="s">
        <v>8309</v>
      </c>
      <c r="P348" s="14">
        <f t="shared" si="20"/>
        <v>42429.326678240745</v>
      </c>
      <c r="Q348" s="14">
        <f t="shared" si="21"/>
        <v>42461.290972222225</v>
      </c>
      <c r="R348">
        <f t="shared" si="19"/>
        <v>32</v>
      </c>
    </row>
    <row r="349" spans="1:18" ht="43.5" hidden="1" x14ac:dyDescent="0.35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8306</v>
      </c>
      <c r="O349" t="s">
        <v>8309</v>
      </c>
      <c r="P349" s="14">
        <f t="shared" si="20"/>
        <v>42195.643865740742</v>
      </c>
      <c r="Q349" s="14">
        <f t="shared" si="21"/>
        <v>42236.837499999994</v>
      </c>
      <c r="R349">
        <f t="shared" si="19"/>
        <v>41</v>
      </c>
    </row>
    <row r="350" spans="1:18" hidden="1" x14ac:dyDescent="0.35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8306</v>
      </c>
      <c r="O350" t="s">
        <v>8309</v>
      </c>
      <c r="P350" s="14">
        <f t="shared" si="20"/>
        <v>42031.837546296301</v>
      </c>
      <c r="Q350" s="14">
        <f t="shared" si="21"/>
        <v>42091.79587962963</v>
      </c>
      <c r="R350">
        <f t="shared" si="19"/>
        <v>60</v>
      </c>
    </row>
    <row r="351" spans="1:18" ht="58" hidden="1" x14ac:dyDescent="0.35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8306</v>
      </c>
      <c r="O351" t="s">
        <v>8310</v>
      </c>
      <c r="P351" s="14">
        <f t="shared" si="20"/>
        <v>41051.168900462959</v>
      </c>
      <c r="Q351" s="14">
        <f t="shared" si="21"/>
        <v>41086.168900462959</v>
      </c>
      <c r="R351">
        <f t="shared" si="19"/>
        <v>35</v>
      </c>
    </row>
    <row r="352" spans="1:18" ht="43.5" hidden="1" x14ac:dyDescent="0.35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8306</v>
      </c>
      <c r="O352" t="s">
        <v>8310</v>
      </c>
      <c r="P352" s="14">
        <f t="shared" si="20"/>
        <v>41519.004733796297</v>
      </c>
      <c r="Q352" s="14">
        <f t="shared" si="21"/>
        <v>41579</v>
      </c>
      <c r="R352">
        <f t="shared" si="19"/>
        <v>60</v>
      </c>
    </row>
    <row r="353" spans="1:18" ht="43.5" hidden="1" x14ac:dyDescent="0.35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8306</v>
      </c>
      <c r="O353" t="s">
        <v>8310</v>
      </c>
      <c r="P353" s="14">
        <f t="shared" si="20"/>
        <v>42689.187881944439</v>
      </c>
      <c r="Q353" s="14">
        <f t="shared" si="21"/>
        <v>42724.187881944439</v>
      </c>
      <c r="R353">
        <f t="shared" si="19"/>
        <v>35</v>
      </c>
    </row>
    <row r="354" spans="1:18" ht="43.5" hidden="1" x14ac:dyDescent="0.35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8306</v>
      </c>
      <c r="O354" t="s">
        <v>8310</v>
      </c>
      <c r="P354" s="14">
        <f t="shared" si="20"/>
        <v>42507.860196759255</v>
      </c>
      <c r="Q354" s="14">
        <f t="shared" si="21"/>
        <v>42536.625</v>
      </c>
      <c r="R354">
        <f t="shared" si="19"/>
        <v>29</v>
      </c>
    </row>
    <row r="355" spans="1:18" ht="43.5" hidden="1" x14ac:dyDescent="0.35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8306</v>
      </c>
      <c r="O355" t="s">
        <v>8310</v>
      </c>
      <c r="P355" s="14">
        <f t="shared" si="20"/>
        <v>41526.708935185183</v>
      </c>
      <c r="Q355" s="14">
        <f t="shared" si="21"/>
        <v>41557.708935185183</v>
      </c>
      <c r="R355">
        <f t="shared" si="19"/>
        <v>31</v>
      </c>
    </row>
    <row r="356" spans="1:18" ht="43.5" hidden="1" x14ac:dyDescent="0.35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8306</v>
      </c>
      <c r="O356" t="s">
        <v>8310</v>
      </c>
      <c r="P356" s="14">
        <f t="shared" si="20"/>
        <v>40732.842245370368</v>
      </c>
      <c r="Q356" s="14">
        <f t="shared" si="21"/>
        <v>40762.842245370368</v>
      </c>
      <c r="R356">
        <f t="shared" si="19"/>
        <v>30</v>
      </c>
    </row>
    <row r="357" spans="1:18" ht="43.5" hidden="1" x14ac:dyDescent="0.35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8306</v>
      </c>
      <c r="O357" t="s">
        <v>8311</v>
      </c>
      <c r="P357" s="14">
        <f t="shared" si="20"/>
        <v>42275.861157407402</v>
      </c>
      <c r="Q357" s="14">
        <f t="shared" si="21"/>
        <v>42335.902824074074</v>
      </c>
      <c r="R357">
        <f t="shared" si="19"/>
        <v>60</v>
      </c>
    </row>
    <row r="358" spans="1:18" ht="43.5" hidden="1" x14ac:dyDescent="0.35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8306</v>
      </c>
      <c r="O358" t="s">
        <v>8311</v>
      </c>
      <c r="P358" s="14">
        <f t="shared" si="20"/>
        <v>41654.946759259255</v>
      </c>
      <c r="Q358" s="14">
        <f t="shared" si="21"/>
        <v>41684.946759259255</v>
      </c>
      <c r="R358">
        <f t="shared" si="19"/>
        <v>30</v>
      </c>
    </row>
    <row r="359" spans="1:18" ht="43.5" hidden="1" x14ac:dyDescent="0.35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8306</v>
      </c>
      <c r="O359" t="s">
        <v>8311</v>
      </c>
      <c r="P359" s="14">
        <f t="shared" si="20"/>
        <v>42669.594837962963</v>
      </c>
      <c r="Q359" s="14">
        <f t="shared" si="21"/>
        <v>42729.636504629627</v>
      </c>
      <c r="R359">
        <f t="shared" si="19"/>
        <v>60</v>
      </c>
    </row>
    <row r="360" spans="1:18" ht="58" hidden="1" x14ac:dyDescent="0.35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8306</v>
      </c>
      <c r="O360" t="s">
        <v>8311</v>
      </c>
      <c r="P360" s="14">
        <f t="shared" si="20"/>
        <v>40995.024317129632</v>
      </c>
      <c r="Q360" s="14">
        <f t="shared" si="21"/>
        <v>41054.593055555553</v>
      </c>
      <c r="R360">
        <f t="shared" si="19"/>
        <v>59</v>
      </c>
    </row>
    <row r="361" spans="1:18" ht="29" hidden="1" x14ac:dyDescent="0.35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8306</v>
      </c>
      <c r="O361" t="s">
        <v>8311</v>
      </c>
      <c r="P361" s="14">
        <f t="shared" si="20"/>
        <v>42552.653993055559</v>
      </c>
      <c r="Q361" s="14">
        <f t="shared" si="21"/>
        <v>42597.291666666672</v>
      </c>
      <c r="R361">
        <f t="shared" si="19"/>
        <v>45</v>
      </c>
    </row>
    <row r="362" spans="1:18" ht="58" hidden="1" x14ac:dyDescent="0.35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8312</v>
      </c>
      <c r="O362" t="s">
        <v>8313</v>
      </c>
      <c r="P362" s="14">
        <f t="shared" si="20"/>
        <v>42283.592465277776</v>
      </c>
      <c r="Q362" s="14">
        <f t="shared" si="21"/>
        <v>42323.634131944447</v>
      </c>
      <c r="R362">
        <f t="shared" si="19"/>
        <v>40</v>
      </c>
    </row>
    <row r="363" spans="1:18" ht="43.5" hidden="1" x14ac:dyDescent="0.35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8312</v>
      </c>
      <c r="O363" t="s">
        <v>8313</v>
      </c>
      <c r="P363" s="14">
        <f t="shared" si="20"/>
        <v>42692.389062500006</v>
      </c>
      <c r="Q363" s="14">
        <f t="shared" si="21"/>
        <v>42722.389062500006</v>
      </c>
      <c r="R363">
        <f t="shared" si="19"/>
        <v>30</v>
      </c>
    </row>
    <row r="364" spans="1:18" ht="58" hidden="1" x14ac:dyDescent="0.35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8312</v>
      </c>
      <c r="O364" t="s">
        <v>8313</v>
      </c>
      <c r="P364" s="14">
        <f t="shared" si="20"/>
        <v>42047.812523148154</v>
      </c>
      <c r="Q364" s="14">
        <f t="shared" si="21"/>
        <v>42071.636111111111</v>
      </c>
      <c r="R364">
        <f t="shared" si="19"/>
        <v>24</v>
      </c>
    </row>
    <row r="365" spans="1:18" ht="29" hidden="1" x14ac:dyDescent="0.35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8312</v>
      </c>
      <c r="O365" t="s">
        <v>8313</v>
      </c>
      <c r="P365" s="14">
        <f t="shared" si="20"/>
        <v>42489.772326388891</v>
      </c>
      <c r="Q365" s="14">
        <f t="shared" si="21"/>
        <v>42518.772326388891</v>
      </c>
      <c r="R365">
        <f t="shared" si="19"/>
        <v>29</v>
      </c>
    </row>
    <row r="366" spans="1:18" ht="58" hidden="1" x14ac:dyDescent="0.35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8312</v>
      </c>
      <c r="O366" t="s">
        <v>8314</v>
      </c>
      <c r="P366" s="14">
        <f t="shared" si="20"/>
        <v>41922.741655092592</v>
      </c>
      <c r="Q366" s="14">
        <f t="shared" si="21"/>
        <v>41952.783321759263</v>
      </c>
      <c r="R366">
        <f t="shared" si="19"/>
        <v>30</v>
      </c>
    </row>
    <row r="367" spans="1:18" ht="58" hidden="1" x14ac:dyDescent="0.35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8312</v>
      </c>
      <c r="O367" t="s">
        <v>8314</v>
      </c>
      <c r="P367" s="14">
        <f t="shared" si="20"/>
        <v>42632.373414351852</v>
      </c>
      <c r="Q367" s="14">
        <f t="shared" si="21"/>
        <v>42672.373414351852</v>
      </c>
      <c r="R367">
        <f t="shared" si="19"/>
        <v>40</v>
      </c>
    </row>
    <row r="368" spans="1:18" ht="43.5" hidden="1" x14ac:dyDescent="0.35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8312</v>
      </c>
      <c r="O368" t="s">
        <v>8314</v>
      </c>
      <c r="P368" s="14">
        <f t="shared" si="20"/>
        <v>41974.219490740739</v>
      </c>
      <c r="Q368" s="14">
        <f t="shared" si="21"/>
        <v>42005.207638888889</v>
      </c>
      <c r="R368">
        <f t="shared" si="19"/>
        <v>31</v>
      </c>
    </row>
    <row r="369" spans="1:18" ht="29" hidden="1" x14ac:dyDescent="0.35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8312</v>
      </c>
      <c r="O369" t="s">
        <v>8314</v>
      </c>
      <c r="P369" s="14">
        <f t="shared" si="20"/>
        <v>41803.116053240738</v>
      </c>
      <c r="Q369" s="14">
        <f t="shared" si="21"/>
        <v>41863.116053240738</v>
      </c>
      <c r="R369">
        <f t="shared" si="19"/>
        <v>60</v>
      </c>
    </row>
    <row r="370" spans="1:18" ht="72.5" hidden="1" x14ac:dyDescent="0.35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8312</v>
      </c>
      <c r="O370" t="s">
        <v>8314</v>
      </c>
      <c r="P370" s="14">
        <f t="shared" si="20"/>
        <v>42504.403877314813</v>
      </c>
      <c r="Q370" s="14">
        <f t="shared" si="21"/>
        <v>42549.403877314813</v>
      </c>
      <c r="R370">
        <f t="shared" si="19"/>
        <v>45</v>
      </c>
    </row>
    <row r="371" spans="1:18" ht="43.5" hidden="1" x14ac:dyDescent="0.35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8312</v>
      </c>
      <c r="O371" t="s">
        <v>8314</v>
      </c>
      <c r="P371" s="14">
        <f t="shared" si="20"/>
        <v>42778.765300925923</v>
      </c>
      <c r="Q371" s="14">
        <f t="shared" si="21"/>
        <v>42808.723634259266</v>
      </c>
      <c r="R371">
        <f t="shared" si="19"/>
        <v>30</v>
      </c>
    </row>
    <row r="372" spans="1:18" ht="43.5" hidden="1" x14ac:dyDescent="0.35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8312</v>
      </c>
      <c r="O372" t="s">
        <v>8314</v>
      </c>
      <c r="P372" s="14">
        <f t="shared" si="20"/>
        <v>42158.028310185182</v>
      </c>
      <c r="Q372" s="14">
        <f t="shared" si="21"/>
        <v>42186.028310185182</v>
      </c>
      <c r="R372">
        <f t="shared" si="19"/>
        <v>28</v>
      </c>
    </row>
    <row r="373" spans="1:18" ht="43.5" hidden="1" x14ac:dyDescent="0.35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8317</v>
      </c>
      <c r="O373" t="s">
        <v>8318</v>
      </c>
      <c r="P373" s="14">
        <f t="shared" si="20"/>
        <v>41559.5549537037</v>
      </c>
      <c r="Q373" s="14">
        <f t="shared" si="21"/>
        <v>41589.596620370372</v>
      </c>
      <c r="R373">
        <f t="shared" si="19"/>
        <v>30</v>
      </c>
    </row>
    <row r="374" spans="1:18" ht="43.5" hidden="1" x14ac:dyDescent="0.35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8317</v>
      </c>
      <c r="O374" t="s">
        <v>8318</v>
      </c>
      <c r="P374" s="14">
        <f t="shared" si="20"/>
        <v>42342.080289351856</v>
      </c>
      <c r="Q374" s="14">
        <f t="shared" si="21"/>
        <v>42372.080289351856</v>
      </c>
      <c r="R374">
        <f t="shared" si="19"/>
        <v>30</v>
      </c>
    </row>
    <row r="375" spans="1:18" ht="58" hidden="1" x14ac:dyDescent="0.35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8312</v>
      </c>
      <c r="O375" t="s">
        <v>8314</v>
      </c>
      <c r="P375" s="14">
        <f t="shared" si="20"/>
        <v>42746.096585648149</v>
      </c>
      <c r="Q375" s="14">
        <f t="shared" si="21"/>
        <v>42776.096585648149</v>
      </c>
      <c r="R375">
        <f t="shared" si="19"/>
        <v>30</v>
      </c>
    </row>
    <row r="376" spans="1:18" ht="43.5" hidden="1" x14ac:dyDescent="0.35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8312</v>
      </c>
      <c r="O376" t="s">
        <v>8314</v>
      </c>
      <c r="P376" s="14">
        <f t="shared" si="20"/>
        <v>42444.583912037036</v>
      </c>
      <c r="Q376" s="14">
        <f t="shared" si="21"/>
        <v>42478.583333333328</v>
      </c>
      <c r="R376">
        <f t="shared" si="19"/>
        <v>34</v>
      </c>
    </row>
    <row r="377" spans="1:18" hidden="1" x14ac:dyDescent="0.3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8312</v>
      </c>
      <c r="O377" t="s">
        <v>8314</v>
      </c>
      <c r="P377" s="14">
        <f t="shared" si="20"/>
        <v>42480.653611111105</v>
      </c>
      <c r="Q377" s="14">
        <f t="shared" si="21"/>
        <v>42525.653611111105</v>
      </c>
      <c r="R377">
        <f t="shared" si="19"/>
        <v>45</v>
      </c>
    </row>
    <row r="378" spans="1:18" ht="58" hidden="1" x14ac:dyDescent="0.35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8312</v>
      </c>
      <c r="O378" t="s">
        <v>8314</v>
      </c>
      <c r="P378" s="14">
        <f t="shared" si="20"/>
        <v>42060.913877314815</v>
      </c>
      <c r="Q378" s="14">
        <f t="shared" si="21"/>
        <v>42120.872210648144</v>
      </c>
      <c r="R378">
        <f t="shared" si="19"/>
        <v>60</v>
      </c>
    </row>
    <row r="379" spans="1:18" ht="43.5" hidden="1" x14ac:dyDescent="0.35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8312</v>
      </c>
      <c r="O379" t="s">
        <v>8314</v>
      </c>
      <c r="P379" s="14">
        <f t="shared" si="20"/>
        <v>41993.174363425926</v>
      </c>
      <c r="Q379" s="14">
        <f t="shared" si="21"/>
        <v>42023.174363425926</v>
      </c>
      <c r="R379">
        <f t="shared" si="19"/>
        <v>30</v>
      </c>
    </row>
    <row r="380" spans="1:18" ht="43.5" hidden="1" x14ac:dyDescent="0.35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8312</v>
      </c>
      <c r="O380" t="s">
        <v>8314</v>
      </c>
      <c r="P380" s="14">
        <f t="shared" si="20"/>
        <v>42424.749490740738</v>
      </c>
      <c r="Q380" s="14">
        <f t="shared" si="21"/>
        <v>42454.707824074074</v>
      </c>
      <c r="R380">
        <f t="shared" si="19"/>
        <v>30</v>
      </c>
    </row>
    <row r="381" spans="1:18" ht="43.5" hidden="1" x14ac:dyDescent="0.35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8312</v>
      </c>
      <c r="O381" t="s">
        <v>8314</v>
      </c>
      <c r="P381" s="14">
        <f t="shared" si="20"/>
        <v>41773.294560185182</v>
      </c>
      <c r="Q381" s="14">
        <f t="shared" si="21"/>
        <v>41813.294560185182</v>
      </c>
      <c r="R381">
        <f t="shared" si="19"/>
        <v>40</v>
      </c>
    </row>
    <row r="382" spans="1:18" ht="58" hidden="1" x14ac:dyDescent="0.35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8312</v>
      </c>
      <c r="O382" t="s">
        <v>8314</v>
      </c>
      <c r="P382" s="14">
        <f t="shared" si="20"/>
        <v>42510.604699074072</v>
      </c>
      <c r="Q382" s="14">
        <f t="shared" si="21"/>
        <v>42540.604699074072</v>
      </c>
      <c r="R382">
        <f t="shared" si="19"/>
        <v>30</v>
      </c>
    </row>
    <row r="383" spans="1:18" ht="58" hidden="1" x14ac:dyDescent="0.35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8321</v>
      </c>
      <c r="O383" t="s">
        <v>8322</v>
      </c>
      <c r="P383" s="14">
        <f t="shared" si="20"/>
        <v>41793.659525462965</v>
      </c>
      <c r="Q383" s="14">
        <f t="shared" si="21"/>
        <v>41853.659525462965</v>
      </c>
      <c r="R383">
        <f t="shared" si="19"/>
        <v>60</v>
      </c>
    </row>
    <row r="384" spans="1:18" ht="43.5" hidden="1" x14ac:dyDescent="0.35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8321</v>
      </c>
      <c r="O384" t="s">
        <v>8322</v>
      </c>
      <c r="P384" s="14">
        <f t="shared" si="20"/>
        <v>41220.933124999996</v>
      </c>
      <c r="Q384" s="14">
        <f t="shared" si="21"/>
        <v>41250.933124999996</v>
      </c>
      <c r="R384">
        <f t="shared" si="19"/>
        <v>30</v>
      </c>
    </row>
    <row r="385" spans="1:18" ht="29" hidden="1" x14ac:dyDescent="0.35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8324</v>
      </c>
      <c r="O385" t="s">
        <v>8325</v>
      </c>
      <c r="P385" s="14">
        <f t="shared" si="20"/>
        <v>42507.71025462963</v>
      </c>
      <c r="Q385" s="14">
        <f t="shared" si="21"/>
        <v>42537.71025462963</v>
      </c>
      <c r="R385">
        <f t="shared" si="19"/>
        <v>30</v>
      </c>
    </row>
    <row r="386" spans="1:18" ht="43.5" hidden="1" x14ac:dyDescent="0.35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8324</v>
      </c>
      <c r="O386" t="s">
        <v>8325</v>
      </c>
      <c r="P386" s="14">
        <f t="shared" si="20"/>
        <v>41781.806875000002</v>
      </c>
      <c r="Q386" s="14">
        <f t="shared" si="21"/>
        <v>41818.806875000002</v>
      </c>
      <c r="R386">
        <f t="shared" si="19"/>
        <v>37</v>
      </c>
    </row>
    <row r="387" spans="1:18" ht="29" hidden="1" x14ac:dyDescent="0.35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8324</v>
      </c>
      <c r="O387" t="s">
        <v>8325</v>
      </c>
      <c r="P387" s="14">
        <f t="shared" si="20"/>
        <v>42034.339363425926</v>
      </c>
      <c r="Q387" s="14">
        <f t="shared" si="21"/>
        <v>42064.339363425926</v>
      </c>
      <c r="R387">
        <f t="shared" ref="R387:R450" si="22">_xlfn.DAYS(Q387,P387)</f>
        <v>30</v>
      </c>
    </row>
    <row r="388" spans="1:18" ht="43.5" hidden="1" x14ac:dyDescent="0.35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8317</v>
      </c>
      <c r="O388" t="s">
        <v>8350</v>
      </c>
      <c r="P388" s="14">
        <f t="shared" ref="P388:P451" si="23">(((J388/60)/60)/24)+DATE(1970,1,1)</f>
        <v>41715.874780092592</v>
      </c>
      <c r="Q388" s="14">
        <f t="shared" ref="Q388:Q451" si="24">(((I388/60)/60)/24)+DATE(1970,1,1)</f>
        <v>41750.041666666664</v>
      </c>
      <c r="R388">
        <f t="shared" si="22"/>
        <v>35</v>
      </c>
    </row>
    <row r="389" spans="1:18" ht="43.5" hidden="1" x14ac:dyDescent="0.35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8317</v>
      </c>
      <c r="O389" t="s">
        <v>8350</v>
      </c>
      <c r="P389" s="14">
        <f t="shared" si="23"/>
        <v>42007.788680555561</v>
      </c>
      <c r="Q389" s="14">
        <f t="shared" si="24"/>
        <v>42037.788680555561</v>
      </c>
      <c r="R389">
        <f t="shared" si="22"/>
        <v>30</v>
      </c>
    </row>
    <row r="390" spans="1:18" ht="29" hidden="1" x14ac:dyDescent="0.35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8312</v>
      </c>
      <c r="O390" t="s">
        <v>8314</v>
      </c>
      <c r="P390" s="14">
        <f t="shared" si="23"/>
        <v>42387.503229166665</v>
      </c>
      <c r="Q390" s="14">
        <f t="shared" si="24"/>
        <v>42417.503229166665</v>
      </c>
      <c r="R390">
        <f t="shared" si="22"/>
        <v>30</v>
      </c>
    </row>
    <row r="391" spans="1:18" ht="43.5" hidden="1" x14ac:dyDescent="0.35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8312</v>
      </c>
      <c r="O391" t="s">
        <v>8314</v>
      </c>
      <c r="P391" s="14">
        <f t="shared" si="23"/>
        <v>42626.633703703701</v>
      </c>
      <c r="Q391" s="14">
        <f t="shared" si="24"/>
        <v>42656.633703703701</v>
      </c>
      <c r="R391">
        <f t="shared" si="22"/>
        <v>30</v>
      </c>
    </row>
    <row r="392" spans="1:18" ht="43.5" hidden="1" x14ac:dyDescent="0.35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8312</v>
      </c>
      <c r="O392" t="s">
        <v>8314</v>
      </c>
      <c r="P392" s="14">
        <f t="shared" si="23"/>
        <v>41935.221585648149</v>
      </c>
      <c r="Q392" s="14">
        <f t="shared" si="24"/>
        <v>41975.263252314813</v>
      </c>
      <c r="R392">
        <f t="shared" si="22"/>
        <v>40</v>
      </c>
    </row>
    <row r="393" spans="1:18" ht="43.5" hidden="1" x14ac:dyDescent="0.35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8312</v>
      </c>
      <c r="O393" t="s">
        <v>8314</v>
      </c>
      <c r="P393" s="14">
        <f t="shared" si="23"/>
        <v>42767.577303240745</v>
      </c>
      <c r="Q393" s="14">
        <f t="shared" si="24"/>
        <v>42797.577303240745</v>
      </c>
      <c r="R393">
        <f t="shared" si="22"/>
        <v>30</v>
      </c>
    </row>
    <row r="394" spans="1:18" ht="29" hidden="1" x14ac:dyDescent="0.3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8312</v>
      </c>
      <c r="O394" t="s">
        <v>8314</v>
      </c>
      <c r="P394" s="14">
        <f t="shared" si="23"/>
        <v>41936.647164351853</v>
      </c>
      <c r="Q394" s="14">
        <f t="shared" si="24"/>
        <v>41981.688831018517</v>
      </c>
      <c r="R394">
        <f t="shared" si="22"/>
        <v>45</v>
      </c>
    </row>
    <row r="395" spans="1:18" ht="43.5" hidden="1" x14ac:dyDescent="0.35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8312</v>
      </c>
      <c r="O395" t="s">
        <v>8314</v>
      </c>
      <c r="P395" s="14">
        <f t="shared" si="23"/>
        <v>42172.816423611104</v>
      </c>
      <c r="Q395" s="14">
        <f t="shared" si="24"/>
        <v>42202.816423611104</v>
      </c>
      <c r="R395">
        <f t="shared" si="22"/>
        <v>30</v>
      </c>
    </row>
    <row r="396" spans="1:18" ht="58" hidden="1" x14ac:dyDescent="0.35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8312</v>
      </c>
      <c r="O396" t="s">
        <v>8314</v>
      </c>
      <c r="P396" s="14">
        <f t="shared" si="23"/>
        <v>42542.526423611111</v>
      </c>
      <c r="Q396" s="14">
        <f t="shared" si="24"/>
        <v>42601.165972222225</v>
      </c>
      <c r="R396">
        <f t="shared" si="22"/>
        <v>59</v>
      </c>
    </row>
    <row r="397" spans="1:18" ht="43.5" hidden="1" x14ac:dyDescent="0.35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8315</v>
      </c>
      <c r="O397" t="s">
        <v>8330</v>
      </c>
      <c r="P397" s="14">
        <f t="shared" si="23"/>
        <v>42299.926145833335</v>
      </c>
      <c r="Q397" s="14">
        <f t="shared" si="24"/>
        <v>42329.967812499999</v>
      </c>
      <c r="R397">
        <f t="shared" si="22"/>
        <v>30</v>
      </c>
    </row>
    <row r="398" spans="1:18" ht="43.5" hidden="1" x14ac:dyDescent="0.35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8315</v>
      </c>
      <c r="O398" t="s">
        <v>8347</v>
      </c>
      <c r="P398" s="14">
        <f t="shared" si="23"/>
        <v>41394.871678240743</v>
      </c>
      <c r="Q398" s="14">
        <f t="shared" si="24"/>
        <v>41408.871678240743</v>
      </c>
      <c r="R398">
        <f t="shared" si="22"/>
        <v>14</v>
      </c>
    </row>
    <row r="399" spans="1:18" ht="43.5" hidden="1" x14ac:dyDescent="0.35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8315</v>
      </c>
      <c r="O399" t="s">
        <v>8347</v>
      </c>
      <c r="P399" s="14">
        <f t="shared" si="23"/>
        <v>41464.934016203704</v>
      </c>
      <c r="Q399" s="14">
        <f t="shared" si="24"/>
        <v>41481.708333333336</v>
      </c>
      <c r="R399">
        <f t="shared" si="22"/>
        <v>17</v>
      </c>
    </row>
    <row r="400" spans="1:18" ht="29" hidden="1" x14ac:dyDescent="0.35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8326</v>
      </c>
      <c r="O400" t="s">
        <v>8327</v>
      </c>
      <c r="P400" s="14">
        <f t="shared" si="23"/>
        <v>42219.950729166667</v>
      </c>
      <c r="Q400" s="14">
        <f t="shared" si="24"/>
        <v>42249.950729166667</v>
      </c>
      <c r="R400">
        <f t="shared" si="22"/>
        <v>30</v>
      </c>
    </row>
    <row r="401" spans="1:18" ht="43.5" hidden="1" x14ac:dyDescent="0.3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8326</v>
      </c>
      <c r="O401" t="s">
        <v>8327</v>
      </c>
      <c r="P401" s="14">
        <f t="shared" si="23"/>
        <v>42045.86336805555</v>
      </c>
      <c r="Q401" s="14">
        <f t="shared" si="24"/>
        <v>42090.821701388893</v>
      </c>
      <c r="R401">
        <f t="shared" si="22"/>
        <v>45</v>
      </c>
    </row>
    <row r="402" spans="1:18" ht="43.5" hidden="1" x14ac:dyDescent="0.35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8312</v>
      </c>
      <c r="O402" t="s">
        <v>8336</v>
      </c>
      <c r="P402" s="14">
        <f t="shared" si="23"/>
        <v>42326.685428240744</v>
      </c>
      <c r="Q402" s="14">
        <f t="shared" si="24"/>
        <v>42371.685428240744</v>
      </c>
      <c r="R402">
        <f t="shared" si="22"/>
        <v>45</v>
      </c>
    </row>
    <row r="403" spans="1:18" ht="43.5" hidden="1" x14ac:dyDescent="0.35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8312</v>
      </c>
      <c r="O403" t="s">
        <v>8336</v>
      </c>
      <c r="P403" s="14">
        <f t="shared" si="23"/>
        <v>42514.671099537038</v>
      </c>
      <c r="Q403" s="14">
        <f t="shared" si="24"/>
        <v>42544.671099537038</v>
      </c>
      <c r="R403">
        <f t="shared" si="22"/>
        <v>30</v>
      </c>
    </row>
    <row r="404" spans="1:18" ht="43.5" hidden="1" x14ac:dyDescent="0.35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8312</v>
      </c>
      <c r="O404" t="s">
        <v>8337</v>
      </c>
      <c r="P404" s="14">
        <f t="shared" si="23"/>
        <v>41800.423043981478</v>
      </c>
      <c r="Q404" s="14">
        <f t="shared" si="24"/>
        <v>41830.423043981478</v>
      </c>
      <c r="R404">
        <f t="shared" si="22"/>
        <v>30</v>
      </c>
    </row>
    <row r="405" spans="1:18" ht="43.5" hidden="1" x14ac:dyDescent="0.35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8312</v>
      </c>
      <c r="O405" t="s">
        <v>8337</v>
      </c>
      <c r="P405" s="14">
        <f t="shared" si="23"/>
        <v>42651.420567129629</v>
      </c>
      <c r="Q405" s="14">
        <f t="shared" si="24"/>
        <v>42681.462233796294</v>
      </c>
      <c r="R405">
        <f t="shared" si="22"/>
        <v>30</v>
      </c>
    </row>
    <row r="406" spans="1:18" ht="29" hidden="1" x14ac:dyDescent="0.35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8312</v>
      </c>
      <c r="O406" t="s">
        <v>8337</v>
      </c>
      <c r="P406" s="14">
        <f t="shared" si="23"/>
        <v>42394.580740740741</v>
      </c>
      <c r="Q406" s="14">
        <f t="shared" si="24"/>
        <v>42441.208333333328</v>
      </c>
      <c r="R406">
        <f t="shared" si="22"/>
        <v>47</v>
      </c>
    </row>
    <row r="407" spans="1:18" ht="29" hidden="1" x14ac:dyDescent="0.35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8312</v>
      </c>
      <c r="O407" t="s">
        <v>8337</v>
      </c>
      <c r="P407" s="14">
        <f t="shared" si="23"/>
        <v>42676.586979166663</v>
      </c>
      <c r="Q407" s="14">
        <f t="shared" si="24"/>
        <v>42707.628645833334</v>
      </c>
      <c r="R407">
        <f t="shared" si="22"/>
        <v>31</v>
      </c>
    </row>
    <row r="408" spans="1:18" ht="43.5" hidden="1" x14ac:dyDescent="0.35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8312</v>
      </c>
      <c r="O408" t="s">
        <v>8337</v>
      </c>
      <c r="P408" s="14">
        <f t="shared" si="23"/>
        <v>42311.216898148152</v>
      </c>
      <c r="Q408" s="14">
        <f t="shared" si="24"/>
        <v>42357.332638888889</v>
      </c>
      <c r="R408">
        <f t="shared" si="22"/>
        <v>46</v>
      </c>
    </row>
    <row r="409" spans="1:18" ht="43.5" hidden="1" x14ac:dyDescent="0.35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8312</v>
      </c>
      <c r="O409" t="s">
        <v>8337</v>
      </c>
      <c r="P409" s="14">
        <f t="shared" si="23"/>
        <v>41039.225601851853</v>
      </c>
      <c r="Q409" s="14">
        <f t="shared" si="24"/>
        <v>41072.291666666664</v>
      </c>
      <c r="R409">
        <f t="shared" si="22"/>
        <v>33</v>
      </c>
    </row>
    <row r="410" spans="1:18" ht="29" hidden="1" x14ac:dyDescent="0.35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8312</v>
      </c>
      <c r="O410" t="s">
        <v>8337</v>
      </c>
      <c r="P410" s="14">
        <f t="shared" si="23"/>
        <v>42423.542384259257</v>
      </c>
      <c r="Q410" s="14">
        <f t="shared" si="24"/>
        <v>42463.500717592593</v>
      </c>
      <c r="R410">
        <f t="shared" si="22"/>
        <v>40</v>
      </c>
    </row>
    <row r="411" spans="1:18" ht="43.5" hidden="1" x14ac:dyDescent="0.35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8312</v>
      </c>
      <c r="O411" t="s">
        <v>8337</v>
      </c>
      <c r="P411" s="14">
        <f t="shared" si="23"/>
        <v>42728.71230324074</v>
      </c>
      <c r="Q411" s="14">
        <f t="shared" si="24"/>
        <v>42758.71230324074</v>
      </c>
      <c r="R411">
        <f t="shared" si="22"/>
        <v>30</v>
      </c>
    </row>
    <row r="412" spans="1:18" ht="43.5" hidden="1" x14ac:dyDescent="0.35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8312</v>
      </c>
      <c r="O412" t="s">
        <v>8337</v>
      </c>
      <c r="P412" s="14">
        <f t="shared" si="23"/>
        <v>41800.604895833334</v>
      </c>
      <c r="Q412" s="14">
        <f t="shared" si="24"/>
        <v>41830.604895833334</v>
      </c>
      <c r="R412">
        <f t="shared" si="22"/>
        <v>30</v>
      </c>
    </row>
    <row r="413" spans="1:18" ht="58" hidden="1" x14ac:dyDescent="0.35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8312</v>
      </c>
      <c r="O413" t="s">
        <v>8337</v>
      </c>
      <c r="P413" s="14">
        <f t="shared" si="23"/>
        <v>41941.500520833331</v>
      </c>
      <c r="Q413" s="14">
        <f t="shared" si="24"/>
        <v>41976.542187500003</v>
      </c>
      <c r="R413">
        <f t="shared" si="22"/>
        <v>35</v>
      </c>
    </row>
    <row r="414" spans="1:18" ht="43.5" hidden="1" x14ac:dyDescent="0.35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8312</v>
      </c>
      <c r="O414" t="s">
        <v>8337</v>
      </c>
      <c r="P414" s="14">
        <f t="shared" si="23"/>
        <v>42661.323414351849</v>
      </c>
      <c r="Q414" s="14">
        <f t="shared" si="24"/>
        <v>42697.365081018521</v>
      </c>
      <c r="R414">
        <f t="shared" si="22"/>
        <v>36</v>
      </c>
    </row>
    <row r="415" spans="1:18" ht="43.5" hidden="1" x14ac:dyDescent="0.35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8312</v>
      </c>
      <c r="O415" t="s">
        <v>8337</v>
      </c>
      <c r="P415" s="14">
        <f t="shared" si="23"/>
        <v>42347.358483796299</v>
      </c>
      <c r="Q415" s="14">
        <f t="shared" si="24"/>
        <v>42380.958333333328</v>
      </c>
      <c r="R415">
        <f t="shared" si="22"/>
        <v>33</v>
      </c>
    </row>
    <row r="416" spans="1:18" ht="43.5" hidden="1" x14ac:dyDescent="0.35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8312</v>
      </c>
      <c r="O416" t="s">
        <v>8337</v>
      </c>
      <c r="P416" s="14">
        <f t="shared" si="23"/>
        <v>41975.329317129625</v>
      </c>
      <c r="Q416" s="14">
        <f t="shared" si="24"/>
        <v>42013.041666666672</v>
      </c>
      <c r="R416">
        <f t="shared" si="22"/>
        <v>38</v>
      </c>
    </row>
    <row r="417" spans="1:18" hidden="1" x14ac:dyDescent="0.35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8312</v>
      </c>
      <c r="O417" t="s">
        <v>8337</v>
      </c>
      <c r="P417" s="14">
        <f t="shared" si="23"/>
        <v>41575.527349537035</v>
      </c>
      <c r="Q417" s="14">
        <f t="shared" si="24"/>
        <v>41610.957638888889</v>
      </c>
      <c r="R417">
        <f t="shared" si="22"/>
        <v>35</v>
      </c>
    </row>
    <row r="418" spans="1:18" ht="43.5" hidden="1" x14ac:dyDescent="0.35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8312</v>
      </c>
      <c r="O418" t="s">
        <v>8337</v>
      </c>
      <c r="P418" s="14">
        <f t="shared" si="23"/>
        <v>42375.08394675926</v>
      </c>
      <c r="Q418" s="14">
        <f t="shared" si="24"/>
        <v>42420.08394675926</v>
      </c>
      <c r="R418">
        <f t="shared" si="22"/>
        <v>45</v>
      </c>
    </row>
    <row r="419" spans="1:18" ht="43.5" hidden="1" x14ac:dyDescent="0.35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8312</v>
      </c>
      <c r="O419" t="s">
        <v>8337</v>
      </c>
      <c r="P419" s="14">
        <f t="shared" si="23"/>
        <v>41351.76090277778</v>
      </c>
      <c r="Q419" s="14">
        <f t="shared" si="24"/>
        <v>41381.76090277778</v>
      </c>
      <c r="R419">
        <f t="shared" si="22"/>
        <v>30</v>
      </c>
    </row>
    <row r="420" spans="1:18" ht="58" hidden="1" x14ac:dyDescent="0.35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8312</v>
      </c>
      <c r="O420" t="s">
        <v>8337</v>
      </c>
      <c r="P420" s="14">
        <f t="shared" si="23"/>
        <v>42340.972118055557</v>
      </c>
      <c r="Q420" s="14">
        <f t="shared" si="24"/>
        <v>42371.972118055557</v>
      </c>
      <c r="R420">
        <f t="shared" si="22"/>
        <v>31</v>
      </c>
    </row>
    <row r="421" spans="1:18" ht="43.5" hidden="1" x14ac:dyDescent="0.35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8312</v>
      </c>
      <c r="O421" t="s">
        <v>8337</v>
      </c>
      <c r="P421" s="14">
        <f t="shared" si="23"/>
        <v>42103.042546296296</v>
      </c>
      <c r="Q421" s="14">
        <f t="shared" si="24"/>
        <v>42160.875</v>
      </c>
      <c r="R421">
        <f t="shared" si="22"/>
        <v>57</v>
      </c>
    </row>
    <row r="422" spans="1:18" ht="43.5" hidden="1" x14ac:dyDescent="0.35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8321</v>
      </c>
      <c r="O422" t="s">
        <v>8322</v>
      </c>
      <c r="P422" s="14">
        <f t="shared" si="23"/>
        <v>42716.7424537037</v>
      </c>
      <c r="Q422" s="14">
        <f t="shared" si="24"/>
        <v>42746.7424537037</v>
      </c>
      <c r="R422">
        <f t="shared" si="22"/>
        <v>30</v>
      </c>
    </row>
    <row r="423" spans="1:18" ht="43.5" hidden="1" x14ac:dyDescent="0.35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8321</v>
      </c>
      <c r="O423" t="s">
        <v>8322</v>
      </c>
      <c r="P423" s="14">
        <f t="shared" si="23"/>
        <v>41948.771168981482</v>
      </c>
      <c r="Q423" s="14">
        <f t="shared" si="24"/>
        <v>41978.771168981482</v>
      </c>
      <c r="R423">
        <f t="shared" si="22"/>
        <v>30</v>
      </c>
    </row>
    <row r="424" spans="1:18" hidden="1" x14ac:dyDescent="0.35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8321</v>
      </c>
      <c r="O424" t="s">
        <v>8322</v>
      </c>
      <c r="P424" s="14">
        <f t="shared" si="23"/>
        <v>42534.284710648149</v>
      </c>
      <c r="Q424" s="14">
        <f t="shared" si="24"/>
        <v>42564.284710648149</v>
      </c>
      <c r="R424">
        <f t="shared" si="22"/>
        <v>30</v>
      </c>
    </row>
    <row r="425" spans="1:18" ht="43.5" hidden="1" x14ac:dyDescent="0.35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8317</v>
      </c>
      <c r="O425" t="s">
        <v>8319</v>
      </c>
      <c r="P425" s="14">
        <f t="shared" si="23"/>
        <v>41851.962916666671</v>
      </c>
      <c r="Q425" s="14">
        <f t="shared" si="24"/>
        <v>41880.041666666664</v>
      </c>
      <c r="R425">
        <f t="shared" si="22"/>
        <v>29</v>
      </c>
    </row>
    <row r="426" spans="1:18" ht="43.5" hidden="1" x14ac:dyDescent="0.35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8312</v>
      </c>
      <c r="O426" t="s">
        <v>8313</v>
      </c>
      <c r="P426" s="14">
        <f t="shared" si="23"/>
        <v>42708.842245370368</v>
      </c>
      <c r="Q426" s="14">
        <f t="shared" si="24"/>
        <v>42738.842245370368</v>
      </c>
      <c r="R426">
        <f t="shared" si="22"/>
        <v>30</v>
      </c>
    </row>
    <row r="427" spans="1:18" ht="43.5" hidden="1" x14ac:dyDescent="0.35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8312</v>
      </c>
      <c r="O427" t="s">
        <v>8313</v>
      </c>
      <c r="P427" s="14">
        <f t="shared" si="23"/>
        <v>42425.970092592594</v>
      </c>
      <c r="Q427" s="14">
        <f t="shared" si="24"/>
        <v>42485.928425925929</v>
      </c>
      <c r="R427">
        <f t="shared" si="22"/>
        <v>60</v>
      </c>
    </row>
    <row r="428" spans="1:18" ht="43.5" hidden="1" x14ac:dyDescent="0.35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8312</v>
      </c>
      <c r="O428" t="s">
        <v>8313</v>
      </c>
      <c r="P428" s="14">
        <f t="shared" si="23"/>
        <v>42444.268101851849</v>
      </c>
      <c r="Q428" s="14">
        <f t="shared" si="24"/>
        <v>42474.268101851849</v>
      </c>
      <c r="R428">
        <f t="shared" si="22"/>
        <v>30</v>
      </c>
    </row>
    <row r="429" spans="1:18" ht="29" hidden="1" x14ac:dyDescent="0.35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8324</v>
      </c>
      <c r="O429" t="s">
        <v>8325</v>
      </c>
      <c r="P429" s="14">
        <f t="shared" si="23"/>
        <v>42412.318668981476</v>
      </c>
      <c r="Q429" s="14">
        <f t="shared" si="24"/>
        <v>42452.277002314819</v>
      </c>
      <c r="R429">
        <f t="shared" si="22"/>
        <v>40</v>
      </c>
    </row>
    <row r="430" spans="1:18" ht="43.5" hidden="1" x14ac:dyDescent="0.35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8324</v>
      </c>
      <c r="O430" t="s">
        <v>8340</v>
      </c>
      <c r="P430" s="14">
        <f t="shared" si="23"/>
        <v>42078.997361111105</v>
      </c>
      <c r="Q430" s="14">
        <f t="shared" si="24"/>
        <v>42138.997361111105</v>
      </c>
      <c r="R430">
        <f t="shared" si="22"/>
        <v>60</v>
      </c>
    </row>
    <row r="431" spans="1:18" ht="43.5" hidden="1" x14ac:dyDescent="0.35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8324</v>
      </c>
      <c r="O431" t="s">
        <v>8325</v>
      </c>
      <c r="P431" s="14">
        <f t="shared" si="23"/>
        <v>42338.675381944442</v>
      </c>
      <c r="Q431" s="14">
        <f t="shared" si="24"/>
        <v>42368.675381944442</v>
      </c>
      <c r="R431">
        <f t="shared" si="22"/>
        <v>30</v>
      </c>
    </row>
    <row r="432" spans="1:18" ht="43.5" hidden="1" x14ac:dyDescent="0.35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8324</v>
      </c>
      <c r="O432" t="s">
        <v>8325</v>
      </c>
      <c r="P432" s="14">
        <f t="shared" si="23"/>
        <v>42422.536192129628</v>
      </c>
      <c r="Q432" s="14">
        <f t="shared" si="24"/>
        <v>42452.494525462964</v>
      </c>
      <c r="R432">
        <f t="shared" si="22"/>
        <v>30</v>
      </c>
    </row>
    <row r="433" spans="1:18" ht="43.5" hidden="1" x14ac:dyDescent="0.35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8324</v>
      </c>
      <c r="O433" t="s">
        <v>8325</v>
      </c>
      <c r="P433" s="14">
        <f t="shared" si="23"/>
        <v>42394.900462962964</v>
      </c>
      <c r="Q433" s="14">
        <f t="shared" si="24"/>
        <v>42454.858796296292</v>
      </c>
      <c r="R433">
        <f t="shared" si="22"/>
        <v>60</v>
      </c>
    </row>
    <row r="434" spans="1:18" ht="43.5" hidden="1" x14ac:dyDescent="0.35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8324</v>
      </c>
      <c r="O434" t="s">
        <v>8325</v>
      </c>
      <c r="P434" s="14">
        <f t="shared" si="23"/>
        <v>42061.69594907407</v>
      </c>
      <c r="Q434" s="14">
        <f t="shared" si="24"/>
        <v>42121.654282407413</v>
      </c>
      <c r="R434">
        <f t="shared" si="22"/>
        <v>60</v>
      </c>
    </row>
    <row r="435" spans="1:18" ht="29" hidden="1" x14ac:dyDescent="0.35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8324</v>
      </c>
      <c r="O435" t="s">
        <v>8325</v>
      </c>
      <c r="P435" s="14">
        <f t="shared" si="23"/>
        <v>42028.118865740747</v>
      </c>
      <c r="Q435" s="14">
        <f t="shared" si="24"/>
        <v>42059.125</v>
      </c>
      <c r="R435">
        <f t="shared" si="22"/>
        <v>31</v>
      </c>
    </row>
    <row r="436" spans="1:18" ht="43.5" hidden="1" x14ac:dyDescent="0.35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8328</v>
      </c>
      <c r="O436" t="s">
        <v>8344</v>
      </c>
      <c r="P436" s="14">
        <f t="shared" si="23"/>
        <v>42612.149780092594</v>
      </c>
      <c r="Q436" s="14">
        <f t="shared" si="24"/>
        <v>42647.165972222225</v>
      </c>
      <c r="R436">
        <f t="shared" si="22"/>
        <v>35</v>
      </c>
    </row>
    <row r="437" spans="1:18" ht="58" hidden="1" x14ac:dyDescent="0.35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8312</v>
      </c>
      <c r="O437" t="s">
        <v>8337</v>
      </c>
      <c r="P437" s="14">
        <f t="shared" si="23"/>
        <v>42044.272847222222</v>
      </c>
      <c r="Q437" s="14">
        <f t="shared" si="24"/>
        <v>42104.231180555551</v>
      </c>
      <c r="R437">
        <f t="shared" si="22"/>
        <v>60</v>
      </c>
    </row>
    <row r="438" spans="1:18" ht="43.5" hidden="1" x14ac:dyDescent="0.35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8328</v>
      </c>
      <c r="O438" t="s">
        <v>8329</v>
      </c>
      <c r="P438" s="14">
        <f t="shared" si="23"/>
        <v>41831.675034722226</v>
      </c>
      <c r="Q438" s="14">
        <f t="shared" si="24"/>
        <v>41891.675034722226</v>
      </c>
      <c r="R438">
        <f t="shared" si="22"/>
        <v>60</v>
      </c>
    </row>
    <row r="439" spans="1:18" ht="29" hidden="1" x14ac:dyDescent="0.35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8328</v>
      </c>
      <c r="O439" t="s">
        <v>8329</v>
      </c>
      <c r="P439" s="14">
        <f t="shared" si="23"/>
        <v>42037.986284722225</v>
      </c>
      <c r="Q439" s="14">
        <f t="shared" si="24"/>
        <v>42097.944618055553</v>
      </c>
      <c r="R439">
        <f t="shared" si="22"/>
        <v>60</v>
      </c>
    </row>
    <row r="440" spans="1:18" ht="58" hidden="1" x14ac:dyDescent="0.35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8328</v>
      </c>
      <c r="O440" t="s">
        <v>8344</v>
      </c>
      <c r="P440" s="14">
        <f t="shared" si="23"/>
        <v>42118.139583333337</v>
      </c>
      <c r="Q440" s="14">
        <f t="shared" si="24"/>
        <v>42148.139583333337</v>
      </c>
      <c r="R440">
        <f t="shared" si="22"/>
        <v>30</v>
      </c>
    </row>
    <row r="441" spans="1:18" ht="58" hidden="1" x14ac:dyDescent="0.35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8328</v>
      </c>
      <c r="O441" t="s">
        <v>8344</v>
      </c>
      <c r="P441" s="14">
        <f t="shared" si="23"/>
        <v>41872.802928240737</v>
      </c>
      <c r="Q441" s="14">
        <f t="shared" si="24"/>
        <v>41917.802928240737</v>
      </c>
      <c r="R441">
        <f t="shared" si="22"/>
        <v>45</v>
      </c>
    </row>
    <row r="442" spans="1:18" ht="43.5" hidden="1" x14ac:dyDescent="0.35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8328</v>
      </c>
      <c r="O442" t="s">
        <v>8344</v>
      </c>
      <c r="P442" s="14">
        <f t="shared" si="23"/>
        <v>41778.193622685183</v>
      </c>
      <c r="Q442" s="14">
        <f t="shared" si="24"/>
        <v>41806.184027777781</v>
      </c>
      <c r="R442">
        <f t="shared" si="22"/>
        <v>28</v>
      </c>
    </row>
    <row r="443" spans="1:18" ht="43.5" hidden="1" x14ac:dyDescent="0.35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8328</v>
      </c>
      <c r="O443" t="s">
        <v>8344</v>
      </c>
      <c r="P443" s="14">
        <f t="shared" si="23"/>
        <v>42122.670069444444</v>
      </c>
      <c r="Q443" s="14">
        <f t="shared" si="24"/>
        <v>42152.665972222225</v>
      </c>
      <c r="R443">
        <f t="shared" si="22"/>
        <v>30</v>
      </c>
    </row>
    <row r="444" spans="1:18" ht="43.5" hidden="1" x14ac:dyDescent="0.35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8328</v>
      </c>
      <c r="O444" t="s">
        <v>8344</v>
      </c>
      <c r="P444" s="14">
        <f t="shared" si="23"/>
        <v>42433.650590277779</v>
      </c>
      <c r="Q444" s="14">
        <f t="shared" si="24"/>
        <v>42463.608923611115</v>
      </c>
      <c r="R444">
        <f t="shared" si="22"/>
        <v>30</v>
      </c>
    </row>
    <row r="445" spans="1:18" hidden="1" x14ac:dyDescent="0.35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8328</v>
      </c>
      <c r="O445" t="s">
        <v>8344</v>
      </c>
      <c r="P445" s="14">
        <f t="shared" si="23"/>
        <v>42062.680486111116</v>
      </c>
      <c r="Q445" s="14">
        <f t="shared" si="24"/>
        <v>42122.638819444444</v>
      </c>
      <c r="R445">
        <f t="shared" si="22"/>
        <v>60</v>
      </c>
    </row>
    <row r="446" spans="1:18" ht="43.5" hidden="1" x14ac:dyDescent="0.35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8328</v>
      </c>
      <c r="O446" t="s">
        <v>8329</v>
      </c>
      <c r="P446" s="14">
        <f t="shared" si="23"/>
        <v>42785.270370370374</v>
      </c>
      <c r="Q446" s="14">
        <f t="shared" si="24"/>
        <v>42819.189583333333</v>
      </c>
      <c r="R446">
        <f t="shared" si="22"/>
        <v>34</v>
      </c>
    </row>
    <row r="447" spans="1:18" ht="43.5" hidden="1" x14ac:dyDescent="0.35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8328</v>
      </c>
      <c r="O447" t="s">
        <v>8329</v>
      </c>
      <c r="P447" s="14">
        <f t="shared" si="23"/>
        <v>42796.682476851856</v>
      </c>
      <c r="Q447" s="14">
        <f t="shared" si="24"/>
        <v>42841.640810185185</v>
      </c>
      <c r="R447">
        <f t="shared" si="22"/>
        <v>45</v>
      </c>
    </row>
    <row r="448" spans="1:18" ht="58" hidden="1" x14ac:dyDescent="0.35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8328</v>
      </c>
      <c r="O448" t="s">
        <v>8346</v>
      </c>
      <c r="P448" s="14">
        <f t="shared" si="23"/>
        <v>42460.320613425924</v>
      </c>
      <c r="Q448" s="14">
        <f t="shared" si="24"/>
        <v>42490.231944444444</v>
      </c>
      <c r="R448">
        <f t="shared" si="22"/>
        <v>30</v>
      </c>
    </row>
    <row r="449" spans="1:18" ht="58" hidden="1" x14ac:dyDescent="0.35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8328</v>
      </c>
      <c r="O449" t="s">
        <v>8329</v>
      </c>
      <c r="P449" s="14">
        <f t="shared" si="23"/>
        <v>41779.657870370371</v>
      </c>
      <c r="Q449" s="14">
        <f t="shared" si="24"/>
        <v>41821.25</v>
      </c>
      <c r="R449">
        <f t="shared" si="22"/>
        <v>42</v>
      </c>
    </row>
    <row r="450" spans="1:18" ht="43.5" hidden="1" x14ac:dyDescent="0.35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8328</v>
      </c>
      <c r="O450" t="s">
        <v>8329</v>
      </c>
      <c r="P450" s="14">
        <f t="shared" si="23"/>
        <v>42107.864722222221</v>
      </c>
      <c r="Q450" s="14">
        <f t="shared" si="24"/>
        <v>42137.864722222221</v>
      </c>
      <c r="R450">
        <f t="shared" si="22"/>
        <v>30</v>
      </c>
    </row>
    <row r="451" spans="1:18" ht="29" hidden="1" x14ac:dyDescent="0.3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8312</v>
      </c>
      <c r="O451" t="s">
        <v>8314</v>
      </c>
      <c r="P451" s="14">
        <f t="shared" si="23"/>
        <v>42662.613564814819</v>
      </c>
      <c r="Q451" s="14">
        <f t="shared" si="24"/>
        <v>42692.655231481483</v>
      </c>
      <c r="R451">
        <f t="shared" ref="R451:R514" si="25">_xlfn.DAYS(Q451,P451)</f>
        <v>30</v>
      </c>
    </row>
    <row r="452" spans="1:18" hidden="1" x14ac:dyDescent="0.3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8312</v>
      </c>
      <c r="O452" t="s">
        <v>8342</v>
      </c>
      <c r="P452" s="14">
        <f t="shared" ref="P452:P515" si="26">(((J452/60)/60)/24)+DATE(1970,1,1)</f>
        <v>42082.069560185191</v>
      </c>
      <c r="Q452" s="14">
        <f t="shared" ref="Q452:Q515" si="27">(((I452/60)/60)/24)+DATE(1970,1,1)</f>
        <v>42112.069560185191</v>
      </c>
      <c r="R452">
        <f t="shared" si="25"/>
        <v>30</v>
      </c>
    </row>
    <row r="453" spans="1:18" ht="58" hidden="1" x14ac:dyDescent="0.3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8328</v>
      </c>
      <c r="O453" t="s">
        <v>8344</v>
      </c>
      <c r="P453" s="14">
        <f t="shared" si="26"/>
        <v>42359.792233796295</v>
      </c>
      <c r="Q453" s="14">
        <f t="shared" si="27"/>
        <v>42408.01180555555</v>
      </c>
      <c r="R453">
        <f t="shared" si="25"/>
        <v>49</v>
      </c>
    </row>
    <row r="454" spans="1:18" ht="58" hidden="1" x14ac:dyDescent="0.3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8312</v>
      </c>
      <c r="O454" t="s">
        <v>8314</v>
      </c>
      <c r="P454" s="14">
        <f t="shared" si="26"/>
        <v>42384.680925925932</v>
      </c>
      <c r="Q454" s="14">
        <f t="shared" si="27"/>
        <v>42414.680925925932</v>
      </c>
      <c r="R454">
        <f t="shared" si="25"/>
        <v>30</v>
      </c>
    </row>
    <row r="455" spans="1:18" ht="43.5" hidden="1" x14ac:dyDescent="0.35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8312</v>
      </c>
      <c r="O455" t="s">
        <v>8314</v>
      </c>
      <c r="P455" s="14">
        <f t="shared" si="26"/>
        <v>42123.678645833337</v>
      </c>
      <c r="Q455" s="14">
        <f t="shared" si="27"/>
        <v>42153.678645833337</v>
      </c>
      <c r="R455">
        <f t="shared" si="25"/>
        <v>30</v>
      </c>
    </row>
    <row r="456" spans="1:18" ht="29" hidden="1" x14ac:dyDescent="0.35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8312</v>
      </c>
      <c r="O456" t="s">
        <v>8336</v>
      </c>
      <c r="P456" s="14">
        <f t="shared" si="26"/>
        <v>41890.511319444442</v>
      </c>
      <c r="Q456" s="14">
        <f t="shared" si="27"/>
        <v>41920.511319444442</v>
      </c>
      <c r="R456">
        <f t="shared" si="25"/>
        <v>30</v>
      </c>
    </row>
    <row r="457" spans="1:18" ht="43.5" hidden="1" x14ac:dyDescent="0.35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8312</v>
      </c>
      <c r="O457" t="s">
        <v>8337</v>
      </c>
      <c r="P457" s="14">
        <f t="shared" si="26"/>
        <v>40624.181400462963</v>
      </c>
      <c r="Q457" s="14">
        <f t="shared" si="27"/>
        <v>40655.181400462963</v>
      </c>
      <c r="R457">
        <f t="shared" si="25"/>
        <v>31</v>
      </c>
    </row>
    <row r="458" spans="1:18" ht="43.5" hidden="1" x14ac:dyDescent="0.35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8317</v>
      </c>
      <c r="O458" t="s">
        <v>8319</v>
      </c>
      <c r="P458" s="14">
        <f t="shared" si="26"/>
        <v>41136.777812500004</v>
      </c>
      <c r="Q458" s="14">
        <f t="shared" si="27"/>
        <v>41184.777812500004</v>
      </c>
      <c r="R458">
        <f t="shared" si="25"/>
        <v>48</v>
      </c>
    </row>
    <row r="459" spans="1:18" ht="43.5" hidden="1" x14ac:dyDescent="0.3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8315</v>
      </c>
      <c r="O459" t="s">
        <v>8316</v>
      </c>
      <c r="P459" s="14">
        <f t="shared" si="26"/>
        <v>41946.029467592591</v>
      </c>
      <c r="Q459" s="14">
        <f t="shared" si="27"/>
        <v>41977.027083333334</v>
      </c>
      <c r="R459">
        <f t="shared" si="25"/>
        <v>31</v>
      </c>
    </row>
    <row r="460" spans="1:18" ht="58" hidden="1" x14ac:dyDescent="0.3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8326</v>
      </c>
      <c r="O460" t="s">
        <v>8327</v>
      </c>
      <c r="P460" s="14">
        <f t="shared" si="26"/>
        <v>42623.606134259258</v>
      </c>
      <c r="Q460" s="14">
        <f t="shared" si="27"/>
        <v>42653.606134259258</v>
      </c>
      <c r="R460">
        <f t="shared" si="25"/>
        <v>30</v>
      </c>
    </row>
    <row r="461" spans="1:18" ht="43.5" hidden="1" x14ac:dyDescent="0.35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8306</v>
      </c>
      <c r="O461" t="s">
        <v>8310</v>
      </c>
      <c r="P461" s="14">
        <f t="shared" si="26"/>
        <v>40194.920046296298</v>
      </c>
      <c r="Q461" s="14">
        <f t="shared" si="27"/>
        <v>40231.916666666664</v>
      </c>
      <c r="R461">
        <f t="shared" si="25"/>
        <v>37</v>
      </c>
    </row>
    <row r="462" spans="1:18" ht="43.5" hidden="1" x14ac:dyDescent="0.35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8312</v>
      </c>
      <c r="O462" t="s">
        <v>8313</v>
      </c>
      <c r="P462" s="14">
        <f t="shared" si="26"/>
        <v>42318.616851851853</v>
      </c>
      <c r="Q462" s="14">
        <f t="shared" si="27"/>
        <v>42378.616851851853</v>
      </c>
      <c r="R462">
        <f t="shared" si="25"/>
        <v>60</v>
      </c>
    </row>
    <row r="463" spans="1:18" ht="58" hidden="1" x14ac:dyDescent="0.35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8317</v>
      </c>
      <c r="O463" t="s">
        <v>8318</v>
      </c>
      <c r="P463" s="14">
        <f t="shared" si="26"/>
        <v>41616.027754629627</v>
      </c>
      <c r="Q463" s="14">
        <f t="shared" si="27"/>
        <v>41646.027754629627</v>
      </c>
      <c r="R463">
        <f t="shared" si="25"/>
        <v>30</v>
      </c>
    </row>
    <row r="464" spans="1:18" ht="43.5" hidden="1" x14ac:dyDescent="0.3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8312</v>
      </c>
      <c r="O464" t="s">
        <v>8314</v>
      </c>
      <c r="P464" s="14">
        <f t="shared" si="26"/>
        <v>42009.973946759259</v>
      </c>
      <c r="Q464" s="14">
        <f t="shared" si="27"/>
        <v>42039.973946759259</v>
      </c>
      <c r="R464">
        <f t="shared" si="25"/>
        <v>30</v>
      </c>
    </row>
    <row r="465" spans="1:18" ht="29" hidden="1" x14ac:dyDescent="0.3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8321</v>
      </c>
      <c r="O465" t="s">
        <v>8322</v>
      </c>
      <c r="P465" s="14">
        <f t="shared" si="26"/>
        <v>41723.799386574072</v>
      </c>
      <c r="Q465" s="14">
        <f t="shared" si="27"/>
        <v>41753.799386574072</v>
      </c>
      <c r="R465">
        <f t="shared" si="25"/>
        <v>30</v>
      </c>
    </row>
    <row r="466" spans="1:18" ht="43.5" hidden="1" x14ac:dyDescent="0.3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8321</v>
      </c>
      <c r="O466" t="s">
        <v>8323</v>
      </c>
      <c r="P466" s="14">
        <f t="shared" si="26"/>
        <v>42325.19358796296</v>
      </c>
      <c r="Q466" s="14">
        <f t="shared" si="27"/>
        <v>42355.19358796296</v>
      </c>
      <c r="R466">
        <f t="shared" si="25"/>
        <v>30</v>
      </c>
    </row>
    <row r="467" spans="1:18" ht="43.5" hidden="1" x14ac:dyDescent="0.35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8326</v>
      </c>
      <c r="O467" t="s">
        <v>8327</v>
      </c>
      <c r="P467" s="14">
        <f t="shared" si="26"/>
        <v>42443.00204861111</v>
      </c>
      <c r="Q467" s="14">
        <f t="shared" si="27"/>
        <v>42492.165972222225</v>
      </c>
      <c r="R467">
        <f t="shared" si="25"/>
        <v>49</v>
      </c>
    </row>
    <row r="468" spans="1:18" ht="43.5" hidden="1" x14ac:dyDescent="0.35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8321</v>
      </c>
      <c r="O468" t="s">
        <v>8322</v>
      </c>
      <c r="P468" s="14">
        <f t="shared" si="26"/>
        <v>42520.847384259265</v>
      </c>
      <c r="Q468" s="14">
        <f t="shared" si="27"/>
        <v>42550.847384259265</v>
      </c>
      <c r="R468">
        <f t="shared" si="25"/>
        <v>30</v>
      </c>
    </row>
    <row r="469" spans="1:18" ht="43.5" hidden="1" x14ac:dyDescent="0.35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8324</v>
      </c>
      <c r="O469" t="s">
        <v>8325</v>
      </c>
      <c r="P469" s="14">
        <f t="shared" si="26"/>
        <v>42087.878912037035</v>
      </c>
      <c r="Q469" s="14">
        <f t="shared" si="27"/>
        <v>42117.878912037035</v>
      </c>
      <c r="R469">
        <f t="shared" si="25"/>
        <v>30</v>
      </c>
    </row>
    <row r="470" spans="1:18" ht="29" hidden="1" x14ac:dyDescent="0.35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8328</v>
      </c>
      <c r="O470" t="s">
        <v>8329</v>
      </c>
      <c r="P470" s="14">
        <f t="shared" si="26"/>
        <v>41948.727256944447</v>
      </c>
      <c r="Q470" s="14">
        <f t="shared" si="27"/>
        <v>41978.727256944447</v>
      </c>
      <c r="R470">
        <f t="shared" si="25"/>
        <v>30</v>
      </c>
    </row>
    <row r="471" spans="1:18" ht="43.5" hidden="1" x14ac:dyDescent="0.35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8328</v>
      </c>
      <c r="O471" t="s">
        <v>8346</v>
      </c>
      <c r="P471" s="14">
        <f t="shared" si="26"/>
        <v>41863.584120370368</v>
      </c>
      <c r="Q471" s="14">
        <f t="shared" si="27"/>
        <v>41893.584120370368</v>
      </c>
      <c r="R471">
        <f t="shared" si="25"/>
        <v>30</v>
      </c>
    </row>
    <row r="472" spans="1:18" ht="43.5" hidden="1" x14ac:dyDescent="0.3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8315</v>
      </c>
      <c r="O472" t="s">
        <v>8347</v>
      </c>
      <c r="P472" s="14">
        <f t="shared" si="26"/>
        <v>41290.598483796297</v>
      </c>
      <c r="Q472" s="14">
        <f t="shared" si="27"/>
        <v>41320.598483796297</v>
      </c>
      <c r="R472">
        <f t="shared" si="25"/>
        <v>30</v>
      </c>
    </row>
    <row r="473" spans="1:18" ht="58" hidden="1" x14ac:dyDescent="0.3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8306</v>
      </c>
      <c r="O473" t="s">
        <v>8307</v>
      </c>
      <c r="P473" s="14">
        <f t="shared" si="26"/>
        <v>42327.834247685183</v>
      </c>
      <c r="Q473" s="14">
        <f t="shared" si="27"/>
        <v>42357.834247685183</v>
      </c>
      <c r="R473">
        <f t="shared" si="25"/>
        <v>30</v>
      </c>
    </row>
    <row r="474" spans="1:18" ht="58" hidden="1" x14ac:dyDescent="0.3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8326</v>
      </c>
      <c r="O474" t="s">
        <v>8327</v>
      </c>
      <c r="P474" s="14">
        <f t="shared" si="26"/>
        <v>41899.830312500002</v>
      </c>
      <c r="Q474" s="14">
        <f t="shared" si="27"/>
        <v>41929.830312500002</v>
      </c>
      <c r="R474">
        <f t="shared" si="25"/>
        <v>30</v>
      </c>
    </row>
    <row r="475" spans="1:18" hidden="1" x14ac:dyDescent="0.3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8324</v>
      </c>
      <c r="O475" t="s">
        <v>8340</v>
      </c>
      <c r="P475" s="14">
        <f t="shared" si="26"/>
        <v>42105.072962962964</v>
      </c>
      <c r="Q475" s="14">
        <f t="shared" si="27"/>
        <v>42135.072962962964</v>
      </c>
      <c r="R475">
        <f t="shared" si="25"/>
        <v>30</v>
      </c>
    </row>
    <row r="476" spans="1:18" ht="58" hidden="1" x14ac:dyDescent="0.3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8312</v>
      </c>
      <c r="O476" t="s">
        <v>8336</v>
      </c>
      <c r="P476" s="14">
        <f t="shared" si="26"/>
        <v>41830.033958333333</v>
      </c>
      <c r="Q476" s="14">
        <f t="shared" si="27"/>
        <v>41860.033958333333</v>
      </c>
      <c r="R476">
        <f t="shared" si="25"/>
        <v>30</v>
      </c>
    </row>
    <row r="477" spans="1:18" ht="58" hidden="1" x14ac:dyDescent="0.35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8317</v>
      </c>
      <c r="O477" t="s">
        <v>8335</v>
      </c>
      <c r="P477" s="14">
        <f t="shared" si="26"/>
        <v>41951.695671296293</v>
      </c>
      <c r="Q477" s="14">
        <f t="shared" si="27"/>
        <v>42011.6956712963</v>
      </c>
      <c r="R477">
        <f t="shared" si="25"/>
        <v>60</v>
      </c>
    </row>
    <row r="478" spans="1:18" ht="58" hidden="1" x14ac:dyDescent="0.35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8312</v>
      </c>
      <c r="O478" t="s">
        <v>8337</v>
      </c>
      <c r="P478" s="14">
        <f t="shared" si="26"/>
        <v>41020.271770833337</v>
      </c>
      <c r="Q478" s="14">
        <f t="shared" si="27"/>
        <v>41052.791666666664</v>
      </c>
      <c r="R478">
        <f t="shared" si="25"/>
        <v>32</v>
      </c>
    </row>
    <row r="479" spans="1:18" ht="29" hidden="1" x14ac:dyDescent="0.3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8321</v>
      </c>
      <c r="O479" t="s">
        <v>8322</v>
      </c>
      <c r="P479" s="14">
        <f t="shared" si="26"/>
        <v>41832.086377314816</v>
      </c>
      <c r="Q479" s="14">
        <f t="shared" si="27"/>
        <v>41867.086377314816</v>
      </c>
      <c r="R479">
        <f t="shared" si="25"/>
        <v>35</v>
      </c>
    </row>
    <row r="480" spans="1:18" hidden="1" x14ac:dyDescent="0.35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8306</v>
      </c>
      <c r="O480" t="s">
        <v>8309</v>
      </c>
      <c r="P480" s="14">
        <f t="shared" si="26"/>
        <v>42570.91133101852</v>
      </c>
      <c r="Q480" s="14">
        <f t="shared" si="27"/>
        <v>42600.91133101852</v>
      </c>
      <c r="R480">
        <f t="shared" si="25"/>
        <v>30</v>
      </c>
    </row>
    <row r="481" spans="1:18" ht="43.5" hidden="1" x14ac:dyDescent="0.35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8306</v>
      </c>
      <c r="O481" t="s">
        <v>8310</v>
      </c>
      <c r="P481" s="14">
        <f t="shared" si="26"/>
        <v>40904.738194444442</v>
      </c>
      <c r="Q481" s="14">
        <f t="shared" si="27"/>
        <v>40929.738194444442</v>
      </c>
      <c r="R481">
        <f t="shared" si="25"/>
        <v>25</v>
      </c>
    </row>
    <row r="482" spans="1:18" ht="43.5" hidden="1" x14ac:dyDescent="0.35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8306</v>
      </c>
      <c r="O482" t="s">
        <v>8310</v>
      </c>
      <c r="P482" s="14">
        <f t="shared" si="26"/>
        <v>42507.581412037034</v>
      </c>
      <c r="Q482" s="14">
        <f t="shared" si="27"/>
        <v>42538.581412037034</v>
      </c>
      <c r="R482">
        <f t="shared" si="25"/>
        <v>31</v>
      </c>
    </row>
    <row r="483" spans="1:18" ht="43.5" hidden="1" x14ac:dyDescent="0.35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8306</v>
      </c>
      <c r="O483" t="s">
        <v>8310</v>
      </c>
      <c r="P483" s="14">
        <f t="shared" si="26"/>
        <v>42437.636469907404</v>
      </c>
      <c r="Q483" s="14">
        <f t="shared" si="27"/>
        <v>42467.59480324074</v>
      </c>
      <c r="R483">
        <f t="shared" si="25"/>
        <v>30</v>
      </c>
    </row>
    <row r="484" spans="1:18" ht="43.5" hidden="1" x14ac:dyDescent="0.35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8306</v>
      </c>
      <c r="O484" t="s">
        <v>8310</v>
      </c>
      <c r="P484" s="14">
        <f t="shared" si="26"/>
        <v>42292.495474537034</v>
      </c>
      <c r="Q484" s="14">
        <f t="shared" si="27"/>
        <v>42322.537141203706</v>
      </c>
      <c r="R484">
        <f t="shared" si="25"/>
        <v>30</v>
      </c>
    </row>
    <row r="485" spans="1:18" ht="43.5" hidden="1" x14ac:dyDescent="0.35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8306</v>
      </c>
      <c r="O485" t="s">
        <v>8311</v>
      </c>
      <c r="P485" s="14">
        <f t="shared" si="26"/>
        <v>41863.260381944441</v>
      </c>
      <c r="Q485" s="14">
        <f t="shared" si="27"/>
        <v>41893.260381944441</v>
      </c>
      <c r="R485">
        <f t="shared" si="25"/>
        <v>30</v>
      </c>
    </row>
    <row r="486" spans="1:18" ht="43.5" hidden="1" x14ac:dyDescent="0.35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8306</v>
      </c>
      <c r="O486" t="s">
        <v>8311</v>
      </c>
      <c r="P486" s="14">
        <f t="shared" si="26"/>
        <v>41465.500173611108</v>
      </c>
      <c r="Q486" s="14">
        <f t="shared" si="27"/>
        <v>41495.500173611108</v>
      </c>
      <c r="R486">
        <f t="shared" si="25"/>
        <v>30</v>
      </c>
    </row>
    <row r="487" spans="1:18" ht="43.5" hidden="1" x14ac:dyDescent="0.35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8312</v>
      </c>
      <c r="O487" t="s">
        <v>8314</v>
      </c>
      <c r="P487" s="14">
        <f t="shared" si="26"/>
        <v>42199.57</v>
      </c>
      <c r="Q487" s="14">
        <f t="shared" si="27"/>
        <v>42229.57</v>
      </c>
      <c r="R487">
        <f t="shared" si="25"/>
        <v>30</v>
      </c>
    </row>
    <row r="488" spans="1:18" ht="43.5" hidden="1" x14ac:dyDescent="0.35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8312</v>
      </c>
      <c r="O488" t="s">
        <v>8314</v>
      </c>
      <c r="P488" s="14">
        <f t="shared" si="26"/>
        <v>41835.581018518518</v>
      </c>
      <c r="Q488" s="14">
        <f t="shared" si="27"/>
        <v>41895.581018518518</v>
      </c>
      <c r="R488">
        <f t="shared" si="25"/>
        <v>60</v>
      </c>
    </row>
    <row r="489" spans="1:18" ht="43.5" hidden="1" x14ac:dyDescent="0.35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8348</v>
      </c>
      <c r="O489" t="s">
        <v>8349</v>
      </c>
      <c r="P489" s="14">
        <f t="shared" si="26"/>
        <v>42047.900960648149</v>
      </c>
      <c r="Q489" s="14">
        <f t="shared" si="27"/>
        <v>42089</v>
      </c>
      <c r="R489">
        <f t="shared" si="25"/>
        <v>42</v>
      </c>
    </row>
    <row r="490" spans="1:18" ht="58" hidden="1" x14ac:dyDescent="0.35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8321</v>
      </c>
      <c r="O490" t="s">
        <v>8322</v>
      </c>
      <c r="P490" s="14">
        <f t="shared" si="26"/>
        <v>42429.695543981477</v>
      </c>
      <c r="Q490" s="14">
        <f t="shared" si="27"/>
        <v>42459.653877314813</v>
      </c>
      <c r="R490">
        <f t="shared" si="25"/>
        <v>30</v>
      </c>
    </row>
    <row r="491" spans="1:18" ht="43.5" hidden="1" x14ac:dyDescent="0.35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8321</v>
      </c>
      <c r="O491" t="s">
        <v>8323</v>
      </c>
      <c r="P491" s="14">
        <f t="shared" si="26"/>
        <v>42332.908194444448</v>
      </c>
      <c r="Q491" s="14">
        <f t="shared" si="27"/>
        <v>42362.908194444448</v>
      </c>
      <c r="R491">
        <f t="shared" si="25"/>
        <v>30</v>
      </c>
    </row>
    <row r="492" spans="1:18" ht="43.5" hidden="1" x14ac:dyDescent="0.35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8312</v>
      </c>
      <c r="O492" t="s">
        <v>8314</v>
      </c>
      <c r="P492" s="14">
        <f t="shared" si="26"/>
        <v>42747.194502314815</v>
      </c>
      <c r="Q492" s="14">
        <f t="shared" si="27"/>
        <v>42807.152835648143</v>
      </c>
      <c r="R492">
        <f t="shared" si="25"/>
        <v>60</v>
      </c>
    </row>
    <row r="493" spans="1:18" ht="43.5" hidden="1" x14ac:dyDescent="0.35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8312</v>
      </c>
      <c r="O493" t="s">
        <v>8314</v>
      </c>
      <c r="P493" s="14">
        <f t="shared" si="26"/>
        <v>42402.709652777776</v>
      </c>
      <c r="Q493" s="14">
        <f t="shared" si="27"/>
        <v>42432.709652777776</v>
      </c>
      <c r="R493">
        <f t="shared" si="25"/>
        <v>30</v>
      </c>
    </row>
    <row r="494" spans="1:18" ht="43.5" hidden="1" x14ac:dyDescent="0.35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8312</v>
      </c>
      <c r="O494" t="s">
        <v>8314</v>
      </c>
      <c r="P494" s="14">
        <f t="shared" si="26"/>
        <v>41985.043657407412</v>
      </c>
      <c r="Q494" s="14">
        <f t="shared" si="27"/>
        <v>42015.043657407412</v>
      </c>
      <c r="R494">
        <f t="shared" si="25"/>
        <v>30</v>
      </c>
    </row>
    <row r="495" spans="1:18" ht="58" hidden="1" x14ac:dyDescent="0.35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8315</v>
      </c>
      <c r="O495" t="s">
        <v>8330</v>
      </c>
      <c r="P495" s="14">
        <f t="shared" si="26"/>
        <v>42175.780416666668</v>
      </c>
      <c r="Q495" s="14">
        <f t="shared" si="27"/>
        <v>42205.780416666668</v>
      </c>
      <c r="R495">
        <f t="shared" si="25"/>
        <v>30</v>
      </c>
    </row>
    <row r="496" spans="1:18" ht="29" hidden="1" x14ac:dyDescent="0.35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8315</v>
      </c>
      <c r="O496" t="s">
        <v>8347</v>
      </c>
      <c r="P496" s="14">
        <f t="shared" si="26"/>
        <v>40933.80190972222</v>
      </c>
      <c r="Q496" s="14">
        <f t="shared" si="27"/>
        <v>40993.760243055556</v>
      </c>
      <c r="R496">
        <f t="shared" si="25"/>
        <v>60</v>
      </c>
    </row>
    <row r="497" spans="1:18" ht="43.5" hidden="1" x14ac:dyDescent="0.35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8326</v>
      </c>
      <c r="O497" t="s">
        <v>8327</v>
      </c>
      <c r="P497" s="14">
        <f t="shared" si="26"/>
        <v>41987.818969907406</v>
      </c>
      <c r="Q497" s="14">
        <f t="shared" si="27"/>
        <v>42017.818969907406</v>
      </c>
      <c r="R497">
        <f t="shared" si="25"/>
        <v>30</v>
      </c>
    </row>
    <row r="498" spans="1:18" ht="43.5" hidden="1" x14ac:dyDescent="0.35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8326</v>
      </c>
      <c r="O498" t="s">
        <v>8327</v>
      </c>
      <c r="P498" s="14">
        <f t="shared" si="26"/>
        <v>42115.949976851851</v>
      </c>
      <c r="Q498" s="14">
        <f t="shared" si="27"/>
        <v>42145.949976851851</v>
      </c>
      <c r="R498">
        <f t="shared" si="25"/>
        <v>30</v>
      </c>
    </row>
    <row r="499" spans="1:18" ht="58" hidden="1" x14ac:dyDescent="0.35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8312</v>
      </c>
      <c r="O499" t="s">
        <v>8337</v>
      </c>
      <c r="P499" s="14">
        <f t="shared" si="26"/>
        <v>41730.584374999999</v>
      </c>
      <c r="Q499" s="14">
        <f t="shared" si="27"/>
        <v>41760.584374999999</v>
      </c>
      <c r="R499">
        <f t="shared" si="25"/>
        <v>30</v>
      </c>
    </row>
    <row r="500" spans="1:18" ht="58" hidden="1" x14ac:dyDescent="0.35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8312</v>
      </c>
      <c r="O500" t="s">
        <v>8337</v>
      </c>
      <c r="P500" s="14">
        <f t="shared" si="26"/>
        <v>42605.70857638889</v>
      </c>
      <c r="Q500" s="14">
        <f t="shared" si="27"/>
        <v>42635.70857638889</v>
      </c>
      <c r="R500">
        <f t="shared" si="25"/>
        <v>30</v>
      </c>
    </row>
    <row r="501" spans="1:18" ht="43.5" hidden="1" x14ac:dyDescent="0.35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8312</v>
      </c>
      <c r="O501" t="s">
        <v>8337</v>
      </c>
      <c r="P501" s="14">
        <f t="shared" si="26"/>
        <v>41603.333668981482</v>
      </c>
      <c r="Q501" s="14">
        <f t="shared" si="27"/>
        <v>41633.333668981482</v>
      </c>
      <c r="R501">
        <f t="shared" si="25"/>
        <v>30</v>
      </c>
    </row>
    <row r="502" spans="1:18" ht="43.5" hidden="1" x14ac:dyDescent="0.35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8321</v>
      </c>
      <c r="O502" t="s">
        <v>8338</v>
      </c>
      <c r="P502" s="14">
        <f t="shared" si="26"/>
        <v>42292.513888888891</v>
      </c>
      <c r="Q502" s="14">
        <f t="shared" si="27"/>
        <v>42322.555555555555</v>
      </c>
      <c r="R502">
        <f t="shared" si="25"/>
        <v>30</v>
      </c>
    </row>
    <row r="503" spans="1:18" ht="43.5" hidden="1" x14ac:dyDescent="0.35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8324</v>
      </c>
      <c r="O503" t="s">
        <v>8339</v>
      </c>
      <c r="P503" s="14">
        <f t="shared" si="26"/>
        <v>42643.642800925925</v>
      </c>
      <c r="Q503" s="14">
        <f t="shared" si="27"/>
        <v>42673.642800925925</v>
      </c>
      <c r="R503">
        <f t="shared" si="25"/>
        <v>30</v>
      </c>
    </row>
    <row r="504" spans="1:18" ht="43.5" hidden="1" x14ac:dyDescent="0.35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8312</v>
      </c>
      <c r="O504" t="s">
        <v>8313</v>
      </c>
      <c r="P504" s="14">
        <f t="shared" si="26"/>
        <v>42063.721817129626</v>
      </c>
      <c r="Q504" s="14">
        <f t="shared" si="27"/>
        <v>42108.680150462969</v>
      </c>
      <c r="R504">
        <f t="shared" si="25"/>
        <v>45</v>
      </c>
    </row>
    <row r="505" spans="1:18" ht="43.5" hidden="1" x14ac:dyDescent="0.35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8324</v>
      </c>
      <c r="O505" t="s">
        <v>8325</v>
      </c>
      <c r="P505" s="14">
        <f t="shared" si="26"/>
        <v>41822.040497685186</v>
      </c>
      <c r="Q505" s="14">
        <f t="shared" si="27"/>
        <v>41852.040497685186</v>
      </c>
      <c r="R505">
        <f t="shared" si="25"/>
        <v>30</v>
      </c>
    </row>
    <row r="506" spans="1:18" ht="58" hidden="1" x14ac:dyDescent="0.35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8312</v>
      </c>
      <c r="O506" t="s">
        <v>8343</v>
      </c>
      <c r="P506" s="14">
        <f t="shared" si="26"/>
        <v>41912.541655092595</v>
      </c>
      <c r="Q506" s="14">
        <f t="shared" si="27"/>
        <v>41941.947916666664</v>
      </c>
      <c r="R506">
        <f t="shared" si="25"/>
        <v>29</v>
      </c>
    </row>
    <row r="507" spans="1:18" ht="58" hidden="1" x14ac:dyDescent="0.35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8312</v>
      </c>
      <c r="O507" t="s">
        <v>8343</v>
      </c>
      <c r="P507" s="14">
        <f t="shared" si="26"/>
        <v>42033.001087962963</v>
      </c>
      <c r="Q507" s="14">
        <f t="shared" si="27"/>
        <v>42063.001087962963</v>
      </c>
      <c r="R507">
        <f t="shared" si="25"/>
        <v>30</v>
      </c>
    </row>
    <row r="508" spans="1:18" ht="29" hidden="1" x14ac:dyDescent="0.35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8328</v>
      </c>
      <c r="O508" t="s">
        <v>8344</v>
      </c>
      <c r="P508" s="14">
        <f t="shared" si="26"/>
        <v>42756.690162037034</v>
      </c>
      <c r="Q508" s="14">
        <f t="shared" si="27"/>
        <v>42816.648495370369</v>
      </c>
      <c r="R508">
        <f t="shared" si="25"/>
        <v>60</v>
      </c>
    </row>
    <row r="509" spans="1:18" ht="43.5" hidden="1" x14ac:dyDescent="0.35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8312</v>
      </c>
      <c r="O509" t="s">
        <v>8337</v>
      </c>
      <c r="P509" s="14">
        <f t="shared" si="26"/>
        <v>42745.744618055556</v>
      </c>
      <c r="Q509" s="14">
        <f t="shared" si="27"/>
        <v>42795.744618055556</v>
      </c>
      <c r="R509">
        <f t="shared" si="25"/>
        <v>50</v>
      </c>
    </row>
    <row r="510" spans="1:18" ht="58" hidden="1" x14ac:dyDescent="0.35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8328</v>
      </c>
      <c r="O510" t="s">
        <v>8344</v>
      </c>
      <c r="P510" s="14">
        <f t="shared" si="26"/>
        <v>41928.881064814814</v>
      </c>
      <c r="Q510" s="14">
        <f t="shared" si="27"/>
        <v>41958.922731481478</v>
      </c>
      <c r="R510">
        <f t="shared" si="25"/>
        <v>30</v>
      </c>
    </row>
    <row r="511" spans="1:18" ht="43.5" hidden="1" x14ac:dyDescent="0.35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8328</v>
      </c>
      <c r="O511" t="s">
        <v>8344</v>
      </c>
      <c r="P511" s="14">
        <f t="shared" si="26"/>
        <v>42053.704293981486</v>
      </c>
      <c r="Q511" s="14">
        <f t="shared" si="27"/>
        <v>42083.662627314814</v>
      </c>
      <c r="R511">
        <f t="shared" si="25"/>
        <v>30</v>
      </c>
    </row>
    <row r="512" spans="1:18" ht="43.5" hidden="1" x14ac:dyDescent="0.35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8328</v>
      </c>
      <c r="O512" t="s">
        <v>8344</v>
      </c>
      <c r="P512" s="14">
        <f t="shared" si="26"/>
        <v>42128.814247685179</v>
      </c>
      <c r="Q512" s="14">
        <f t="shared" si="27"/>
        <v>42135.814247685179</v>
      </c>
      <c r="R512">
        <f t="shared" si="25"/>
        <v>7</v>
      </c>
    </row>
    <row r="513" spans="1:18" ht="29" hidden="1" x14ac:dyDescent="0.35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8328</v>
      </c>
      <c r="O513" t="s">
        <v>8329</v>
      </c>
      <c r="P513" s="14">
        <f t="shared" si="26"/>
        <v>41887.292187500003</v>
      </c>
      <c r="Q513" s="14">
        <f t="shared" si="27"/>
        <v>41917.292187500003</v>
      </c>
      <c r="R513">
        <f t="shared" si="25"/>
        <v>30</v>
      </c>
    </row>
    <row r="514" spans="1:18" ht="29" hidden="1" x14ac:dyDescent="0.35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8328</v>
      </c>
      <c r="O514" t="s">
        <v>8329</v>
      </c>
      <c r="P514" s="14">
        <f t="shared" si="26"/>
        <v>42020.700567129628</v>
      </c>
      <c r="Q514" s="14">
        <f t="shared" si="27"/>
        <v>42065.207638888889</v>
      </c>
      <c r="R514">
        <f t="shared" si="25"/>
        <v>45</v>
      </c>
    </row>
    <row r="515" spans="1:18" ht="58" hidden="1" x14ac:dyDescent="0.35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8328</v>
      </c>
      <c r="O515" t="s">
        <v>8329</v>
      </c>
      <c r="P515" s="14">
        <f t="shared" si="26"/>
        <v>42248.627013888887</v>
      </c>
      <c r="Q515" s="14">
        <f t="shared" si="27"/>
        <v>42278.627013888887</v>
      </c>
      <c r="R515">
        <f t="shared" ref="R515:R578" si="28">_xlfn.DAYS(Q515,P515)</f>
        <v>30</v>
      </c>
    </row>
    <row r="516" spans="1:18" ht="29" hidden="1" x14ac:dyDescent="0.3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8315</v>
      </c>
      <c r="O516" t="s">
        <v>8345</v>
      </c>
      <c r="P516" s="14">
        <f t="shared" ref="P516:P579" si="29">(((J516/60)/60)/24)+DATE(1970,1,1)</f>
        <v>41373.579675925925</v>
      </c>
      <c r="Q516" s="14">
        <f t="shared" ref="Q516:Q579" si="30">(((I516/60)/60)/24)+DATE(1970,1,1)</f>
        <v>41418.579675925925</v>
      </c>
      <c r="R516">
        <f t="shared" si="28"/>
        <v>45</v>
      </c>
    </row>
    <row r="517" spans="1:18" ht="43.5" hidden="1" x14ac:dyDescent="0.35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8306</v>
      </c>
      <c r="O517" t="s">
        <v>8311</v>
      </c>
      <c r="P517" s="14">
        <f t="shared" si="29"/>
        <v>40800.6403587963</v>
      </c>
      <c r="Q517" s="14">
        <f t="shared" si="30"/>
        <v>40860.682025462964</v>
      </c>
      <c r="R517">
        <f t="shared" si="28"/>
        <v>60</v>
      </c>
    </row>
    <row r="518" spans="1:18" ht="43.5" hidden="1" x14ac:dyDescent="0.35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8312</v>
      </c>
      <c r="O518" t="s">
        <v>8314</v>
      </c>
      <c r="P518" s="14">
        <f t="shared" si="29"/>
        <v>41990.438043981485</v>
      </c>
      <c r="Q518" s="14">
        <f t="shared" si="30"/>
        <v>42020.438043981485</v>
      </c>
      <c r="R518">
        <f t="shared" si="28"/>
        <v>30</v>
      </c>
    </row>
    <row r="519" spans="1:18" ht="43.5" hidden="1" x14ac:dyDescent="0.3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8312</v>
      </c>
      <c r="O519" t="s">
        <v>8343</v>
      </c>
      <c r="P519" s="14">
        <f t="shared" si="29"/>
        <v>41821.020601851851</v>
      </c>
      <c r="Q519" s="14">
        <f t="shared" si="30"/>
        <v>41849.020601851851</v>
      </c>
      <c r="R519">
        <f t="shared" si="28"/>
        <v>28</v>
      </c>
    </row>
    <row r="520" spans="1:18" ht="43.5" hidden="1" x14ac:dyDescent="0.35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8306</v>
      </c>
      <c r="O520" t="s">
        <v>8310</v>
      </c>
      <c r="P520" s="14">
        <f t="shared" si="29"/>
        <v>41019.793032407404</v>
      </c>
      <c r="Q520" s="14">
        <f t="shared" si="30"/>
        <v>41049.793032407404</v>
      </c>
      <c r="R520">
        <f t="shared" si="28"/>
        <v>30</v>
      </c>
    </row>
    <row r="521" spans="1:18" ht="58" hidden="1" x14ac:dyDescent="0.35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8306</v>
      </c>
      <c r="O521" t="s">
        <v>8310</v>
      </c>
      <c r="P521" s="14">
        <f t="shared" si="29"/>
        <v>42200.67659722222</v>
      </c>
      <c r="Q521" s="14">
        <f t="shared" si="30"/>
        <v>42231.25</v>
      </c>
      <c r="R521">
        <f t="shared" si="28"/>
        <v>31</v>
      </c>
    </row>
    <row r="522" spans="1:18" ht="43.5" hidden="1" x14ac:dyDescent="0.35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8315</v>
      </c>
      <c r="O522" t="s">
        <v>8331</v>
      </c>
      <c r="P522" s="14">
        <f t="shared" si="29"/>
        <v>42349.824097222227</v>
      </c>
      <c r="Q522" s="14">
        <f t="shared" si="30"/>
        <v>42399.824097222227</v>
      </c>
      <c r="R522">
        <f t="shared" si="28"/>
        <v>50</v>
      </c>
    </row>
    <row r="523" spans="1:18" ht="58" hidden="1" x14ac:dyDescent="0.35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8328</v>
      </c>
      <c r="O523" t="s">
        <v>8329</v>
      </c>
      <c r="P523" s="14">
        <f t="shared" si="29"/>
        <v>42726.920081018514</v>
      </c>
      <c r="Q523" s="14">
        <f t="shared" si="30"/>
        <v>42786.75</v>
      </c>
      <c r="R523">
        <f t="shared" si="28"/>
        <v>60</v>
      </c>
    </row>
    <row r="524" spans="1:18" ht="43.5" hidden="1" x14ac:dyDescent="0.3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8306</v>
      </c>
      <c r="O524" t="s">
        <v>8311</v>
      </c>
      <c r="P524" s="14">
        <f t="shared" si="29"/>
        <v>41381.50577546296</v>
      </c>
      <c r="Q524" s="14">
        <f t="shared" si="30"/>
        <v>41411.50577546296</v>
      </c>
      <c r="R524">
        <f t="shared" si="28"/>
        <v>30</v>
      </c>
    </row>
    <row r="525" spans="1:18" ht="43.5" hidden="1" x14ac:dyDescent="0.3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8326</v>
      </c>
      <c r="O525" t="s">
        <v>8327</v>
      </c>
      <c r="P525" s="14">
        <f t="shared" si="29"/>
        <v>42493.167719907404</v>
      </c>
      <c r="Q525" s="14">
        <f t="shared" si="30"/>
        <v>42528.167719907404</v>
      </c>
      <c r="R525">
        <f t="shared" si="28"/>
        <v>35</v>
      </c>
    </row>
    <row r="526" spans="1:18" ht="43.5" hidden="1" x14ac:dyDescent="0.35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8315</v>
      </c>
      <c r="O526" t="s">
        <v>8330</v>
      </c>
      <c r="P526" s="14">
        <f t="shared" si="29"/>
        <v>42312.204814814817</v>
      </c>
      <c r="Q526" s="14">
        <f t="shared" si="30"/>
        <v>42340.725694444445</v>
      </c>
      <c r="R526">
        <f t="shared" si="28"/>
        <v>28</v>
      </c>
    </row>
    <row r="527" spans="1:18" ht="43.5" hidden="1" x14ac:dyDescent="0.35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8312</v>
      </c>
      <c r="O527" t="s">
        <v>8313</v>
      </c>
      <c r="P527" s="14">
        <f t="shared" si="29"/>
        <v>41989.853692129633</v>
      </c>
      <c r="Q527" s="14">
        <f t="shared" si="30"/>
        <v>42019.811805555553</v>
      </c>
      <c r="R527">
        <f t="shared" si="28"/>
        <v>30</v>
      </c>
    </row>
    <row r="528" spans="1:18" ht="43.5" hidden="1" x14ac:dyDescent="0.3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8306</v>
      </c>
      <c r="O528" t="s">
        <v>8310</v>
      </c>
      <c r="P528" s="14">
        <f t="shared" si="29"/>
        <v>41949.697962962964</v>
      </c>
      <c r="Q528" s="14">
        <f t="shared" si="30"/>
        <v>41994.697962962964</v>
      </c>
      <c r="R528">
        <f t="shared" si="28"/>
        <v>45</v>
      </c>
    </row>
    <row r="529" spans="1:18" ht="43.5" hidden="1" x14ac:dyDescent="0.3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8321</v>
      </c>
      <c r="O529" t="s">
        <v>8322</v>
      </c>
      <c r="P529" s="14">
        <f t="shared" si="29"/>
        <v>41499.546759259261</v>
      </c>
      <c r="Q529" s="14">
        <f t="shared" si="30"/>
        <v>41531.546759259261</v>
      </c>
      <c r="R529">
        <f t="shared" si="28"/>
        <v>32</v>
      </c>
    </row>
    <row r="530" spans="1:18" ht="29" hidden="1" x14ac:dyDescent="0.35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8306</v>
      </c>
      <c r="O530" t="s">
        <v>8307</v>
      </c>
      <c r="P530" s="14">
        <f t="shared" si="29"/>
        <v>42229.820173611108</v>
      </c>
      <c r="Q530" s="14">
        <f t="shared" si="30"/>
        <v>42262.818750000006</v>
      </c>
      <c r="R530">
        <f t="shared" si="28"/>
        <v>33</v>
      </c>
    </row>
    <row r="531" spans="1:18" ht="58" hidden="1" x14ac:dyDescent="0.35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8306</v>
      </c>
      <c r="O531" t="s">
        <v>8308</v>
      </c>
      <c r="P531" s="14">
        <f t="shared" si="29"/>
        <v>41794.124953703707</v>
      </c>
      <c r="Q531" s="14">
        <f t="shared" si="30"/>
        <v>41854.124953703707</v>
      </c>
      <c r="R531">
        <f t="shared" si="28"/>
        <v>60</v>
      </c>
    </row>
    <row r="532" spans="1:18" ht="43.5" hidden="1" x14ac:dyDescent="0.35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8306</v>
      </c>
      <c r="O532" t="s">
        <v>8310</v>
      </c>
      <c r="P532" s="14">
        <f t="shared" si="29"/>
        <v>42479.626875000002</v>
      </c>
      <c r="Q532" s="14">
        <f t="shared" si="30"/>
        <v>42509.626875000002</v>
      </c>
      <c r="R532">
        <f t="shared" si="28"/>
        <v>30</v>
      </c>
    </row>
    <row r="533" spans="1:18" ht="43.5" hidden="1" x14ac:dyDescent="0.35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8306</v>
      </c>
      <c r="O533" t="s">
        <v>8310</v>
      </c>
      <c r="P533" s="14">
        <f t="shared" si="29"/>
        <v>42647.446597222224</v>
      </c>
      <c r="Q533" s="14">
        <f t="shared" si="30"/>
        <v>42682.488263888896</v>
      </c>
      <c r="R533">
        <f t="shared" si="28"/>
        <v>35</v>
      </c>
    </row>
    <row r="534" spans="1:18" ht="43.5" hidden="1" x14ac:dyDescent="0.35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8306</v>
      </c>
      <c r="O534" t="s">
        <v>8310</v>
      </c>
      <c r="P534" s="14">
        <f t="shared" si="29"/>
        <v>41379.515775462962</v>
      </c>
      <c r="Q534" s="14">
        <f t="shared" si="30"/>
        <v>41411.165972222225</v>
      </c>
      <c r="R534">
        <f t="shared" si="28"/>
        <v>32</v>
      </c>
    </row>
    <row r="535" spans="1:18" ht="43.5" hidden="1" x14ac:dyDescent="0.35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8306</v>
      </c>
      <c r="O535" t="s">
        <v>8310</v>
      </c>
      <c r="P535" s="14">
        <f t="shared" si="29"/>
        <v>42772.669062500005</v>
      </c>
      <c r="Q535" s="14">
        <f t="shared" si="30"/>
        <v>42802.875</v>
      </c>
      <c r="R535">
        <f t="shared" si="28"/>
        <v>30</v>
      </c>
    </row>
    <row r="536" spans="1:18" ht="43.5" hidden="1" x14ac:dyDescent="0.35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8306</v>
      </c>
      <c r="O536" t="s">
        <v>8310</v>
      </c>
      <c r="P536" s="14">
        <f t="shared" si="29"/>
        <v>41943.293912037036</v>
      </c>
      <c r="Q536" s="14">
        <f t="shared" si="30"/>
        <v>41974.3355787037</v>
      </c>
      <c r="R536">
        <f t="shared" si="28"/>
        <v>31</v>
      </c>
    </row>
    <row r="537" spans="1:18" ht="43.5" hidden="1" x14ac:dyDescent="0.35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8306</v>
      </c>
      <c r="O537" t="s">
        <v>8310</v>
      </c>
      <c r="P537" s="14">
        <f t="shared" si="29"/>
        <v>41936.001226851848</v>
      </c>
      <c r="Q537" s="14">
        <f t="shared" si="30"/>
        <v>41966.042893518519</v>
      </c>
      <c r="R537">
        <f t="shared" si="28"/>
        <v>30</v>
      </c>
    </row>
    <row r="538" spans="1:18" ht="43.5" hidden="1" x14ac:dyDescent="0.35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8306</v>
      </c>
      <c r="O538" t="s">
        <v>8310</v>
      </c>
      <c r="P538" s="14">
        <f t="shared" si="29"/>
        <v>41646.628032407411</v>
      </c>
      <c r="Q538" s="14">
        <f t="shared" si="30"/>
        <v>41675.961111111108</v>
      </c>
      <c r="R538">
        <f t="shared" si="28"/>
        <v>29</v>
      </c>
    </row>
    <row r="539" spans="1:18" ht="29" hidden="1" x14ac:dyDescent="0.35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8312</v>
      </c>
      <c r="O539" t="s">
        <v>8314</v>
      </c>
      <c r="P539" s="14">
        <f t="shared" si="29"/>
        <v>41891.693379629629</v>
      </c>
      <c r="Q539" s="14">
        <f t="shared" si="30"/>
        <v>41926.693379629629</v>
      </c>
      <c r="R539">
        <f t="shared" si="28"/>
        <v>35</v>
      </c>
    </row>
    <row r="540" spans="1:18" ht="43.5" hidden="1" x14ac:dyDescent="0.35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8312</v>
      </c>
      <c r="O540" t="s">
        <v>8314</v>
      </c>
      <c r="P540" s="14">
        <f t="shared" si="29"/>
        <v>42634.900046296301</v>
      </c>
      <c r="Q540" s="14">
        <f t="shared" si="30"/>
        <v>42674.900046296301</v>
      </c>
      <c r="R540">
        <f t="shared" si="28"/>
        <v>40</v>
      </c>
    </row>
    <row r="541" spans="1:18" ht="29" hidden="1" x14ac:dyDescent="0.35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8312</v>
      </c>
      <c r="O541" t="s">
        <v>8314</v>
      </c>
      <c r="P541" s="14">
        <f t="shared" si="29"/>
        <v>42625.635636574079</v>
      </c>
      <c r="Q541" s="14">
        <f t="shared" si="30"/>
        <v>42660.635636574079</v>
      </c>
      <c r="R541">
        <f t="shared" si="28"/>
        <v>35</v>
      </c>
    </row>
    <row r="542" spans="1:18" ht="58" hidden="1" x14ac:dyDescent="0.35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8312</v>
      </c>
      <c r="O542" t="s">
        <v>8314</v>
      </c>
      <c r="P542" s="14">
        <f t="shared" si="29"/>
        <v>42506.416990740734</v>
      </c>
      <c r="Q542" s="14">
        <f t="shared" si="30"/>
        <v>42541.790972222225</v>
      </c>
      <c r="R542">
        <f t="shared" si="28"/>
        <v>35</v>
      </c>
    </row>
    <row r="543" spans="1:18" ht="58" hidden="1" x14ac:dyDescent="0.35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8321</v>
      </c>
      <c r="O543" t="s">
        <v>8323</v>
      </c>
      <c r="P543" s="14">
        <f t="shared" si="29"/>
        <v>41926.854166666664</v>
      </c>
      <c r="Q543" s="14">
        <f t="shared" si="30"/>
        <v>41957.895833333328</v>
      </c>
      <c r="R543">
        <f t="shared" si="28"/>
        <v>31</v>
      </c>
    </row>
    <row r="544" spans="1:18" ht="43.5" hidden="1" x14ac:dyDescent="0.35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8321</v>
      </c>
      <c r="O544" t="s">
        <v>8323</v>
      </c>
      <c r="P544" s="14">
        <f t="shared" si="29"/>
        <v>42736.9066087963</v>
      </c>
      <c r="Q544" s="14">
        <f t="shared" si="30"/>
        <v>42756.9066087963</v>
      </c>
      <c r="R544">
        <f t="shared" si="28"/>
        <v>20</v>
      </c>
    </row>
    <row r="545" spans="1:18" ht="43.5" hidden="1" x14ac:dyDescent="0.35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8312</v>
      </c>
      <c r="O545" t="s">
        <v>8314</v>
      </c>
      <c r="P545" s="14">
        <f t="shared" si="29"/>
        <v>42115.656539351854</v>
      </c>
      <c r="Q545" s="14">
        <f t="shared" si="30"/>
        <v>42145.656539351854</v>
      </c>
      <c r="R545">
        <f t="shared" si="28"/>
        <v>30</v>
      </c>
    </row>
    <row r="546" spans="1:18" ht="43.5" hidden="1" x14ac:dyDescent="0.35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8312</v>
      </c>
      <c r="O546" t="s">
        <v>8314</v>
      </c>
      <c r="P546" s="14">
        <f t="shared" si="29"/>
        <v>42522.276724537034</v>
      </c>
      <c r="Q546" s="14">
        <f t="shared" si="30"/>
        <v>42553.166666666672</v>
      </c>
      <c r="R546">
        <f t="shared" si="28"/>
        <v>31</v>
      </c>
    </row>
    <row r="547" spans="1:18" ht="58" hidden="1" x14ac:dyDescent="0.35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8326</v>
      </c>
      <c r="O547" t="s">
        <v>8327</v>
      </c>
      <c r="P547" s="14">
        <f t="shared" si="29"/>
        <v>42275.767303240747</v>
      </c>
      <c r="Q547" s="14">
        <f t="shared" si="30"/>
        <v>42300.767303240747</v>
      </c>
      <c r="R547">
        <f t="shared" si="28"/>
        <v>25</v>
      </c>
    </row>
    <row r="548" spans="1:18" hidden="1" x14ac:dyDescent="0.35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8317</v>
      </c>
      <c r="O548" t="s">
        <v>8334</v>
      </c>
      <c r="P548" s="14">
        <f t="shared" si="29"/>
        <v>42460.610520833332</v>
      </c>
      <c r="Q548" s="14">
        <f t="shared" si="30"/>
        <v>42504.207638888889</v>
      </c>
      <c r="R548">
        <f t="shared" si="28"/>
        <v>44</v>
      </c>
    </row>
    <row r="549" spans="1:18" ht="58" hidden="1" x14ac:dyDescent="0.35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8326</v>
      </c>
      <c r="O549" t="s">
        <v>8327</v>
      </c>
      <c r="P549" s="14">
        <f t="shared" si="29"/>
        <v>42388.575104166666</v>
      </c>
      <c r="Q549" s="14">
        <f t="shared" si="30"/>
        <v>42421.575104166666</v>
      </c>
      <c r="R549">
        <f t="shared" si="28"/>
        <v>33</v>
      </c>
    </row>
    <row r="550" spans="1:18" ht="43.5" hidden="1" x14ac:dyDescent="0.35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8312</v>
      </c>
      <c r="O550" t="s">
        <v>8336</v>
      </c>
      <c r="P550" s="14">
        <f t="shared" si="29"/>
        <v>41905.429155092592</v>
      </c>
      <c r="Q550" s="14">
        <f t="shared" si="30"/>
        <v>41935.429155092592</v>
      </c>
      <c r="R550">
        <f t="shared" si="28"/>
        <v>30</v>
      </c>
    </row>
    <row r="551" spans="1:18" ht="43.5" hidden="1" x14ac:dyDescent="0.35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8312</v>
      </c>
      <c r="O551" t="s">
        <v>8337</v>
      </c>
      <c r="P551" s="14">
        <f t="shared" si="29"/>
        <v>41526.60665509259</v>
      </c>
      <c r="Q551" s="14">
        <f t="shared" si="30"/>
        <v>41563.60665509259</v>
      </c>
      <c r="R551">
        <f t="shared" si="28"/>
        <v>37</v>
      </c>
    </row>
    <row r="552" spans="1:18" ht="43.5" hidden="1" x14ac:dyDescent="0.35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8312</v>
      </c>
      <c r="O552" t="s">
        <v>8337</v>
      </c>
      <c r="P552" s="14">
        <f t="shared" si="29"/>
        <v>41731.520949074074</v>
      </c>
      <c r="Q552" s="14">
        <f t="shared" si="30"/>
        <v>41761.520949074074</v>
      </c>
      <c r="R552">
        <f t="shared" si="28"/>
        <v>30</v>
      </c>
    </row>
    <row r="553" spans="1:18" ht="29" hidden="1" x14ac:dyDescent="0.35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8324</v>
      </c>
      <c r="O553" t="s">
        <v>8339</v>
      </c>
      <c r="P553" s="14">
        <f t="shared" si="29"/>
        <v>41842.917129629634</v>
      </c>
      <c r="Q553" s="14">
        <f t="shared" si="30"/>
        <v>41877.917129629634</v>
      </c>
      <c r="R553">
        <f t="shared" si="28"/>
        <v>35</v>
      </c>
    </row>
    <row r="554" spans="1:18" ht="58" hidden="1" x14ac:dyDescent="0.35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8324</v>
      </c>
      <c r="O554" t="s">
        <v>8339</v>
      </c>
      <c r="P554" s="14">
        <f t="shared" si="29"/>
        <v>42332.89980324074</v>
      </c>
      <c r="Q554" s="14">
        <f t="shared" si="30"/>
        <v>42363</v>
      </c>
      <c r="R554">
        <f t="shared" si="28"/>
        <v>31</v>
      </c>
    </row>
    <row r="555" spans="1:18" ht="43.5" hidden="1" x14ac:dyDescent="0.35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8312</v>
      </c>
      <c r="O555" t="s">
        <v>8313</v>
      </c>
      <c r="P555" s="14">
        <f t="shared" si="29"/>
        <v>41954.722916666666</v>
      </c>
      <c r="Q555" s="14">
        <f t="shared" si="30"/>
        <v>42014.722916666666</v>
      </c>
      <c r="R555">
        <f t="shared" si="28"/>
        <v>60</v>
      </c>
    </row>
    <row r="556" spans="1:18" ht="29" hidden="1" x14ac:dyDescent="0.35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8324</v>
      </c>
      <c r="O556" t="s">
        <v>8325</v>
      </c>
      <c r="P556" s="14">
        <f t="shared" si="29"/>
        <v>42045.784155092595</v>
      </c>
      <c r="Q556" s="14">
        <f t="shared" si="30"/>
        <v>42075.742488425924</v>
      </c>
      <c r="R556">
        <f t="shared" si="28"/>
        <v>30</v>
      </c>
    </row>
    <row r="557" spans="1:18" ht="43.5" hidden="1" x14ac:dyDescent="0.35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8324</v>
      </c>
      <c r="O557" t="s">
        <v>8339</v>
      </c>
      <c r="P557" s="14">
        <f t="shared" si="29"/>
        <v>42770.201481481476</v>
      </c>
      <c r="Q557" s="14">
        <f t="shared" si="30"/>
        <v>42805.201481481476</v>
      </c>
      <c r="R557">
        <f t="shared" si="28"/>
        <v>35</v>
      </c>
    </row>
    <row r="558" spans="1:18" ht="29" hidden="1" x14ac:dyDescent="0.35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8324</v>
      </c>
      <c r="O558" t="s">
        <v>8340</v>
      </c>
      <c r="P558" s="14">
        <f t="shared" si="29"/>
        <v>41928.015439814815</v>
      </c>
      <c r="Q558" s="14">
        <f t="shared" si="30"/>
        <v>41958.057106481487</v>
      </c>
      <c r="R558">
        <f t="shared" si="28"/>
        <v>30</v>
      </c>
    </row>
    <row r="559" spans="1:18" ht="43.5" hidden="1" x14ac:dyDescent="0.35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8324</v>
      </c>
      <c r="O559" t="s">
        <v>8325</v>
      </c>
      <c r="P559" s="14">
        <f t="shared" si="29"/>
        <v>41842.980879629627</v>
      </c>
      <c r="Q559" s="14">
        <f t="shared" si="30"/>
        <v>41872.980879629627</v>
      </c>
      <c r="R559">
        <f t="shared" si="28"/>
        <v>30</v>
      </c>
    </row>
    <row r="560" spans="1:18" ht="58" hidden="1" x14ac:dyDescent="0.35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8324</v>
      </c>
      <c r="O560" t="s">
        <v>8325</v>
      </c>
      <c r="P560" s="14">
        <f t="shared" si="29"/>
        <v>41828.664456018516</v>
      </c>
      <c r="Q560" s="14">
        <f t="shared" si="30"/>
        <v>41858.664456018516</v>
      </c>
      <c r="R560">
        <f t="shared" si="28"/>
        <v>30</v>
      </c>
    </row>
    <row r="561" spans="1:18" ht="58" hidden="1" x14ac:dyDescent="0.35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8312</v>
      </c>
      <c r="O561" t="s">
        <v>8342</v>
      </c>
      <c r="P561" s="14">
        <f t="shared" si="29"/>
        <v>41075.237858796296</v>
      </c>
      <c r="Q561" s="14">
        <f t="shared" si="30"/>
        <v>41105.237858796296</v>
      </c>
      <c r="R561">
        <f t="shared" si="28"/>
        <v>30</v>
      </c>
    </row>
    <row r="562" spans="1:18" ht="58" hidden="1" x14ac:dyDescent="0.35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8312</v>
      </c>
      <c r="O562" t="s">
        <v>8343</v>
      </c>
      <c r="P562" s="14">
        <f t="shared" si="29"/>
        <v>42529.632754629631</v>
      </c>
      <c r="Q562" s="14">
        <f t="shared" si="30"/>
        <v>42556.207638888889</v>
      </c>
      <c r="R562">
        <f t="shared" si="28"/>
        <v>27</v>
      </c>
    </row>
    <row r="563" spans="1:18" ht="43.5" hidden="1" x14ac:dyDescent="0.35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8324</v>
      </c>
      <c r="O563" t="s">
        <v>8325</v>
      </c>
      <c r="P563" s="14">
        <f t="shared" si="29"/>
        <v>42551.961689814809</v>
      </c>
      <c r="Q563" s="14">
        <f t="shared" si="30"/>
        <v>42581.961689814809</v>
      </c>
      <c r="R563">
        <f t="shared" si="28"/>
        <v>30</v>
      </c>
    </row>
    <row r="564" spans="1:18" ht="43.5" hidden="1" x14ac:dyDescent="0.35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8328</v>
      </c>
      <c r="O564" t="s">
        <v>8344</v>
      </c>
      <c r="P564" s="14">
        <f t="shared" si="29"/>
        <v>41899.294942129629</v>
      </c>
      <c r="Q564" s="14">
        <f t="shared" si="30"/>
        <v>41928.290972222225</v>
      </c>
      <c r="R564">
        <f t="shared" si="28"/>
        <v>29</v>
      </c>
    </row>
    <row r="565" spans="1:18" ht="58" hidden="1" x14ac:dyDescent="0.3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8328</v>
      </c>
      <c r="O565" t="s">
        <v>8329</v>
      </c>
      <c r="P565" s="14">
        <f t="shared" si="29"/>
        <v>42123.648831018523</v>
      </c>
      <c r="Q565" s="14">
        <f t="shared" si="30"/>
        <v>42153.648831018523</v>
      </c>
      <c r="R565">
        <f t="shared" si="28"/>
        <v>30</v>
      </c>
    </row>
    <row r="566" spans="1:18" ht="29" hidden="1" x14ac:dyDescent="0.35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8328</v>
      </c>
      <c r="O566" t="s">
        <v>8344</v>
      </c>
      <c r="P566" s="14">
        <f t="shared" si="29"/>
        <v>42090.912500000006</v>
      </c>
      <c r="Q566" s="14">
        <f t="shared" si="30"/>
        <v>42150.912500000006</v>
      </c>
      <c r="R566">
        <f t="shared" si="28"/>
        <v>60</v>
      </c>
    </row>
    <row r="567" spans="1:18" ht="43.5" hidden="1" x14ac:dyDescent="0.35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8328</v>
      </c>
      <c r="O567" t="s">
        <v>8329</v>
      </c>
      <c r="P567" s="14">
        <f t="shared" si="29"/>
        <v>41940.69158564815</v>
      </c>
      <c r="Q567" s="14">
        <f t="shared" si="30"/>
        <v>41969.332638888889</v>
      </c>
      <c r="R567">
        <f t="shared" si="28"/>
        <v>29</v>
      </c>
    </row>
    <row r="568" spans="1:18" ht="58" hidden="1" x14ac:dyDescent="0.35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8328</v>
      </c>
      <c r="O568" t="s">
        <v>8329</v>
      </c>
      <c r="P568" s="14">
        <f t="shared" si="29"/>
        <v>42219.665173611109</v>
      </c>
      <c r="Q568" s="14">
        <f t="shared" si="30"/>
        <v>42257.165972222225</v>
      </c>
      <c r="R568">
        <f t="shared" si="28"/>
        <v>38</v>
      </c>
    </row>
    <row r="569" spans="1:18" ht="29" hidden="1" x14ac:dyDescent="0.35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8328</v>
      </c>
      <c r="O569" t="s">
        <v>8329</v>
      </c>
      <c r="P569" s="14">
        <f t="shared" si="29"/>
        <v>42252.474351851852</v>
      </c>
      <c r="Q569" s="14">
        <f t="shared" si="30"/>
        <v>42276.165972222225</v>
      </c>
      <c r="R569">
        <f t="shared" si="28"/>
        <v>24</v>
      </c>
    </row>
    <row r="570" spans="1:18" ht="43.5" hidden="1" x14ac:dyDescent="0.35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8328</v>
      </c>
      <c r="O570" t="s">
        <v>8329</v>
      </c>
      <c r="P570" s="14">
        <f t="shared" si="29"/>
        <v>42480.078715277778</v>
      </c>
      <c r="Q570" s="14">
        <f t="shared" si="30"/>
        <v>42504.165972222225</v>
      </c>
      <c r="R570">
        <f t="shared" si="28"/>
        <v>24</v>
      </c>
    </row>
    <row r="571" spans="1:18" ht="58" hidden="1" x14ac:dyDescent="0.3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8306</v>
      </c>
      <c r="O571" t="s">
        <v>8310</v>
      </c>
      <c r="P571" s="14">
        <f t="shared" si="29"/>
        <v>42427.964745370366</v>
      </c>
      <c r="Q571" s="14">
        <f t="shared" si="30"/>
        <v>42467.923078703709</v>
      </c>
      <c r="R571">
        <f t="shared" si="28"/>
        <v>40</v>
      </c>
    </row>
    <row r="572" spans="1:18" ht="58" hidden="1" x14ac:dyDescent="0.3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8306</v>
      </c>
      <c r="O572" t="s">
        <v>8310</v>
      </c>
      <c r="P572" s="14">
        <f t="shared" si="29"/>
        <v>42111.970995370371</v>
      </c>
      <c r="Q572" s="14">
        <f t="shared" si="30"/>
        <v>42156.097222222219</v>
      </c>
      <c r="R572">
        <f t="shared" si="28"/>
        <v>45</v>
      </c>
    </row>
    <row r="573" spans="1:18" ht="43.5" hidden="1" x14ac:dyDescent="0.35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8326</v>
      </c>
      <c r="O573" t="s">
        <v>8327</v>
      </c>
      <c r="P573" s="14">
        <f t="shared" si="29"/>
        <v>42010.674513888895</v>
      </c>
      <c r="Q573" s="14">
        <f t="shared" si="30"/>
        <v>42040.674513888895</v>
      </c>
      <c r="R573">
        <f t="shared" si="28"/>
        <v>30</v>
      </c>
    </row>
    <row r="574" spans="1:18" ht="43.5" hidden="1" x14ac:dyDescent="0.35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8326</v>
      </c>
      <c r="O574" t="s">
        <v>8351</v>
      </c>
      <c r="P574" s="14">
        <f t="shared" si="29"/>
        <v>42593.011782407411</v>
      </c>
      <c r="Q574" s="14">
        <f t="shared" si="30"/>
        <v>42615.291666666672</v>
      </c>
      <c r="R574">
        <f t="shared" si="28"/>
        <v>22</v>
      </c>
    </row>
    <row r="575" spans="1:18" ht="43.5" hidden="1" x14ac:dyDescent="0.35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8312</v>
      </c>
      <c r="O575" t="s">
        <v>8313</v>
      </c>
      <c r="P575" s="14">
        <f t="shared" si="29"/>
        <v>42717.121377314819</v>
      </c>
      <c r="Q575" s="14">
        <f t="shared" si="30"/>
        <v>42745.372916666667</v>
      </c>
      <c r="R575">
        <f t="shared" si="28"/>
        <v>28</v>
      </c>
    </row>
    <row r="576" spans="1:18" ht="58" hidden="1" x14ac:dyDescent="0.35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8328</v>
      </c>
      <c r="O576" t="s">
        <v>8329</v>
      </c>
      <c r="P576" s="14">
        <f t="shared" si="29"/>
        <v>42697.010520833333</v>
      </c>
      <c r="Q576" s="14">
        <f t="shared" si="30"/>
        <v>42730.010520833333</v>
      </c>
      <c r="R576">
        <f t="shared" si="28"/>
        <v>33</v>
      </c>
    </row>
    <row r="577" spans="1:18" ht="43.5" hidden="1" x14ac:dyDescent="0.3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8312</v>
      </c>
      <c r="O577" t="s">
        <v>8337</v>
      </c>
      <c r="P577" s="14">
        <f t="shared" si="29"/>
        <v>41212.996481481481</v>
      </c>
      <c r="Q577" s="14">
        <f t="shared" si="30"/>
        <v>41242.996481481481</v>
      </c>
      <c r="R577">
        <f t="shared" si="28"/>
        <v>30</v>
      </c>
    </row>
    <row r="578" spans="1:18" ht="43.5" hidden="1" x14ac:dyDescent="0.3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8326</v>
      </c>
      <c r="O578" t="s">
        <v>8327</v>
      </c>
      <c r="P578" s="14">
        <f t="shared" si="29"/>
        <v>41891.976388888892</v>
      </c>
      <c r="Q578" s="14">
        <f t="shared" si="30"/>
        <v>41936.976388888892</v>
      </c>
      <c r="R578">
        <f t="shared" si="28"/>
        <v>45</v>
      </c>
    </row>
    <row r="579" spans="1:18" ht="43.5" hidden="1" x14ac:dyDescent="0.3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8317</v>
      </c>
      <c r="O579" t="s">
        <v>8335</v>
      </c>
      <c r="P579" s="14">
        <f t="shared" si="29"/>
        <v>41710.594282407408</v>
      </c>
      <c r="Q579" s="14">
        <f t="shared" si="30"/>
        <v>41740.594282407408</v>
      </c>
      <c r="R579">
        <f t="shared" ref="R579:R642" si="31">_xlfn.DAYS(Q579,P579)</f>
        <v>30</v>
      </c>
    </row>
    <row r="580" spans="1:18" ht="43.5" hidden="1" x14ac:dyDescent="0.3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8315</v>
      </c>
      <c r="O580" t="s">
        <v>8347</v>
      </c>
      <c r="P580" s="14">
        <f t="shared" ref="P580:P643" si="32">(((J580/60)/60)/24)+DATE(1970,1,1)</f>
        <v>42073.957569444443</v>
      </c>
      <c r="Q580" s="14">
        <f t="shared" ref="Q580:Q643" si="33">(((I580/60)/60)/24)+DATE(1970,1,1)</f>
        <v>42103.957569444443</v>
      </c>
      <c r="R580">
        <f t="shared" si="31"/>
        <v>30</v>
      </c>
    </row>
    <row r="581" spans="1:18" hidden="1" x14ac:dyDescent="0.3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8312</v>
      </c>
      <c r="O581" t="s">
        <v>8343</v>
      </c>
      <c r="P581" s="14">
        <f t="shared" si="32"/>
        <v>42436.211701388893</v>
      </c>
      <c r="Q581" s="14">
        <f t="shared" si="33"/>
        <v>42466.170034722221</v>
      </c>
      <c r="R581">
        <f t="shared" si="31"/>
        <v>30</v>
      </c>
    </row>
    <row r="582" spans="1:18" ht="43.5" hidden="1" x14ac:dyDescent="0.35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8326</v>
      </c>
      <c r="O582" t="s">
        <v>8351</v>
      </c>
      <c r="P582" s="14">
        <f t="shared" si="32"/>
        <v>41926.482731481483</v>
      </c>
      <c r="Q582" s="14">
        <f t="shared" si="33"/>
        <v>41956.524398148147</v>
      </c>
      <c r="R582">
        <f t="shared" si="31"/>
        <v>30</v>
      </c>
    </row>
    <row r="583" spans="1:18" ht="43.5" hidden="1" x14ac:dyDescent="0.35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8328</v>
      </c>
      <c r="O583" t="s">
        <v>8329</v>
      </c>
      <c r="P583" s="14">
        <f t="shared" si="32"/>
        <v>42445.19430555556</v>
      </c>
      <c r="Q583" s="14">
        <f t="shared" si="33"/>
        <v>42489.19430555556</v>
      </c>
      <c r="R583">
        <f t="shared" si="31"/>
        <v>44</v>
      </c>
    </row>
    <row r="584" spans="1:18" ht="58" hidden="1" x14ac:dyDescent="0.35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8306</v>
      </c>
      <c r="O584" t="s">
        <v>8307</v>
      </c>
      <c r="P584" s="14">
        <f t="shared" si="32"/>
        <v>41791.713252314818</v>
      </c>
      <c r="Q584" s="14">
        <f t="shared" si="33"/>
        <v>41836.125</v>
      </c>
      <c r="R584">
        <f t="shared" si="31"/>
        <v>45</v>
      </c>
    </row>
    <row r="585" spans="1:18" ht="43.5" hidden="1" x14ac:dyDescent="0.35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8306</v>
      </c>
      <c r="O585" t="s">
        <v>8307</v>
      </c>
      <c r="P585" s="14">
        <f t="shared" si="32"/>
        <v>41869.542314814818</v>
      </c>
      <c r="Q585" s="14">
        <f t="shared" si="33"/>
        <v>41899.542314814818</v>
      </c>
      <c r="R585">
        <f t="shared" si="31"/>
        <v>30</v>
      </c>
    </row>
    <row r="586" spans="1:18" ht="43.5" hidden="1" x14ac:dyDescent="0.35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8306</v>
      </c>
      <c r="O586" t="s">
        <v>8310</v>
      </c>
      <c r="P586" s="14">
        <f t="shared" si="32"/>
        <v>41401.565868055557</v>
      </c>
      <c r="Q586" s="14">
        <f t="shared" si="33"/>
        <v>41431.565868055557</v>
      </c>
      <c r="R586">
        <f t="shared" si="31"/>
        <v>30</v>
      </c>
    </row>
    <row r="587" spans="1:18" ht="58" hidden="1" x14ac:dyDescent="0.35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8306</v>
      </c>
      <c r="O587" t="s">
        <v>8310</v>
      </c>
      <c r="P587" s="14">
        <f t="shared" si="32"/>
        <v>40682.051689814813</v>
      </c>
      <c r="Q587" s="14">
        <f t="shared" si="33"/>
        <v>40712.051689814813</v>
      </c>
      <c r="R587">
        <f t="shared" si="31"/>
        <v>30</v>
      </c>
    </row>
    <row r="588" spans="1:18" ht="43.5" hidden="1" x14ac:dyDescent="0.35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8306</v>
      </c>
      <c r="O588" t="s">
        <v>8310</v>
      </c>
      <c r="P588" s="14">
        <f t="shared" si="32"/>
        <v>41612.10024305556</v>
      </c>
      <c r="Q588" s="14">
        <f t="shared" si="33"/>
        <v>41641.333333333336</v>
      </c>
      <c r="R588">
        <f t="shared" si="31"/>
        <v>29</v>
      </c>
    </row>
    <row r="589" spans="1:18" ht="43.5" hidden="1" x14ac:dyDescent="0.35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8306</v>
      </c>
      <c r="O589" t="s">
        <v>8310</v>
      </c>
      <c r="P589" s="14">
        <f t="shared" si="32"/>
        <v>41589.676886574074</v>
      </c>
      <c r="Q589" s="14">
        <f t="shared" si="33"/>
        <v>41619.676886574074</v>
      </c>
      <c r="R589">
        <f t="shared" si="31"/>
        <v>30</v>
      </c>
    </row>
    <row r="590" spans="1:18" ht="43.5" hidden="1" x14ac:dyDescent="0.35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8306</v>
      </c>
      <c r="O590" t="s">
        <v>8310</v>
      </c>
      <c r="P590" s="14">
        <f t="shared" si="32"/>
        <v>41926.73778935185</v>
      </c>
      <c r="Q590" s="14">
        <f t="shared" si="33"/>
        <v>41957.125</v>
      </c>
      <c r="R590">
        <f t="shared" si="31"/>
        <v>31</v>
      </c>
    </row>
    <row r="591" spans="1:18" ht="43.5" hidden="1" x14ac:dyDescent="0.35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8306</v>
      </c>
      <c r="O591" t="s">
        <v>8310</v>
      </c>
      <c r="P591" s="14">
        <f t="shared" si="32"/>
        <v>41598.17597222222</v>
      </c>
      <c r="Q591" s="14">
        <f t="shared" si="33"/>
        <v>41630.208333333336</v>
      </c>
      <c r="R591">
        <f t="shared" si="31"/>
        <v>32</v>
      </c>
    </row>
    <row r="592" spans="1:18" ht="58" hidden="1" x14ac:dyDescent="0.35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8306</v>
      </c>
      <c r="O592" t="s">
        <v>8311</v>
      </c>
      <c r="P592" s="14">
        <f t="shared" si="32"/>
        <v>41331.555127314816</v>
      </c>
      <c r="Q592" s="14">
        <f t="shared" si="33"/>
        <v>41356.513460648144</v>
      </c>
      <c r="R592">
        <f t="shared" si="31"/>
        <v>25</v>
      </c>
    </row>
    <row r="593" spans="1:18" ht="43.5" hidden="1" x14ac:dyDescent="0.35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8306</v>
      </c>
      <c r="O593" t="s">
        <v>8311</v>
      </c>
      <c r="P593" s="14">
        <f t="shared" si="32"/>
        <v>41869.698136574072</v>
      </c>
      <c r="Q593" s="14">
        <f t="shared" si="33"/>
        <v>41899.698136574072</v>
      </c>
      <c r="R593">
        <f t="shared" si="31"/>
        <v>30</v>
      </c>
    </row>
    <row r="594" spans="1:18" ht="43.5" hidden="1" x14ac:dyDescent="0.35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8306</v>
      </c>
      <c r="O594" t="s">
        <v>8311</v>
      </c>
      <c r="P594" s="14">
        <f t="shared" si="32"/>
        <v>41162.672326388885</v>
      </c>
      <c r="Q594" s="14">
        <f t="shared" si="33"/>
        <v>41192.672326388885</v>
      </c>
      <c r="R594">
        <f t="shared" si="31"/>
        <v>30</v>
      </c>
    </row>
    <row r="595" spans="1:18" ht="43.5" hidden="1" x14ac:dyDescent="0.35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8306</v>
      </c>
      <c r="O595" t="s">
        <v>8311</v>
      </c>
      <c r="P595" s="14">
        <f t="shared" si="32"/>
        <v>42114.726134259254</v>
      </c>
      <c r="Q595" s="14">
        <f t="shared" si="33"/>
        <v>42144.726134259254</v>
      </c>
      <c r="R595">
        <f t="shared" si="31"/>
        <v>30</v>
      </c>
    </row>
    <row r="596" spans="1:18" ht="72.5" hidden="1" x14ac:dyDescent="0.35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8312</v>
      </c>
      <c r="O596" t="s">
        <v>8313</v>
      </c>
      <c r="P596" s="14">
        <f t="shared" si="32"/>
        <v>42080.757326388892</v>
      </c>
      <c r="Q596" s="14">
        <f t="shared" si="33"/>
        <v>42110.757326388892</v>
      </c>
      <c r="R596">
        <f t="shared" si="31"/>
        <v>30</v>
      </c>
    </row>
    <row r="597" spans="1:18" ht="43.5" hidden="1" x14ac:dyDescent="0.35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8312</v>
      </c>
      <c r="O597" t="s">
        <v>8313</v>
      </c>
      <c r="P597" s="14">
        <f t="shared" si="32"/>
        <v>41831.716874999998</v>
      </c>
      <c r="Q597" s="14">
        <f t="shared" si="33"/>
        <v>41876.716874999998</v>
      </c>
      <c r="R597">
        <f t="shared" si="31"/>
        <v>45</v>
      </c>
    </row>
    <row r="598" spans="1:18" ht="58" hidden="1" x14ac:dyDescent="0.35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8312</v>
      </c>
      <c r="O598" t="s">
        <v>8314</v>
      </c>
      <c r="P598" s="14">
        <f t="shared" si="32"/>
        <v>41984.692731481482</v>
      </c>
      <c r="Q598" s="14">
        <f t="shared" si="33"/>
        <v>42018.166666666672</v>
      </c>
      <c r="R598">
        <f t="shared" si="31"/>
        <v>34</v>
      </c>
    </row>
    <row r="599" spans="1:18" ht="58" hidden="1" x14ac:dyDescent="0.35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8317</v>
      </c>
      <c r="O599" t="s">
        <v>8318</v>
      </c>
      <c r="P599" s="14">
        <f t="shared" si="32"/>
        <v>41829.965532407405</v>
      </c>
      <c r="Q599" s="14">
        <f t="shared" si="33"/>
        <v>41881.645833333336</v>
      </c>
      <c r="R599">
        <f t="shared" si="31"/>
        <v>52</v>
      </c>
    </row>
    <row r="600" spans="1:18" ht="43.5" hidden="1" x14ac:dyDescent="0.35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8317</v>
      </c>
      <c r="O600" t="s">
        <v>8318</v>
      </c>
      <c r="P600" s="14">
        <f t="shared" si="32"/>
        <v>41004.139108796298</v>
      </c>
      <c r="Q600" s="14">
        <f t="shared" si="33"/>
        <v>41034.139108796298</v>
      </c>
      <c r="R600">
        <f t="shared" si="31"/>
        <v>30</v>
      </c>
    </row>
    <row r="601" spans="1:18" ht="29" hidden="1" x14ac:dyDescent="0.35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8312</v>
      </c>
      <c r="O601" t="s">
        <v>8314</v>
      </c>
      <c r="P601" s="14">
        <f t="shared" si="32"/>
        <v>42742.30332175926</v>
      </c>
      <c r="Q601" s="14">
        <f t="shared" si="33"/>
        <v>42775.30332175926</v>
      </c>
      <c r="R601">
        <f t="shared" si="31"/>
        <v>33</v>
      </c>
    </row>
    <row r="602" spans="1:18" ht="43.5" hidden="1" x14ac:dyDescent="0.35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8312</v>
      </c>
      <c r="O602" t="s">
        <v>8314</v>
      </c>
      <c r="P602" s="14">
        <f t="shared" si="32"/>
        <v>42339.967708333337</v>
      </c>
      <c r="Q602" s="14">
        <f t="shared" si="33"/>
        <v>42369.958333333328</v>
      </c>
      <c r="R602">
        <f t="shared" si="31"/>
        <v>30</v>
      </c>
    </row>
    <row r="603" spans="1:18" ht="43.5" hidden="1" x14ac:dyDescent="0.35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8312</v>
      </c>
      <c r="O603" t="s">
        <v>8314</v>
      </c>
      <c r="P603" s="14">
        <f t="shared" si="32"/>
        <v>42676.583599537036</v>
      </c>
      <c r="Q603" s="14">
        <f t="shared" si="33"/>
        <v>42718.6252662037</v>
      </c>
      <c r="R603">
        <f t="shared" si="31"/>
        <v>42</v>
      </c>
    </row>
    <row r="604" spans="1:18" ht="58" hidden="1" x14ac:dyDescent="0.35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8321</v>
      </c>
      <c r="O604" t="s">
        <v>8322</v>
      </c>
      <c r="P604" s="14">
        <f t="shared" si="32"/>
        <v>42440.371111111104</v>
      </c>
      <c r="Q604" s="14">
        <f t="shared" si="33"/>
        <v>42470.329444444447</v>
      </c>
      <c r="R604">
        <f t="shared" si="31"/>
        <v>30</v>
      </c>
    </row>
    <row r="605" spans="1:18" ht="43.5" hidden="1" x14ac:dyDescent="0.35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8321</v>
      </c>
      <c r="O605" t="s">
        <v>8322</v>
      </c>
      <c r="P605" s="14">
        <f t="shared" si="32"/>
        <v>42413.671006944445</v>
      </c>
      <c r="Q605" s="14">
        <f t="shared" si="33"/>
        <v>42443.629340277781</v>
      </c>
      <c r="R605">
        <f t="shared" si="31"/>
        <v>30</v>
      </c>
    </row>
    <row r="606" spans="1:18" ht="43.5" hidden="1" x14ac:dyDescent="0.35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8324</v>
      </c>
      <c r="O606" t="s">
        <v>8325</v>
      </c>
      <c r="P606" s="14">
        <f t="shared" si="32"/>
        <v>42061.154930555553</v>
      </c>
      <c r="Q606" s="14">
        <f t="shared" si="33"/>
        <v>42091.113263888896</v>
      </c>
      <c r="R606">
        <f t="shared" si="31"/>
        <v>30</v>
      </c>
    </row>
    <row r="607" spans="1:18" ht="58" hidden="1" x14ac:dyDescent="0.35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8317</v>
      </c>
      <c r="O607" t="s">
        <v>8335</v>
      </c>
      <c r="P607" s="14">
        <f t="shared" si="32"/>
        <v>41843.64271990741</v>
      </c>
      <c r="Q607" s="14">
        <f t="shared" si="33"/>
        <v>41888.64271990741</v>
      </c>
      <c r="R607">
        <f t="shared" si="31"/>
        <v>45</v>
      </c>
    </row>
    <row r="608" spans="1:18" ht="43.5" hidden="1" x14ac:dyDescent="0.35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8317</v>
      </c>
      <c r="O608" t="s">
        <v>8335</v>
      </c>
      <c r="P608" s="14">
        <f t="shared" si="32"/>
        <v>40921.919340277782</v>
      </c>
      <c r="Q608" s="14">
        <f t="shared" si="33"/>
        <v>40951.919340277782</v>
      </c>
      <c r="R608">
        <f t="shared" si="31"/>
        <v>30</v>
      </c>
    </row>
    <row r="609" spans="1:18" ht="43.5" hidden="1" x14ac:dyDescent="0.35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8312</v>
      </c>
      <c r="O609" t="s">
        <v>8314</v>
      </c>
      <c r="P609" s="14">
        <f t="shared" si="32"/>
        <v>42543.665601851855</v>
      </c>
      <c r="Q609" s="14">
        <f t="shared" si="33"/>
        <v>42572.729166666672</v>
      </c>
      <c r="R609">
        <f t="shared" si="31"/>
        <v>29</v>
      </c>
    </row>
    <row r="610" spans="1:18" ht="58" hidden="1" x14ac:dyDescent="0.35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8312</v>
      </c>
      <c r="O610" t="s">
        <v>8314</v>
      </c>
      <c r="P610" s="14">
        <f t="shared" si="32"/>
        <v>42188.803622685184</v>
      </c>
      <c r="Q610" s="14">
        <f t="shared" si="33"/>
        <v>42218.803622685184</v>
      </c>
      <c r="R610">
        <f t="shared" si="31"/>
        <v>30</v>
      </c>
    </row>
    <row r="611" spans="1:18" ht="43.5" hidden="1" x14ac:dyDescent="0.35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8315</v>
      </c>
      <c r="O611" t="s">
        <v>8330</v>
      </c>
      <c r="P611" s="14">
        <f t="shared" si="32"/>
        <v>42340.360312500001</v>
      </c>
      <c r="Q611" s="14">
        <f t="shared" si="33"/>
        <v>42370.360312500001</v>
      </c>
      <c r="R611">
        <f t="shared" si="31"/>
        <v>30</v>
      </c>
    </row>
    <row r="612" spans="1:18" ht="43.5" hidden="1" x14ac:dyDescent="0.35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8315</v>
      </c>
      <c r="O612" t="s">
        <v>8347</v>
      </c>
      <c r="P612" s="14">
        <f t="shared" si="32"/>
        <v>40959.734398148146</v>
      </c>
      <c r="Q612" s="14">
        <f t="shared" si="33"/>
        <v>40990.125</v>
      </c>
      <c r="R612">
        <f t="shared" si="31"/>
        <v>31</v>
      </c>
    </row>
    <row r="613" spans="1:18" ht="43.5" hidden="1" x14ac:dyDescent="0.35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8315</v>
      </c>
      <c r="O613" t="s">
        <v>8347</v>
      </c>
      <c r="P613" s="14">
        <f t="shared" si="32"/>
        <v>40840.615787037037</v>
      </c>
      <c r="Q613" s="14">
        <f t="shared" si="33"/>
        <v>40900.125</v>
      </c>
      <c r="R613">
        <f t="shared" si="31"/>
        <v>60</v>
      </c>
    </row>
    <row r="614" spans="1:18" ht="43.5" hidden="1" x14ac:dyDescent="0.35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8315</v>
      </c>
      <c r="O614" t="s">
        <v>8352</v>
      </c>
      <c r="P614" s="14">
        <f t="shared" si="32"/>
        <v>42549.916712962964</v>
      </c>
      <c r="Q614" s="14">
        <f t="shared" si="33"/>
        <v>42578.916666666672</v>
      </c>
      <c r="R614">
        <f t="shared" si="31"/>
        <v>29</v>
      </c>
    </row>
    <row r="615" spans="1:18" hidden="1" x14ac:dyDescent="0.35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8315</v>
      </c>
      <c r="O615" t="s">
        <v>8352</v>
      </c>
      <c r="P615" s="14">
        <f t="shared" si="32"/>
        <v>41389.679560185185</v>
      </c>
      <c r="Q615" s="14">
        <f t="shared" si="33"/>
        <v>41419.679560185185</v>
      </c>
      <c r="R615">
        <f t="shared" si="31"/>
        <v>30</v>
      </c>
    </row>
    <row r="616" spans="1:18" ht="43.5" hidden="1" x14ac:dyDescent="0.35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8317</v>
      </c>
      <c r="O616" t="s">
        <v>8334</v>
      </c>
      <c r="P616" s="14">
        <f t="shared" si="32"/>
        <v>42795.701481481476</v>
      </c>
      <c r="Q616" s="14">
        <f t="shared" si="33"/>
        <v>42828.041666666672</v>
      </c>
      <c r="R616">
        <f t="shared" si="31"/>
        <v>33</v>
      </c>
    </row>
    <row r="617" spans="1:18" ht="43.5" hidden="1" x14ac:dyDescent="0.35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8326</v>
      </c>
      <c r="O617" t="s">
        <v>8327</v>
      </c>
      <c r="P617" s="14">
        <f t="shared" si="32"/>
        <v>41978.760393518518</v>
      </c>
      <c r="Q617" s="14">
        <f t="shared" si="33"/>
        <v>42023.760393518518</v>
      </c>
      <c r="R617">
        <f t="shared" si="31"/>
        <v>45</v>
      </c>
    </row>
    <row r="618" spans="1:18" ht="43.5" hidden="1" x14ac:dyDescent="0.35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8326</v>
      </c>
      <c r="O618" t="s">
        <v>8327</v>
      </c>
      <c r="P618" s="14">
        <f t="shared" si="32"/>
        <v>42493.600810185191</v>
      </c>
      <c r="Q618" s="14">
        <f t="shared" si="33"/>
        <v>42553.600810185191</v>
      </c>
      <c r="R618">
        <f t="shared" si="31"/>
        <v>60</v>
      </c>
    </row>
    <row r="619" spans="1:18" ht="43.5" hidden="1" x14ac:dyDescent="0.35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8312</v>
      </c>
      <c r="O619" t="s">
        <v>8336</v>
      </c>
      <c r="P619" s="14">
        <f t="shared" si="32"/>
        <v>41767.587094907409</v>
      </c>
      <c r="Q619" s="14">
        <f t="shared" si="33"/>
        <v>41782.587094907409</v>
      </c>
      <c r="R619">
        <f t="shared" si="31"/>
        <v>15</v>
      </c>
    </row>
    <row r="620" spans="1:18" ht="29" hidden="1" x14ac:dyDescent="0.35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8312</v>
      </c>
      <c r="O620" t="s">
        <v>8337</v>
      </c>
      <c r="P620" s="14">
        <f t="shared" si="32"/>
        <v>41179.098530092589</v>
      </c>
      <c r="Q620" s="14">
        <f t="shared" si="33"/>
        <v>41209.098530092589</v>
      </c>
      <c r="R620">
        <f t="shared" si="31"/>
        <v>30</v>
      </c>
    </row>
    <row r="621" spans="1:18" ht="43.5" hidden="1" x14ac:dyDescent="0.35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8312</v>
      </c>
      <c r="O621" t="s">
        <v>8337</v>
      </c>
      <c r="P621" s="14">
        <f t="shared" si="32"/>
        <v>41535.812708333331</v>
      </c>
      <c r="Q621" s="14">
        <f t="shared" si="33"/>
        <v>41563.165972222225</v>
      </c>
      <c r="R621">
        <f t="shared" si="31"/>
        <v>28</v>
      </c>
    </row>
    <row r="622" spans="1:18" ht="29" hidden="1" x14ac:dyDescent="0.35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8312</v>
      </c>
      <c r="O622" t="s">
        <v>8337</v>
      </c>
      <c r="P622" s="14">
        <f t="shared" si="32"/>
        <v>42570.996423611112</v>
      </c>
      <c r="Q622" s="14">
        <f t="shared" si="33"/>
        <v>42600.996423611112</v>
      </c>
      <c r="R622">
        <f t="shared" si="31"/>
        <v>30</v>
      </c>
    </row>
    <row r="623" spans="1:18" ht="43.5" hidden="1" x14ac:dyDescent="0.35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8312</v>
      </c>
      <c r="O623" t="s">
        <v>8337</v>
      </c>
      <c r="P623" s="14">
        <f t="shared" si="32"/>
        <v>41324.214571759258</v>
      </c>
      <c r="Q623" s="14">
        <f t="shared" si="33"/>
        <v>41358.172905092593</v>
      </c>
      <c r="R623">
        <f t="shared" si="31"/>
        <v>34</v>
      </c>
    </row>
    <row r="624" spans="1:18" ht="43.5" hidden="1" x14ac:dyDescent="0.35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8312</v>
      </c>
      <c r="O624" t="s">
        <v>8337</v>
      </c>
      <c r="P624" s="14">
        <f t="shared" si="32"/>
        <v>41738.864803240744</v>
      </c>
      <c r="Q624" s="14">
        <f t="shared" si="33"/>
        <v>41768.864803240744</v>
      </c>
      <c r="R624">
        <f t="shared" si="31"/>
        <v>30</v>
      </c>
    </row>
    <row r="625" spans="1:18" ht="43.5" hidden="1" x14ac:dyDescent="0.35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8312</v>
      </c>
      <c r="O625" t="s">
        <v>8337</v>
      </c>
      <c r="P625" s="14">
        <f t="shared" si="32"/>
        <v>42361.602476851855</v>
      </c>
      <c r="Q625" s="14">
        <f t="shared" si="33"/>
        <v>42400.915972222225</v>
      </c>
      <c r="R625">
        <f t="shared" si="31"/>
        <v>39</v>
      </c>
    </row>
    <row r="626" spans="1:18" ht="58" hidden="1" x14ac:dyDescent="0.35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8321</v>
      </c>
      <c r="O626" t="s">
        <v>8322</v>
      </c>
      <c r="P626" s="14">
        <f t="shared" si="32"/>
        <v>42647.750092592592</v>
      </c>
      <c r="Q626" s="14">
        <f t="shared" si="33"/>
        <v>42677.750092592592</v>
      </c>
      <c r="R626">
        <f t="shared" si="31"/>
        <v>30</v>
      </c>
    </row>
    <row r="627" spans="1:18" ht="43.5" hidden="1" x14ac:dyDescent="0.35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8321</v>
      </c>
      <c r="O627" t="s">
        <v>8322</v>
      </c>
      <c r="P627" s="14">
        <f t="shared" si="32"/>
        <v>41683.832280092596</v>
      </c>
      <c r="Q627" s="14">
        <f t="shared" si="33"/>
        <v>41713.790613425925</v>
      </c>
      <c r="R627">
        <f t="shared" si="31"/>
        <v>30</v>
      </c>
    </row>
    <row r="628" spans="1:18" ht="43.5" hidden="1" x14ac:dyDescent="0.35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8321</v>
      </c>
      <c r="O628" t="s">
        <v>8338</v>
      </c>
      <c r="P628" s="14">
        <f t="shared" si="32"/>
        <v>42033.584016203706</v>
      </c>
      <c r="Q628" s="14">
        <f t="shared" si="33"/>
        <v>42063.584016203706</v>
      </c>
      <c r="R628">
        <f t="shared" si="31"/>
        <v>30</v>
      </c>
    </row>
    <row r="629" spans="1:18" ht="43.5" hidden="1" x14ac:dyDescent="0.35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8317</v>
      </c>
      <c r="O629" t="s">
        <v>8335</v>
      </c>
      <c r="P629" s="14">
        <f t="shared" si="32"/>
        <v>41694.84065972222</v>
      </c>
      <c r="Q629" s="14">
        <f t="shared" si="33"/>
        <v>41724.798993055556</v>
      </c>
      <c r="R629">
        <f t="shared" si="31"/>
        <v>30</v>
      </c>
    </row>
    <row r="630" spans="1:18" ht="29" hidden="1" x14ac:dyDescent="0.35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8312</v>
      </c>
      <c r="O630" t="s">
        <v>8313</v>
      </c>
      <c r="P630" s="14">
        <f t="shared" si="32"/>
        <v>42237.016388888893</v>
      </c>
      <c r="Q630" s="14">
        <f t="shared" si="33"/>
        <v>42282.016388888893</v>
      </c>
      <c r="R630">
        <f t="shared" si="31"/>
        <v>45</v>
      </c>
    </row>
    <row r="631" spans="1:18" ht="43.5" hidden="1" x14ac:dyDescent="0.35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8312</v>
      </c>
      <c r="O631" t="s">
        <v>8313</v>
      </c>
      <c r="P631" s="14">
        <f t="shared" si="32"/>
        <v>41954.838240740741</v>
      </c>
      <c r="Q631" s="14">
        <f t="shared" si="33"/>
        <v>42014.838240740741</v>
      </c>
      <c r="R631">
        <f t="shared" si="31"/>
        <v>60</v>
      </c>
    </row>
    <row r="632" spans="1:18" ht="58" hidden="1" x14ac:dyDescent="0.35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8324</v>
      </c>
      <c r="O632" t="s">
        <v>8339</v>
      </c>
      <c r="P632" s="14">
        <f t="shared" si="32"/>
        <v>42407.637557870374</v>
      </c>
      <c r="Q632" s="14">
        <f t="shared" si="33"/>
        <v>42452.595891203702</v>
      </c>
      <c r="R632">
        <f t="shared" si="31"/>
        <v>45</v>
      </c>
    </row>
    <row r="633" spans="1:18" ht="43.5" hidden="1" x14ac:dyDescent="0.35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8324</v>
      </c>
      <c r="O633" t="s">
        <v>8325</v>
      </c>
      <c r="P633" s="14">
        <f t="shared" si="32"/>
        <v>42077.119409722218</v>
      </c>
      <c r="Q633" s="14">
        <f t="shared" si="33"/>
        <v>42107.119409722218</v>
      </c>
      <c r="R633">
        <f t="shared" si="31"/>
        <v>30</v>
      </c>
    </row>
    <row r="634" spans="1:18" ht="43.5" hidden="1" x14ac:dyDescent="0.35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8324</v>
      </c>
      <c r="O634" t="s">
        <v>8325</v>
      </c>
      <c r="P634" s="14">
        <f t="shared" si="32"/>
        <v>41795.963333333333</v>
      </c>
      <c r="Q634" s="14">
        <f t="shared" si="33"/>
        <v>41825.963333333333</v>
      </c>
      <c r="R634">
        <f t="shared" si="31"/>
        <v>30</v>
      </c>
    </row>
    <row r="635" spans="1:18" ht="58" hidden="1" x14ac:dyDescent="0.35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8324</v>
      </c>
      <c r="O635" t="s">
        <v>8325</v>
      </c>
      <c r="P635" s="14">
        <f t="shared" si="32"/>
        <v>41887.801168981481</v>
      </c>
      <c r="Q635" s="14">
        <f t="shared" si="33"/>
        <v>41917.801168981481</v>
      </c>
      <c r="R635">
        <f t="shared" si="31"/>
        <v>30</v>
      </c>
    </row>
    <row r="636" spans="1:18" ht="43.5" hidden="1" x14ac:dyDescent="0.35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8312</v>
      </c>
      <c r="O636" t="s">
        <v>8342</v>
      </c>
      <c r="P636" s="14">
        <f t="shared" si="32"/>
        <v>42551.928854166668</v>
      </c>
      <c r="Q636" s="14">
        <f t="shared" si="33"/>
        <v>42585.0625</v>
      </c>
      <c r="R636">
        <f t="shared" si="31"/>
        <v>34</v>
      </c>
    </row>
    <row r="637" spans="1:18" ht="43.5" hidden="1" x14ac:dyDescent="0.35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8324</v>
      </c>
      <c r="O637" t="s">
        <v>8325</v>
      </c>
      <c r="P637" s="14">
        <f t="shared" si="32"/>
        <v>41892.974803240737</v>
      </c>
      <c r="Q637" s="14">
        <f t="shared" si="33"/>
        <v>41912.974803240737</v>
      </c>
      <c r="R637">
        <f t="shared" si="31"/>
        <v>20</v>
      </c>
    </row>
    <row r="638" spans="1:18" ht="58" hidden="1" x14ac:dyDescent="0.35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8324</v>
      </c>
      <c r="O638" t="s">
        <v>8325</v>
      </c>
      <c r="P638" s="14">
        <f t="shared" si="32"/>
        <v>41878.140497685185</v>
      </c>
      <c r="Q638" s="14">
        <f t="shared" si="33"/>
        <v>41908.140497685185</v>
      </c>
      <c r="R638">
        <f t="shared" si="31"/>
        <v>30</v>
      </c>
    </row>
    <row r="639" spans="1:18" ht="58" hidden="1" x14ac:dyDescent="0.35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8312</v>
      </c>
      <c r="O639" t="s">
        <v>8337</v>
      </c>
      <c r="P639" s="14">
        <f t="shared" si="32"/>
        <v>41872.525717592594</v>
      </c>
      <c r="Q639" s="14">
        <f t="shared" si="33"/>
        <v>41930.166666666664</v>
      </c>
      <c r="R639">
        <f t="shared" si="31"/>
        <v>58</v>
      </c>
    </row>
    <row r="640" spans="1:18" ht="43.5" hidden="1" x14ac:dyDescent="0.35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8312</v>
      </c>
      <c r="O640" t="s">
        <v>8337</v>
      </c>
      <c r="P640" s="14">
        <f t="shared" si="32"/>
        <v>41611.917673611111</v>
      </c>
      <c r="Q640" s="14">
        <f t="shared" si="33"/>
        <v>41654.791666666664</v>
      </c>
      <c r="R640">
        <f t="shared" si="31"/>
        <v>43</v>
      </c>
    </row>
    <row r="641" spans="1:18" ht="43.5" hidden="1" x14ac:dyDescent="0.35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8328</v>
      </c>
      <c r="O641" t="s">
        <v>8329</v>
      </c>
      <c r="P641" s="14">
        <f t="shared" si="32"/>
        <v>41922.535185185188</v>
      </c>
      <c r="Q641" s="14">
        <f t="shared" si="33"/>
        <v>41930.207638888889</v>
      </c>
      <c r="R641">
        <f t="shared" si="31"/>
        <v>8</v>
      </c>
    </row>
    <row r="642" spans="1:18" ht="43.5" hidden="1" x14ac:dyDescent="0.35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8328</v>
      </c>
      <c r="O642" t="s">
        <v>8329</v>
      </c>
      <c r="P642" s="14">
        <f t="shared" si="32"/>
        <v>42107.841284722221</v>
      </c>
      <c r="Q642" s="14">
        <f t="shared" si="33"/>
        <v>42167.841284722221</v>
      </c>
      <c r="R642">
        <f t="shared" si="31"/>
        <v>60</v>
      </c>
    </row>
    <row r="643" spans="1:18" ht="43.5" hidden="1" x14ac:dyDescent="0.35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8328</v>
      </c>
      <c r="O643" t="s">
        <v>8344</v>
      </c>
      <c r="P643" s="14">
        <f t="shared" si="32"/>
        <v>41932.708877314813</v>
      </c>
      <c r="Q643" s="14">
        <f t="shared" si="33"/>
        <v>41961.190972222219</v>
      </c>
      <c r="R643">
        <f t="shared" ref="R643:R706" si="34">_xlfn.DAYS(Q643,P643)</f>
        <v>29</v>
      </c>
    </row>
    <row r="644" spans="1:18" ht="29" hidden="1" x14ac:dyDescent="0.35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8328</v>
      </c>
      <c r="O644" t="s">
        <v>8329</v>
      </c>
      <c r="P644" s="14">
        <f t="shared" ref="P644:P707" si="35">(((J644/60)/60)/24)+DATE(1970,1,1)</f>
        <v>42786.350231481483</v>
      </c>
      <c r="Q644" s="14">
        <f t="shared" ref="Q644:Q707" si="36">(((I644/60)/60)/24)+DATE(1970,1,1)</f>
        <v>42846.308564814812</v>
      </c>
      <c r="R644">
        <f t="shared" si="34"/>
        <v>60</v>
      </c>
    </row>
    <row r="645" spans="1:18" ht="58" hidden="1" x14ac:dyDescent="0.35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8328</v>
      </c>
      <c r="O645" t="s">
        <v>8346</v>
      </c>
      <c r="P645" s="14">
        <f t="shared" si="35"/>
        <v>42013.424502314811</v>
      </c>
      <c r="Q645" s="14">
        <f t="shared" si="36"/>
        <v>42051.424502314811</v>
      </c>
      <c r="R645">
        <f t="shared" si="34"/>
        <v>38</v>
      </c>
    </row>
    <row r="646" spans="1:18" ht="58" hidden="1" x14ac:dyDescent="0.35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8328</v>
      </c>
      <c r="O646" t="s">
        <v>8329</v>
      </c>
      <c r="P646" s="14">
        <f t="shared" si="35"/>
        <v>42697.850844907407</v>
      </c>
      <c r="Q646" s="14">
        <f t="shared" si="36"/>
        <v>42745.208333333328</v>
      </c>
      <c r="R646">
        <f t="shared" si="34"/>
        <v>48</v>
      </c>
    </row>
    <row r="647" spans="1:18" ht="43.5" hidden="1" x14ac:dyDescent="0.35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8328</v>
      </c>
      <c r="O647" t="s">
        <v>8329</v>
      </c>
      <c r="P647" s="14">
        <f t="shared" si="35"/>
        <v>41884.617314814815</v>
      </c>
      <c r="Q647" s="14">
        <f t="shared" si="36"/>
        <v>41916.617314814815</v>
      </c>
      <c r="R647">
        <f t="shared" si="34"/>
        <v>32</v>
      </c>
    </row>
    <row r="648" spans="1:18" ht="58" hidden="1" x14ac:dyDescent="0.35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8328</v>
      </c>
      <c r="O648" t="s">
        <v>8329</v>
      </c>
      <c r="P648" s="14">
        <f t="shared" si="35"/>
        <v>42136.767175925925</v>
      </c>
      <c r="Q648" s="14">
        <f t="shared" si="36"/>
        <v>42166.767175925925</v>
      </c>
      <c r="R648">
        <f t="shared" si="34"/>
        <v>30</v>
      </c>
    </row>
    <row r="649" spans="1:18" ht="43.5" hidden="1" x14ac:dyDescent="0.35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8328</v>
      </c>
      <c r="O649" t="s">
        <v>8346</v>
      </c>
      <c r="P649" s="14">
        <f t="shared" si="35"/>
        <v>42615.346817129626</v>
      </c>
      <c r="Q649" s="14">
        <f t="shared" si="36"/>
        <v>42616.416666666672</v>
      </c>
      <c r="R649">
        <f t="shared" si="34"/>
        <v>1</v>
      </c>
    </row>
    <row r="650" spans="1:18" ht="43.5" hidden="1" x14ac:dyDescent="0.35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8328</v>
      </c>
      <c r="O650" t="s">
        <v>8346</v>
      </c>
      <c r="P650" s="14">
        <f t="shared" si="35"/>
        <v>42373.983449074076</v>
      </c>
      <c r="Q650" s="14">
        <f t="shared" si="36"/>
        <v>42400.960416666669</v>
      </c>
      <c r="R650">
        <f t="shared" si="34"/>
        <v>27</v>
      </c>
    </row>
    <row r="651" spans="1:18" ht="43.5" hidden="1" x14ac:dyDescent="0.35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8328</v>
      </c>
      <c r="O651" t="s">
        <v>8329</v>
      </c>
      <c r="P651" s="14">
        <f t="shared" si="35"/>
        <v>41829.325497685182</v>
      </c>
      <c r="Q651" s="14">
        <f t="shared" si="36"/>
        <v>41889.325497685182</v>
      </c>
      <c r="R651">
        <f t="shared" si="34"/>
        <v>60</v>
      </c>
    </row>
    <row r="652" spans="1:18" ht="43.5" hidden="1" x14ac:dyDescent="0.35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8328</v>
      </c>
      <c r="O652" t="s">
        <v>8329</v>
      </c>
      <c r="P652" s="14">
        <f t="shared" si="35"/>
        <v>42508.179965277777</v>
      </c>
      <c r="Q652" s="14">
        <f t="shared" si="36"/>
        <v>42568.179965277777</v>
      </c>
      <c r="R652">
        <f t="shared" si="34"/>
        <v>60</v>
      </c>
    </row>
    <row r="653" spans="1:18" ht="43.5" hidden="1" x14ac:dyDescent="0.35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8328</v>
      </c>
      <c r="O653" t="s">
        <v>8329</v>
      </c>
      <c r="P653" s="14">
        <f t="shared" si="35"/>
        <v>42391.772997685184</v>
      </c>
      <c r="Q653" s="14">
        <f t="shared" si="36"/>
        <v>42416.772997685184</v>
      </c>
      <c r="R653">
        <f t="shared" si="34"/>
        <v>25</v>
      </c>
    </row>
    <row r="654" spans="1:18" ht="43.5" hidden="1" x14ac:dyDescent="0.35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8328</v>
      </c>
      <c r="O654" t="s">
        <v>8329</v>
      </c>
      <c r="P654" s="14">
        <f t="shared" si="35"/>
        <v>42693.031828703708</v>
      </c>
      <c r="Q654" s="14">
        <f t="shared" si="36"/>
        <v>42723.031828703708</v>
      </c>
      <c r="R654">
        <f t="shared" si="34"/>
        <v>30</v>
      </c>
    </row>
    <row r="655" spans="1:18" ht="43.5" hidden="1" x14ac:dyDescent="0.35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8306</v>
      </c>
      <c r="O655" t="s">
        <v>8309</v>
      </c>
      <c r="P655" s="14">
        <f t="shared" si="35"/>
        <v>42106.666018518517</v>
      </c>
      <c r="Q655" s="14">
        <f t="shared" si="36"/>
        <v>42155.395138888889</v>
      </c>
      <c r="R655">
        <f t="shared" si="34"/>
        <v>49</v>
      </c>
    </row>
    <row r="656" spans="1:18" ht="43.5" hidden="1" x14ac:dyDescent="0.35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8312</v>
      </c>
      <c r="O656" t="s">
        <v>8314</v>
      </c>
      <c r="P656" s="14">
        <f t="shared" si="35"/>
        <v>42481.376597222217</v>
      </c>
      <c r="Q656" s="14">
        <f t="shared" si="36"/>
        <v>42511.376597222217</v>
      </c>
      <c r="R656">
        <f t="shared" si="34"/>
        <v>30</v>
      </c>
    </row>
    <row r="657" spans="1:18" ht="43.5" hidden="1" x14ac:dyDescent="0.3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8312</v>
      </c>
      <c r="O657" t="s">
        <v>8314</v>
      </c>
      <c r="P657" s="14">
        <f t="shared" si="35"/>
        <v>42179.160752314812</v>
      </c>
      <c r="Q657" s="14">
        <f t="shared" si="36"/>
        <v>42211.75</v>
      </c>
      <c r="R657">
        <f t="shared" si="34"/>
        <v>32</v>
      </c>
    </row>
    <row r="658" spans="1:18" ht="58" hidden="1" x14ac:dyDescent="0.3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8306</v>
      </c>
      <c r="O658" t="s">
        <v>8307</v>
      </c>
      <c r="P658" s="14">
        <f t="shared" si="35"/>
        <v>42461.627511574072</v>
      </c>
      <c r="Q658" s="14">
        <f t="shared" si="36"/>
        <v>42503.165972222225</v>
      </c>
      <c r="R658">
        <f t="shared" si="34"/>
        <v>42</v>
      </c>
    </row>
    <row r="659" spans="1:18" ht="43.5" hidden="1" x14ac:dyDescent="0.35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8306</v>
      </c>
      <c r="O659" t="s">
        <v>8309</v>
      </c>
      <c r="P659" s="14">
        <f t="shared" si="35"/>
        <v>42164.893993055557</v>
      </c>
      <c r="Q659" s="14">
        <f t="shared" si="36"/>
        <v>42194.893993055557</v>
      </c>
      <c r="R659">
        <f t="shared" si="34"/>
        <v>30</v>
      </c>
    </row>
    <row r="660" spans="1:18" ht="43.5" hidden="1" x14ac:dyDescent="0.35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8326</v>
      </c>
      <c r="O660" t="s">
        <v>8327</v>
      </c>
      <c r="P660" s="14">
        <f t="shared" si="35"/>
        <v>42628.288668981477</v>
      </c>
      <c r="Q660" s="14">
        <f t="shared" si="36"/>
        <v>42657.666666666672</v>
      </c>
      <c r="R660">
        <f t="shared" si="34"/>
        <v>29</v>
      </c>
    </row>
    <row r="661" spans="1:18" ht="43.5" hidden="1" x14ac:dyDescent="0.35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8326</v>
      </c>
      <c r="O661" t="s">
        <v>8327</v>
      </c>
      <c r="P661" s="14">
        <f t="shared" si="35"/>
        <v>42742.680902777778</v>
      </c>
      <c r="Q661" s="14">
        <f t="shared" si="36"/>
        <v>42777.680902777778</v>
      </c>
      <c r="R661">
        <f t="shared" si="34"/>
        <v>35</v>
      </c>
    </row>
    <row r="662" spans="1:18" ht="29" hidden="1" x14ac:dyDescent="0.3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8321</v>
      </c>
      <c r="O662" t="s">
        <v>8322</v>
      </c>
      <c r="P662" s="14">
        <f t="shared" si="35"/>
        <v>42045.50535879629</v>
      </c>
      <c r="Q662" s="14">
        <f t="shared" si="36"/>
        <v>42075.463692129633</v>
      </c>
      <c r="R662">
        <f t="shared" si="34"/>
        <v>30</v>
      </c>
    </row>
    <row r="663" spans="1:18" ht="43.5" hidden="1" x14ac:dyDescent="0.35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8321</v>
      </c>
      <c r="O663" t="s">
        <v>8338</v>
      </c>
      <c r="P663" s="14">
        <f t="shared" si="35"/>
        <v>42776.082349537035</v>
      </c>
      <c r="Q663" s="14">
        <f t="shared" si="36"/>
        <v>42806.082349537035</v>
      </c>
      <c r="R663">
        <f t="shared" si="34"/>
        <v>30</v>
      </c>
    </row>
    <row r="664" spans="1:18" ht="43.5" hidden="1" x14ac:dyDescent="0.35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8324</v>
      </c>
      <c r="O664" t="s">
        <v>8325</v>
      </c>
      <c r="P664" s="14">
        <f t="shared" si="35"/>
        <v>42374.822870370372</v>
      </c>
      <c r="Q664" s="14">
        <f t="shared" si="36"/>
        <v>42434.822870370372</v>
      </c>
      <c r="R664">
        <f t="shared" si="34"/>
        <v>60</v>
      </c>
    </row>
    <row r="665" spans="1:18" ht="43.5" hidden="1" x14ac:dyDescent="0.35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8328</v>
      </c>
      <c r="O665" t="s">
        <v>8329</v>
      </c>
      <c r="P665" s="14">
        <f t="shared" si="35"/>
        <v>42513.976319444439</v>
      </c>
      <c r="Q665" s="14">
        <f t="shared" si="36"/>
        <v>42559.976319444439</v>
      </c>
      <c r="R665">
        <f t="shared" si="34"/>
        <v>46</v>
      </c>
    </row>
    <row r="666" spans="1:18" ht="43.5" hidden="1" x14ac:dyDescent="0.3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8317</v>
      </c>
      <c r="O666" t="s">
        <v>8354</v>
      </c>
      <c r="P666" s="14">
        <f t="shared" si="35"/>
        <v>42702.212337962963</v>
      </c>
      <c r="Q666" s="14">
        <f t="shared" si="36"/>
        <v>42732.212337962963</v>
      </c>
      <c r="R666">
        <f t="shared" si="34"/>
        <v>30</v>
      </c>
    </row>
    <row r="667" spans="1:18" ht="58" hidden="1" x14ac:dyDescent="0.3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8312</v>
      </c>
      <c r="O667" t="s">
        <v>8314</v>
      </c>
      <c r="P667" s="14">
        <f t="shared" si="35"/>
        <v>42273.090740740736</v>
      </c>
      <c r="Q667" s="14">
        <f t="shared" si="36"/>
        <v>42313.132407407407</v>
      </c>
      <c r="R667">
        <f t="shared" si="34"/>
        <v>40</v>
      </c>
    </row>
    <row r="668" spans="1:18" ht="29" hidden="1" x14ac:dyDescent="0.35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8306</v>
      </c>
      <c r="O668" t="s">
        <v>8310</v>
      </c>
      <c r="P668" s="14">
        <f t="shared" si="35"/>
        <v>41164.040960648148</v>
      </c>
      <c r="Q668" s="14">
        <f t="shared" si="36"/>
        <v>41194.040960648148</v>
      </c>
      <c r="R668">
        <f t="shared" si="34"/>
        <v>30</v>
      </c>
    </row>
    <row r="669" spans="1:18" ht="43.5" hidden="1" x14ac:dyDescent="0.35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8317</v>
      </c>
      <c r="O669" t="s">
        <v>8318</v>
      </c>
      <c r="P669" s="14">
        <f t="shared" si="35"/>
        <v>41878.530011574076</v>
      </c>
      <c r="Q669" s="14">
        <f t="shared" si="36"/>
        <v>41913.530011574076</v>
      </c>
      <c r="R669">
        <f t="shared" si="34"/>
        <v>35</v>
      </c>
    </row>
    <row r="670" spans="1:18" ht="43.5" hidden="1" x14ac:dyDescent="0.35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8312</v>
      </c>
      <c r="O670" t="s">
        <v>8313</v>
      </c>
      <c r="P670" s="14">
        <f t="shared" si="35"/>
        <v>42264.620115740734</v>
      </c>
      <c r="Q670" s="14">
        <f t="shared" si="36"/>
        <v>42294.620115740734</v>
      </c>
      <c r="R670">
        <f t="shared" si="34"/>
        <v>30</v>
      </c>
    </row>
    <row r="671" spans="1:18" ht="43.5" hidden="1" x14ac:dyDescent="0.35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8312</v>
      </c>
      <c r="O671" t="s">
        <v>8337</v>
      </c>
      <c r="P671" s="14">
        <f t="shared" si="35"/>
        <v>41351.541377314818</v>
      </c>
      <c r="Q671" s="14">
        <f t="shared" si="36"/>
        <v>41386.541377314818</v>
      </c>
      <c r="R671">
        <f t="shared" si="34"/>
        <v>35</v>
      </c>
    </row>
    <row r="672" spans="1:18" ht="43.5" hidden="1" x14ac:dyDescent="0.3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8326</v>
      </c>
      <c r="O672" t="s">
        <v>8327</v>
      </c>
      <c r="P672" s="14">
        <f t="shared" si="35"/>
        <v>42535.809490740736</v>
      </c>
      <c r="Q672" s="14">
        <f t="shared" si="36"/>
        <v>42565.809490740736</v>
      </c>
      <c r="R672">
        <f t="shared" si="34"/>
        <v>30</v>
      </c>
    </row>
    <row r="673" spans="1:18" ht="43.5" hidden="1" x14ac:dyDescent="0.3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8328</v>
      </c>
      <c r="O673" t="s">
        <v>8344</v>
      </c>
      <c r="P673" s="14">
        <f t="shared" si="35"/>
        <v>41844.125115740739</v>
      </c>
      <c r="Q673" s="14">
        <f t="shared" si="36"/>
        <v>41879.125115740739</v>
      </c>
      <c r="R673">
        <f t="shared" si="34"/>
        <v>35</v>
      </c>
    </row>
    <row r="674" spans="1:18" ht="43.5" hidden="1" x14ac:dyDescent="0.35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8306</v>
      </c>
      <c r="O674" t="s">
        <v>8309</v>
      </c>
      <c r="P674" s="14">
        <f t="shared" si="35"/>
        <v>42713.962499999994</v>
      </c>
      <c r="Q674" s="14">
        <f t="shared" si="36"/>
        <v>42734.375</v>
      </c>
      <c r="R674">
        <f t="shared" si="34"/>
        <v>21</v>
      </c>
    </row>
    <row r="675" spans="1:18" ht="43.5" hidden="1" x14ac:dyDescent="0.35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8306</v>
      </c>
      <c r="O675" t="s">
        <v>8310</v>
      </c>
      <c r="P675" s="14">
        <f t="shared" si="35"/>
        <v>41719.667986111112</v>
      </c>
      <c r="Q675" s="14">
        <f t="shared" si="36"/>
        <v>41749.667986111112</v>
      </c>
      <c r="R675">
        <f t="shared" si="34"/>
        <v>30</v>
      </c>
    </row>
    <row r="676" spans="1:18" ht="43.5" hidden="1" x14ac:dyDescent="0.3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8321</v>
      </c>
      <c r="O676" t="s">
        <v>8322</v>
      </c>
      <c r="P676" s="14">
        <f t="shared" si="35"/>
        <v>42479.566388888896</v>
      </c>
      <c r="Q676" s="14">
        <f t="shared" si="36"/>
        <v>42504.566388888896</v>
      </c>
      <c r="R676">
        <f t="shared" si="34"/>
        <v>25</v>
      </c>
    </row>
    <row r="677" spans="1:18" ht="58" hidden="1" x14ac:dyDescent="0.35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8326</v>
      </c>
      <c r="O677" t="s">
        <v>8327</v>
      </c>
      <c r="P677" s="14">
        <f t="shared" si="35"/>
        <v>42065.084375000006</v>
      </c>
      <c r="Q677" s="14">
        <f t="shared" si="36"/>
        <v>42095.042708333334</v>
      </c>
      <c r="R677">
        <f t="shared" si="34"/>
        <v>30</v>
      </c>
    </row>
    <row r="678" spans="1:18" ht="43.5" hidden="1" x14ac:dyDescent="0.35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8328</v>
      </c>
      <c r="O678" t="s">
        <v>8329</v>
      </c>
      <c r="P678" s="14">
        <f t="shared" si="35"/>
        <v>42243.790393518517</v>
      </c>
      <c r="Q678" s="14">
        <f t="shared" si="36"/>
        <v>42303.790393518517</v>
      </c>
      <c r="R678">
        <f t="shared" si="34"/>
        <v>60</v>
      </c>
    </row>
    <row r="679" spans="1:18" ht="58" hidden="1" x14ac:dyDescent="0.35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8306</v>
      </c>
      <c r="O679" t="s">
        <v>8307</v>
      </c>
      <c r="P679" s="14">
        <f t="shared" si="35"/>
        <v>41754.047083333331</v>
      </c>
      <c r="Q679" s="14">
        <f t="shared" si="36"/>
        <v>41784.957638888889</v>
      </c>
      <c r="R679">
        <f t="shared" si="34"/>
        <v>30</v>
      </c>
    </row>
    <row r="680" spans="1:18" ht="43.5" hidden="1" x14ac:dyDescent="0.35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8306</v>
      </c>
      <c r="O680" t="s">
        <v>8308</v>
      </c>
      <c r="P680" s="14">
        <f t="shared" si="35"/>
        <v>42135.589548611111</v>
      </c>
      <c r="Q680" s="14">
        <f t="shared" si="36"/>
        <v>42166.083333333328</v>
      </c>
      <c r="R680">
        <f t="shared" si="34"/>
        <v>31</v>
      </c>
    </row>
    <row r="681" spans="1:18" ht="43.5" hidden="1" x14ac:dyDescent="0.35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8306</v>
      </c>
      <c r="O681" t="s">
        <v>8309</v>
      </c>
      <c r="P681" s="14">
        <f t="shared" si="35"/>
        <v>41887.383356481485</v>
      </c>
      <c r="Q681" s="14">
        <f t="shared" si="36"/>
        <v>41917.383356481485</v>
      </c>
      <c r="R681">
        <f t="shared" si="34"/>
        <v>30</v>
      </c>
    </row>
    <row r="682" spans="1:18" ht="58" hidden="1" x14ac:dyDescent="0.35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8306</v>
      </c>
      <c r="O682" t="s">
        <v>8309</v>
      </c>
      <c r="P682" s="14">
        <f t="shared" si="35"/>
        <v>42165.922858796301</v>
      </c>
      <c r="Q682" s="14">
        <f t="shared" si="36"/>
        <v>42195.922858796301</v>
      </c>
      <c r="R682">
        <f t="shared" si="34"/>
        <v>30</v>
      </c>
    </row>
    <row r="683" spans="1:18" ht="43.5" hidden="1" x14ac:dyDescent="0.35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8306</v>
      </c>
      <c r="O683" t="s">
        <v>8310</v>
      </c>
      <c r="P683" s="14">
        <f t="shared" si="35"/>
        <v>41662.047500000001</v>
      </c>
      <c r="Q683" s="14">
        <f t="shared" si="36"/>
        <v>41692.047500000001</v>
      </c>
      <c r="R683">
        <f t="shared" si="34"/>
        <v>30</v>
      </c>
    </row>
    <row r="684" spans="1:18" ht="58" hidden="1" x14ac:dyDescent="0.35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8306</v>
      </c>
      <c r="O684" t="s">
        <v>8310</v>
      </c>
      <c r="P684" s="14">
        <f t="shared" si="35"/>
        <v>41149.954791666663</v>
      </c>
      <c r="Q684" s="14">
        <f t="shared" si="36"/>
        <v>41179.954791666663</v>
      </c>
      <c r="R684">
        <f t="shared" si="34"/>
        <v>30</v>
      </c>
    </row>
    <row r="685" spans="1:18" ht="43.5" hidden="1" x14ac:dyDescent="0.35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8306</v>
      </c>
      <c r="O685" t="s">
        <v>8310</v>
      </c>
      <c r="P685" s="14">
        <f t="shared" si="35"/>
        <v>41134.475497685184</v>
      </c>
      <c r="Q685" s="14">
        <f t="shared" si="36"/>
        <v>41159.475497685184</v>
      </c>
      <c r="R685">
        <f t="shared" si="34"/>
        <v>25</v>
      </c>
    </row>
    <row r="686" spans="1:18" ht="43.5" hidden="1" x14ac:dyDescent="0.35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8306</v>
      </c>
      <c r="O686" t="s">
        <v>8310</v>
      </c>
      <c r="P686" s="14">
        <f t="shared" si="35"/>
        <v>40626.959930555553</v>
      </c>
      <c r="Q686" s="14">
        <f t="shared" si="36"/>
        <v>40657.959930555553</v>
      </c>
      <c r="R686">
        <f t="shared" si="34"/>
        <v>31</v>
      </c>
    </row>
    <row r="687" spans="1:18" ht="43.5" hidden="1" x14ac:dyDescent="0.35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8306</v>
      </c>
      <c r="O687" t="s">
        <v>8310</v>
      </c>
      <c r="P687" s="14">
        <f t="shared" si="35"/>
        <v>41113.77238425926</v>
      </c>
      <c r="Q687" s="14">
        <f t="shared" si="36"/>
        <v>41143.77238425926</v>
      </c>
      <c r="R687">
        <f t="shared" si="34"/>
        <v>30</v>
      </c>
    </row>
    <row r="688" spans="1:18" ht="43.5" hidden="1" x14ac:dyDescent="0.35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8306</v>
      </c>
      <c r="O688" t="s">
        <v>8310</v>
      </c>
      <c r="P688" s="14">
        <f t="shared" si="35"/>
        <v>42473.57</v>
      </c>
      <c r="Q688" s="14">
        <f t="shared" si="36"/>
        <v>42503.57</v>
      </c>
      <c r="R688">
        <f t="shared" si="34"/>
        <v>30</v>
      </c>
    </row>
    <row r="689" spans="1:18" ht="43.5" hidden="1" x14ac:dyDescent="0.35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8306</v>
      </c>
      <c r="O689" t="s">
        <v>8310</v>
      </c>
      <c r="P689" s="14">
        <f t="shared" si="35"/>
        <v>42291.596273148149</v>
      </c>
      <c r="Q689" s="14">
        <f t="shared" si="36"/>
        <v>42321.637939814813</v>
      </c>
      <c r="R689">
        <f t="shared" si="34"/>
        <v>30</v>
      </c>
    </row>
    <row r="690" spans="1:18" ht="43.5" hidden="1" x14ac:dyDescent="0.35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8306</v>
      </c>
      <c r="O690" t="s">
        <v>8310</v>
      </c>
      <c r="P690" s="14">
        <f t="shared" si="35"/>
        <v>42586.066076388888</v>
      </c>
      <c r="Q690" s="14">
        <f t="shared" si="36"/>
        <v>42624.165972222225</v>
      </c>
      <c r="R690">
        <f t="shared" si="34"/>
        <v>38</v>
      </c>
    </row>
    <row r="691" spans="1:18" ht="43.5" hidden="1" x14ac:dyDescent="0.35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8306</v>
      </c>
      <c r="O691" t="s">
        <v>8310</v>
      </c>
      <c r="P691" s="14">
        <f t="shared" si="35"/>
        <v>42711.795138888891</v>
      </c>
      <c r="Q691" s="14">
        <f t="shared" si="36"/>
        <v>42741.795138888891</v>
      </c>
      <c r="R691">
        <f t="shared" si="34"/>
        <v>30</v>
      </c>
    </row>
    <row r="692" spans="1:18" ht="43.5" hidden="1" x14ac:dyDescent="0.35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8306</v>
      </c>
      <c r="O692" t="s">
        <v>8310</v>
      </c>
      <c r="P692" s="14">
        <f t="shared" si="35"/>
        <v>41085.698113425926</v>
      </c>
      <c r="Q692" s="14">
        <f t="shared" si="36"/>
        <v>41120.208333333336</v>
      </c>
      <c r="R692">
        <f t="shared" si="34"/>
        <v>35</v>
      </c>
    </row>
    <row r="693" spans="1:18" ht="43.5" hidden="1" x14ac:dyDescent="0.35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8306</v>
      </c>
      <c r="O693" t="s">
        <v>8310</v>
      </c>
      <c r="P693" s="14">
        <f t="shared" si="35"/>
        <v>41934.584502314814</v>
      </c>
      <c r="Q693" s="14">
        <f t="shared" si="36"/>
        <v>41964.626168981486</v>
      </c>
      <c r="R693">
        <f t="shared" si="34"/>
        <v>30</v>
      </c>
    </row>
    <row r="694" spans="1:18" ht="43.5" hidden="1" x14ac:dyDescent="0.35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8312</v>
      </c>
      <c r="O694" t="s">
        <v>8313</v>
      </c>
      <c r="P694" s="14">
        <f t="shared" si="35"/>
        <v>41927.71980324074</v>
      </c>
      <c r="Q694" s="14">
        <f t="shared" si="36"/>
        <v>41957.761469907404</v>
      </c>
      <c r="R694">
        <f t="shared" si="34"/>
        <v>30</v>
      </c>
    </row>
    <row r="695" spans="1:18" ht="43.5" hidden="1" x14ac:dyDescent="0.35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8312</v>
      </c>
      <c r="O695" t="s">
        <v>8313</v>
      </c>
      <c r="P695" s="14">
        <f t="shared" si="35"/>
        <v>42165.785289351858</v>
      </c>
      <c r="Q695" s="14">
        <f t="shared" si="36"/>
        <v>42195.785289351858</v>
      </c>
      <c r="R695">
        <f t="shared" si="34"/>
        <v>30</v>
      </c>
    </row>
    <row r="696" spans="1:18" ht="43.5" hidden="1" x14ac:dyDescent="0.35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8312</v>
      </c>
      <c r="O696" t="s">
        <v>8313</v>
      </c>
      <c r="P696" s="14">
        <f t="shared" si="35"/>
        <v>42192.816238425927</v>
      </c>
      <c r="Q696" s="14">
        <f t="shared" si="36"/>
        <v>42212.165972222225</v>
      </c>
      <c r="R696">
        <f t="shared" si="34"/>
        <v>20</v>
      </c>
    </row>
    <row r="697" spans="1:18" ht="29" hidden="1" x14ac:dyDescent="0.35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8312</v>
      </c>
      <c r="O697" t="s">
        <v>8313</v>
      </c>
      <c r="P697" s="14">
        <f t="shared" si="35"/>
        <v>42446.780162037037</v>
      </c>
      <c r="Q697" s="14">
        <f t="shared" si="36"/>
        <v>42476.780162037037</v>
      </c>
      <c r="R697">
        <f t="shared" si="34"/>
        <v>30</v>
      </c>
    </row>
    <row r="698" spans="1:18" ht="43.5" hidden="1" x14ac:dyDescent="0.35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8312</v>
      </c>
      <c r="O698" t="s">
        <v>8313</v>
      </c>
      <c r="P698" s="14">
        <f t="shared" si="35"/>
        <v>42528.987696759257</v>
      </c>
      <c r="Q698" s="14">
        <f t="shared" si="36"/>
        <v>42558.987696759257</v>
      </c>
      <c r="R698">
        <f t="shared" si="34"/>
        <v>30</v>
      </c>
    </row>
    <row r="699" spans="1:18" ht="43.5" hidden="1" x14ac:dyDescent="0.35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8312</v>
      </c>
      <c r="O699" t="s">
        <v>8313</v>
      </c>
      <c r="P699" s="14">
        <f t="shared" si="35"/>
        <v>42790.895567129628</v>
      </c>
      <c r="Q699" s="14">
        <f t="shared" si="36"/>
        <v>42820.853900462964</v>
      </c>
      <c r="R699">
        <f t="shared" si="34"/>
        <v>30</v>
      </c>
    </row>
    <row r="700" spans="1:18" ht="43.5" hidden="1" x14ac:dyDescent="0.35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8312</v>
      </c>
      <c r="O700" t="s">
        <v>8313</v>
      </c>
      <c r="P700" s="14">
        <f t="shared" si="35"/>
        <v>42198.559479166666</v>
      </c>
      <c r="Q700" s="14">
        <f t="shared" si="36"/>
        <v>42231.556944444441</v>
      </c>
      <c r="R700">
        <f t="shared" si="34"/>
        <v>33</v>
      </c>
    </row>
    <row r="701" spans="1:18" ht="29" hidden="1" x14ac:dyDescent="0.35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8312</v>
      </c>
      <c r="O701" t="s">
        <v>8313</v>
      </c>
      <c r="P701" s="14">
        <f t="shared" si="35"/>
        <v>42076.092152777783</v>
      </c>
      <c r="Q701" s="14">
        <f t="shared" si="36"/>
        <v>42106.092152777783</v>
      </c>
      <c r="R701">
        <f t="shared" si="34"/>
        <v>30</v>
      </c>
    </row>
    <row r="702" spans="1:18" ht="43.5" hidden="1" x14ac:dyDescent="0.35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8312</v>
      </c>
      <c r="O702" t="s">
        <v>8314</v>
      </c>
      <c r="P702" s="14">
        <f t="shared" si="35"/>
        <v>42100.642071759255</v>
      </c>
      <c r="Q702" s="14">
        <f t="shared" si="36"/>
        <v>42155.642071759255</v>
      </c>
      <c r="R702">
        <f t="shared" si="34"/>
        <v>55</v>
      </c>
    </row>
    <row r="703" spans="1:18" ht="43.5" hidden="1" x14ac:dyDescent="0.35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8312</v>
      </c>
      <c r="O703" t="s">
        <v>8314</v>
      </c>
      <c r="P703" s="14">
        <f t="shared" si="35"/>
        <v>41898.665960648148</v>
      </c>
      <c r="Q703" s="14">
        <f t="shared" si="36"/>
        <v>41941.041666666664</v>
      </c>
      <c r="R703">
        <f t="shared" si="34"/>
        <v>43</v>
      </c>
    </row>
    <row r="704" spans="1:18" ht="43.5" hidden="1" x14ac:dyDescent="0.35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8312</v>
      </c>
      <c r="O704" t="s">
        <v>8314</v>
      </c>
      <c r="P704" s="14">
        <f t="shared" si="35"/>
        <v>41956.017488425925</v>
      </c>
      <c r="Q704" s="14">
        <f t="shared" si="36"/>
        <v>41986.017488425925</v>
      </c>
      <c r="R704">
        <f t="shared" si="34"/>
        <v>30</v>
      </c>
    </row>
    <row r="705" spans="1:18" ht="43.5" hidden="1" x14ac:dyDescent="0.35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8312</v>
      </c>
      <c r="O705" t="s">
        <v>8314</v>
      </c>
      <c r="P705" s="14">
        <f t="shared" si="35"/>
        <v>42496.529305555552</v>
      </c>
      <c r="Q705" s="14">
        <f t="shared" si="36"/>
        <v>42526.529305555552</v>
      </c>
      <c r="R705">
        <f t="shared" si="34"/>
        <v>30</v>
      </c>
    </row>
    <row r="706" spans="1:18" ht="43.5" hidden="1" x14ac:dyDescent="0.35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8315</v>
      </c>
      <c r="O706" t="s">
        <v>8316</v>
      </c>
      <c r="P706" s="14">
        <f t="shared" si="35"/>
        <v>40977.805300925924</v>
      </c>
      <c r="Q706" s="14">
        <f t="shared" si="36"/>
        <v>41007.76363425926</v>
      </c>
      <c r="R706">
        <f t="shared" si="34"/>
        <v>30</v>
      </c>
    </row>
    <row r="707" spans="1:18" ht="43.5" hidden="1" x14ac:dyDescent="0.35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8317</v>
      </c>
      <c r="O707" t="s">
        <v>8319</v>
      </c>
      <c r="P707" s="14">
        <f t="shared" si="35"/>
        <v>41887.784062500003</v>
      </c>
      <c r="Q707" s="14">
        <f t="shared" si="36"/>
        <v>41917.784062500003</v>
      </c>
      <c r="R707">
        <f t="shared" ref="R707:R770" si="37">_xlfn.DAYS(Q707,P707)</f>
        <v>30</v>
      </c>
    </row>
    <row r="708" spans="1:18" ht="43.5" hidden="1" x14ac:dyDescent="0.35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8312</v>
      </c>
      <c r="O708" t="s">
        <v>8314</v>
      </c>
      <c r="P708" s="14">
        <f t="shared" ref="P708:P771" si="38">(((J708/60)/60)/24)+DATE(1970,1,1)</f>
        <v>42637.016736111109</v>
      </c>
      <c r="Q708" s="14">
        <f t="shared" ref="Q708:Q771" si="39">(((I708/60)/60)/24)+DATE(1970,1,1)</f>
        <v>42669.165972222225</v>
      </c>
      <c r="R708">
        <f t="shared" si="37"/>
        <v>32</v>
      </c>
    </row>
    <row r="709" spans="1:18" ht="43.5" hidden="1" x14ac:dyDescent="0.35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8312</v>
      </c>
      <c r="O709" t="s">
        <v>8314</v>
      </c>
      <c r="P709" s="14">
        <f t="shared" si="38"/>
        <v>41855.784305555557</v>
      </c>
      <c r="Q709" s="14">
        <f t="shared" si="39"/>
        <v>41885.784305555557</v>
      </c>
      <c r="R709">
        <f t="shared" si="37"/>
        <v>30</v>
      </c>
    </row>
    <row r="710" spans="1:18" ht="29" hidden="1" x14ac:dyDescent="0.35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8312</v>
      </c>
      <c r="O710" t="s">
        <v>8314</v>
      </c>
      <c r="P710" s="14">
        <f t="shared" si="38"/>
        <v>42388.708645833336</v>
      </c>
      <c r="Q710" s="14">
        <f t="shared" si="39"/>
        <v>42418.708645833336</v>
      </c>
      <c r="R710">
        <f t="shared" si="37"/>
        <v>30</v>
      </c>
    </row>
    <row r="711" spans="1:18" ht="43.5" hidden="1" x14ac:dyDescent="0.35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8312</v>
      </c>
      <c r="O711" t="s">
        <v>8314</v>
      </c>
      <c r="P711" s="14">
        <f t="shared" si="38"/>
        <v>42339.833981481483</v>
      </c>
      <c r="Q711" s="14">
        <f t="shared" si="39"/>
        <v>42367.833333333328</v>
      </c>
      <c r="R711">
        <f t="shared" si="37"/>
        <v>28</v>
      </c>
    </row>
    <row r="712" spans="1:18" ht="43.5" hidden="1" x14ac:dyDescent="0.35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8321</v>
      </c>
      <c r="O712" t="s">
        <v>8322</v>
      </c>
      <c r="P712" s="14">
        <f t="shared" si="38"/>
        <v>42353.16679398148</v>
      </c>
      <c r="Q712" s="14">
        <f t="shared" si="39"/>
        <v>42383.16679398148</v>
      </c>
      <c r="R712">
        <f t="shared" si="37"/>
        <v>30</v>
      </c>
    </row>
    <row r="713" spans="1:18" ht="29" hidden="1" x14ac:dyDescent="0.35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8321</v>
      </c>
      <c r="O713" t="s">
        <v>8322</v>
      </c>
      <c r="P713" s="14">
        <f t="shared" si="38"/>
        <v>41712.762673611112</v>
      </c>
      <c r="Q713" s="14">
        <f t="shared" si="39"/>
        <v>41742.762673611112</v>
      </c>
      <c r="R713">
        <f t="shared" si="37"/>
        <v>30</v>
      </c>
    </row>
    <row r="714" spans="1:18" ht="58" hidden="1" x14ac:dyDescent="0.35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8321</v>
      </c>
      <c r="O714" t="s">
        <v>8322</v>
      </c>
      <c r="P714" s="14">
        <f t="shared" si="38"/>
        <v>40952.636979166666</v>
      </c>
      <c r="Q714" s="14">
        <f t="shared" si="39"/>
        <v>41012.595312500001</v>
      </c>
      <c r="R714">
        <f t="shared" si="37"/>
        <v>60</v>
      </c>
    </row>
    <row r="715" spans="1:18" ht="43.5" hidden="1" x14ac:dyDescent="0.35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8321</v>
      </c>
      <c r="O715" t="s">
        <v>8322</v>
      </c>
      <c r="P715" s="14">
        <f t="shared" si="38"/>
        <v>40799.872685185182</v>
      </c>
      <c r="Q715" s="14">
        <f t="shared" si="39"/>
        <v>40844.872685185182</v>
      </c>
      <c r="R715">
        <f t="shared" si="37"/>
        <v>45</v>
      </c>
    </row>
    <row r="716" spans="1:18" ht="43.5" hidden="1" x14ac:dyDescent="0.35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8321</v>
      </c>
      <c r="O716" t="s">
        <v>8323</v>
      </c>
      <c r="P716" s="14">
        <f t="shared" si="38"/>
        <v>41958.285046296296</v>
      </c>
      <c r="Q716" s="14">
        <f t="shared" si="39"/>
        <v>41972.189583333333</v>
      </c>
      <c r="R716">
        <f t="shared" si="37"/>
        <v>14</v>
      </c>
    </row>
    <row r="717" spans="1:18" ht="43.5" hidden="1" x14ac:dyDescent="0.35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8321</v>
      </c>
      <c r="O717" t="s">
        <v>8323</v>
      </c>
      <c r="P717" s="14">
        <f t="shared" si="38"/>
        <v>42453.819687499999</v>
      </c>
      <c r="Q717" s="14">
        <f t="shared" si="39"/>
        <v>42483.819687499999</v>
      </c>
      <c r="R717">
        <f t="shared" si="37"/>
        <v>30</v>
      </c>
    </row>
    <row r="718" spans="1:18" ht="43.5" hidden="1" x14ac:dyDescent="0.35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8324</v>
      </c>
      <c r="O718" t="s">
        <v>8325</v>
      </c>
      <c r="P718" s="14">
        <f t="shared" si="38"/>
        <v>41871.972025462965</v>
      </c>
      <c r="Q718" s="14">
        <f t="shared" si="39"/>
        <v>41931.972025462965</v>
      </c>
      <c r="R718">
        <f t="shared" si="37"/>
        <v>60</v>
      </c>
    </row>
    <row r="719" spans="1:18" ht="58" hidden="1" x14ac:dyDescent="0.35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8324</v>
      </c>
      <c r="O719" t="s">
        <v>8325</v>
      </c>
      <c r="P719" s="14">
        <f t="shared" si="38"/>
        <v>42224.102581018517</v>
      </c>
      <c r="Q719" s="14">
        <f t="shared" si="39"/>
        <v>42254.102581018517</v>
      </c>
      <c r="R719">
        <f t="shared" si="37"/>
        <v>30</v>
      </c>
    </row>
    <row r="720" spans="1:18" ht="43.5" hidden="1" x14ac:dyDescent="0.35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8324</v>
      </c>
      <c r="O720" t="s">
        <v>8325</v>
      </c>
      <c r="P720" s="14">
        <f t="shared" si="38"/>
        <v>41835.763981481483</v>
      </c>
      <c r="Q720" s="14">
        <f t="shared" si="39"/>
        <v>41865.763981481483</v>
      </c>
      <c r="R720">
        <f t="shared" si="37"/>
        <v>30</v>
      </c>
    </row>
    <row r="721" spans="1:18" ht="43.5" hidden="1" x14ac:dyDescent="0.35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8324</v>
      </c>
      <c r="O721" t="s">
        <v>8325</v>
      </c>
      <c r="P721" s="14">
        <f t="shared" si="38"/>
        <v>42124.893182870372</v>
      </c>
      <c r="Q721" s="14">
        <f t="shared" si="39"/>
        <v>42154.893182870372</v>
      </c>
      <c r="R721">
        <f t="shared" si="37"/>
        <v>30</v>
      </c>
    </row>
    <row r="722" spans="1:18" ht="43.5" hidden="1" x14ac:dyDescent="0.35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8324</v>
      </c>
      <c r="O722" t="s">
        <v>8325</v>
      </c>
      <c r="P722" s="14">
        <f t="shared" si="38"/>
        <v>41938.804710648146</v>
      </c>
      <c r="Q722" s="14">
        <f t="shared" si="39"/>
        <v>41956.846377314811</v>
      </c>
      <c r="R722">
        <f t="shared" si="37"/>
        <v>18</v>
      </c>
    </row>
    <row r="723" spans="1:18" ht="58" hidden="1" x14ac:dyDescent="0.35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8326</v>
      </c>
      <c r="O723" t="s">
        <v>8327</v>
      </c>
      <c r="P723" s="14">
        <f t="shared" si="38"/>
        <v>42152.288819444439</v>
      </c>
      <c r="Q723" s="14">
        <f t="shared" si="39"/>
        <v>42182.288819444439</v>
      </c>
      <c r="R723">
        <f t="shared" si="37"/>
        <v>30</v>
      </c>
    </row>
    <row r="724" spans="1:18" ht="58" hidden="1" x14ac:dyDescent="0.35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8317</v>
      </c>
      <c r="O724" t="s">
        <v>8350</v>
      </c>
      <c r="P724" s="14">
        <f t="shared" si="38"/>
        <v>41125.283159722225</v>
      </c>
      <c r="Q724" s="14">
        <f t="shared" si="39"/>
        <v>41145.283159722225</v>
      </c>
      <c r="R724">
        <f t="shared" si="37"/>
        <v>20</v>
      </c>
    </row>
    <row r="725" spans="1:18" ht="43.5" hidden="1" x14ac:dyDescent="0.35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8317</v>
      </c>
      <c r="O725" t="s">
        <v>8335</v>
      </c>
      <c r="P725" s="14">
        <f t="shared" si="38"/>
        <v>41116.690104166664</v>
      </c>
      <c r="Q725" s="14">
        <f t="shared" si="39"/>
        <v>41151.690104166664</v>
      </c>
      <c r="R725">
        <f t="shared" si="37"/>
        <v>35</v>
      </c>
    </row>
    <row r="726" spans="1:18" ht="58" hidden="1" x14ac:dyDescent="0.35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8312</v>
      </c>
      <c r="O726" t="s">
        <v>8314</v>
      </c>
      <c r="P726" s="14">
        <f t="shared" si="38"/>
        <v>42313.936365740738</v>
      </c>
      <c r="Q726" s="14">
        <f t="shared" si="39"/>
        <v>42343.936365740738</v>
      </c>
      <c r="R726">
        <f t="shared" si="37"/>
        <v>30</v>
      </c>
    </row>
    <row r="727" spans="1:18" ht="58" hidden="1" x14ac:dyDescent="0.35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8312</v>
      </c>
      <c r="O727" t="s">
        <v>8314</v>
      </c>
      <c r="P727" s="14">
        <f t="shared" si="38"/>
        <v>42612.624039351853</v>
      </c>
      <c r="Q727" s="14">
        <f t="shared" si="39"/>
        <v>42644.624039351853</v>
      </c>
      <c r="R727">
        <f t="shared" si="37"/>
        <v>32</v>
      </c>
    </row>
    <row r="728" spans="1:18" ht="29" hidden="1" x14ac:dyDescent="0.35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8315</v>
      </c>
      <c r="O728" t="s">
        <v>8330</v>
      </c>
      <c r="P728" s="14">
        <f t="shared" si="38"/>
        <v>41941.680567129632</v>
      </c>
      <c r="Q728" s="14">
        <f t="shared" si="39"/>
        <v>41971.722233796296</v>
      </c>
      <c r="R728">
        <f t="shared" si="37"/>
        <v>30</v>
      </c>
    </row>
    <row r="729" spans="1:18" ht="43.5" hidden="1" x14ac:dyDescent="0.35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8315</v>
      </c>
      <c r="O729" t="s">
        <v>8330</v>
      </c>
      <c r="P729" s="14">
        <f t="shared" si="38"/>
        <v>42604.239629629628</v>
      </c>
      <c r="Q729" s="14">
        <f t="shared" si="39"/>
        <v>42634.239629629628</v>
      </c>
      <c r="R729">
        <f t="shared" si="37"/>
        <v>30</v>
      </c>
    </row>
    <row r="730" spans="1:18" ht="43.5" hidden="1" x14ac:dyDescent="0.35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8315</v>
      </c>
      <c r="O730" t="s">
        <v>8330</v>
      </c>
      <c r="P730" s="14">
        <f t="shared" si="38"/>
        <v>42795.696145833332</v>
      </c>
      <c r="Q730" s="14">
        <f t="shared" si="39"/>
        <v>42840.654479166667</v>
      </c>
      <c r="R730">
        <f t="shared" si="37"/>
        <v>45</v>
      </c>
    </row>
    <row r="731" spans="1:18" ht="58" hidden="1" x14ac:dyDescent="0.35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8315</v>
      </c>
      <c r="O731" t="s">
        <v>8347</v>
      </c>
      <c r="P731" s="14">
        <f t="shared" si="38"/>
        <v>41533.542858796296</v>
      </c>
      <c r="Q731" s="14">
        <f t="shared" si="39"/>
        <v>41563.542858796296</v>
      </c>
      <c r="R731">
        <f t="shared" si="37"/>
        <v>30</v>
      </c>
    </row>
    <row r="732" spans="1:18" ht="43.5" hidden="1" x14ac:dyDescent="0.35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8326</v>
      </c>
      <c r="O732" t="s">
        <v>8327</v>
      </c>
      <c r="P732" s="14">
        <f t="shared" si="38"/>
        <v>42234.597685185188</v>
      </c>
      <c r="Q732" s="14">
        <f t="shared" si="39"/>
        <v>42274.597685185188</v>
      </c>
      <c r="R732">
        <f t="shared" si="37"/>
        <v>40</v>
      </c>
    </row>
    <row r="733" spans="1:18" ht="43.5" hidden="1" x14ac:dyDescent="0.35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8315</v>
      </c>
      <c r="O733" t="s">
        <v>8352</v>
      </c>
      <c r="P733" s="14">
        <f t="shared" si="38"/>
        <v>41962.062326388885</v>
      </c>
      <c r="Q733" s="14">
        <f t="shared" si="39"/>
        <v>41997.062326388885</v>
      </c>
      <c r="R733">
        <f t="shared" si="37"/>
        <v>35</v>
      </c>
    </row>
    <row r="734" spans="1:18" ht="58" hidden="1" x14ac:dyDescent="0.35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8317</v>
      </c>
      <c r="O734" t="s">
        <v>8355</v>
      </c>
      <c r="P734" s="14">
        <f t="shared" si="38"/>
        <v>41023.782037037039</v>
      </c>
      <c r="Q734" s="14">
        <f t="shared" si="39"/>
        <v>41053.782037037039</v>
      </c>
      <c r="R734">
        <f t="shared" si="37"/>
        <v>30</v>
      </c>
    </row>
    <row r="735" spans="1:18" ht="43.5" hidden="1" x14ac:dyDescent="0.35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8317</v>
      </c>
      <c r="O735" t="s">
        <v>8334</v>
      </c>
      <c r="P735" s="14">
        <f t="shared" si="38"/>
        <v>42095.918530092589</v>
      </c>
      <c r="Q735" s="14">
        <f t="shared" si="39"/>
        <v>42125.918530092589</v>
      </c>
      <c r="R735">
        <f t="shared" si="37"/>
        <v>30</v>
      </c>
    </row>
    <row r="736" spans="1:18" ht="29" hidden="1" x14ac:dyDescent="0.35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8326</v>
      </c>
      <c r="O736" t="s">
        <v>8327</v>
      </c>
      <c r="P736" s="14">
        <f t="shared" si="38"/>
        <v>42189.031041666662</v>
      </c>
      <c r="Q736" s="14">
        <f t="shared" si="39"/>
        <v>42226.290972222225</v>
      </c>
      <c r="R736">
        <f t="shared" si="37"/>
        <v>37</v>
      </c>
    </row>
    <row r="737" spans="1:18" ht="43.5" hidden="1" x14ac:dyDescent="0.35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8326</v>
      </c>
      <c r="O737" t="s">
        <v>8327</v>
      </c>
      <c r="P737" s="14">
        <f t="shared" si="38"/>
        <v>42548.876192129625</v>
      </c>
      <c r="Q737" s="14">
        <f t="shared" si="39"/>
        <v>42576.791666666672</v>
      </c>
      <c r="R737">
        <f t="shared" si="37"/>
        <v>28</v>
      </c>
    </row>
    <row r="738" spans="1:18" ht="43.5" hidden="1" x14ac:dyDescent="0.35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8321</v>
      </c>
      <c r="O738" t="s">
        <v>8323</v>
      </c>
      <c r="P738" s="14">
        <f t="shared" si="38"/>
        <v>42742.246493055558</v>
      </c>
      <c r="Q738" s="14">
        <f t="shared" si="39"/>
        <v>42795.166666666672</v>
      </c>
      <c r="R738">
        <f t="shared" si="37"/>
        <v>53</v>
      </c>
    </row>
    <row r="739" spans="1:18" ht="43.5" hidden="1" x14ac:dyDescent="0.35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8321</v>
      </c>
      <c r="O739" t="s">
        <v>8323</v>
      </c>
      <c r="P739" s="14">
        <f t="shared" si="38"/>
        <v>42328.779224537036</v>
      </c>
      <c r="Q739" s="14">
        <f t="shared" si="39"/>
        <v>42353.332638888889</v>
      </c>
      <c r="R739">
        <f t="shared" si="37"/>
        <v>25</v>
      </c>
    </row>
    <row r="740" spans="1:18" ht="58" hidden="1" x14ac:dyDescent="0.35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8312</v>
      </c>
      <c r="O740" t="s">
        <v>8336</v>
      </c>
      <c r="P740" s="14">
        <f t="shared" si="38"/>
        <v>41859.925856481481</v>
      </c>
      <c r="Q740" s="14">
        <f t="shared" si="39"/>
        <v>41889.925856481481</v>
      </c>
      <c r="R740">
        <f t="shared" si="37"/>
        <v>30</v>
      </c>
    </row>
    <row r="741" spans="1:18" ht="43.5" hidden="1" x14ac:dyDescent="0.35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8312</v>
      </c>
      <c r="O741" t="s">
        <v>8336</v>
      </c>
      <c r="P741" s="14">
        <f t="shared" si="38"/>
        <v>42703.917824074073</v>
      </c>
      <c r="Q741" s="14">
        <f t="shared" si="39"/>
        <v>42733.917824074073</v>
      </c>
      <c r="R741">
        <f t="shared" si="37"/>
        <v>30</v>
      </c>
    </row>
    <row r="742" spans="1:18" ht="43.5" hidden="1" x14ac:dyDescent="0.35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8312</v>
      </c>
      <c r="O742" t="s">
        <v>8336</v>
      </c>
      <c r="P742" s="14">
        <f t="shared" si="38"/>
        <v>41828.789942129632</v>
      </c>
      <c r="Q742" s="14">
        <f t="shared" si="39"/>
        <v>41863.789942129632</v>
      </c>
      <c r="R742">
        <f t="shared" si="37"/>
        <v>35</v>
      </c>
    </row>
    <row r="743" spans="1:18" ht="43.5" hidden="1" x14ac:dyDescent="0.35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8312</v>
      </c>
      <c r="O743" t="s">
        <v>8337</v>
      </c>
      <c r="P743" s="14">
        <f t="shared" si="38"/>
        <v>40961.057349537034</v>
      </c>
      <c r="Q743" s="14">
        <f t="shared" si="39"/>
        <v>40992.166666666664</v>
      </c>
      <c r="R743">
        <f t="shared" si="37"/>
        <v>31</v>
      </c>
    </row>
    <row r="744" spans="1:18" ht="29" hidden="1" x14ac:dyDescent="0.35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8312</v>
      </c>
      <c r="O744" t="s">
        <v>8337</v>
      </c>
      <c r="P744" s="14">
        <f t="shared" si="38"/>
        <v>41704.735937500001</v>
      </c>
      <c r="Q744" s="14">
        <f t="shared" si="39"/>
        <v>41750.165972222225</v>
      </c>
      <c r="R744">
        <f t="shared" si="37"/>
        <v>46</v>
      </c>
    </row>
    <row r="745" spans="1:18" ht="43.5" hidden="1" x14ac:dyDescent="0.35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8312</v>
      </c>
      <c r="O745" t="s">
        <v>8337</v>
      </c>
      <c r="P745" s="14">
        <f t="shared" si="38"/>
        <v>42689.565671296295</v>
      </c>
      <c r="Q745" s="14">
        <f t="shared" si="39"/>
        <v>42719.208333333328</v>
      </c>
      <c r="R745">
        <f t="shared" si="37"/>
        <v>30</v>
      </c>
    </row>
    <row r="746" spans="1:18" ht="58" hidden="1" x14ac:dyDescent="0.35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8312</v>
      </c>
      <c r="O746" t="s">
        <v>8337</v>
      </c>
      <c r="P746" s="14">
        <f t="shared" si="38"/>
        <v>41725.082384259258</v>
      </c>
      <c r="Q746" s="14">
        <f t="shared" si="39"/>
        <v>41755.082384259258</v>
      </c>
      <c r="R746">
        <f t="shared" si="37"/>
        <v>30</v>
      </c>
    </row>
    <row r="747" spans="1:18" ht="43.5" hidden="1" x14ac:dyDescent="0.35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8312</v>
      </c>
      <c r="O747" t="s">
        <v>8337</v>
      </c>
      <c r="P747" s="14">
        <f t="shared" si="38"/>
        <v>41783.642939814818</v>
      </c>
      <c r="Q747" s="14">
        <f t="shared" si="39"/>
        <v>41843.642939814818</v>
      </c>
      <c r="R747">
        <f t="shared" si="37"/>
        <v>60</v>
      </c>
    </row>
    <row r="748" spans="1:18" ht="43.5" hidden="1" x14ac:dyDescent="0.35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8312</v>
      </c>
      <c r="O748" t="s">
        <v>8337</v>
      </c>
      <c r="P748" s="14">
        <f t="shared" si="38"/>
        <v>42633.841608796298</v>
      </c>
      <c r="Q748" s="14">
        <f t="shared" si="39"/>
        <v>42663.841608796298</v>
      </c>
      <c r="R748">
        <f t="shared" si="37"/>
        <v>30</v>
      </c>
    </row>
    <row r="749" spans="1:18" ht="43.5" hidden="1" x14ac:dyDescent="0.35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8317</v>
      </c>
      <c r="O749" t="s">
        <v>8335</v>
      </c>
      <c r="P749" s="14">
        <f t="shared" si="38"/>
        <v>42723.63653935185</v>
      </c>
      <c r="Q749" s="14">
        <f t="shared" si="39"/>
        <v>42753.63653935185</v>
      </c>
      <c r="R749">
        <f t="shared" si="37"/>
        <v>30</v>
      </c>
    </row>
    <row r="750" spans="1:18" ht="29" hidden="1" x14ac:dyDescent="0.35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8321</v>
      </c>
      <c r="O750" t="s">
        <v>8338</v>
      </c>
      <c r="P750" s="14">
        <f t="shared" si="38"/>
        <v>41572.958495370374</v>
      </c>
      <c r="Q750" s="14">
        <f t="shared" si="39"/>
        <v>41609.168055555558</v>
      </c>
      <c r="R750">
        <f t="shared" si="37"/>
        <v>37</v>
      </c>
    </row>
    <row r="751" spans="1:18" ht="43.5" hidden="1" x14ac:dyDescent="0.35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8321</v>
      </c>
      <c r="O751" t="s">
        <v>8338</v>
      </c>
      <c r="P751" s="14">
        <f t="shared" si="38"/>
        <v>42677.005474537036</v>
      </c>
      <c r="Q751" s="14">
        <f t="shared" si="39"/>
        <v>42707.0471412037</v>
      </c>
      <c r="R751">
        <f t="shared" si="37"/>
        <v>30</v>
      </c>
    </row>
    <row r="752" spans="1:18" ht="43.5" hidden="1" x14ac:dyDescent="0.35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8321</v>
      </c>
      <c r="O752" t="s">
        <v>8338</v>
      </c>
      <c r="P752" s="14">
        <f t="shared" si="38"/>
        <v>42725.869363425925</v>
      </c>
      <c r="Q752" s="14">
        <f t="shared" si="39"/>
        <v>42745.915972222225</v>
      </c>
      <c r="R752">
        <f t="shared" si="37"/>
        <v>20</v>
      </c>
    </row>
    <row r="753" spans="1:18" ht="43.5" hidden="1" x14ac:dyDescent="0.35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8324</v>
      </c>
      <c r="O753" t="s">
        <v>8339</v>
      </c>
      <c r="P753" s="14">
        <f t="shared" si="38"/>
        <v>41807.624374999999</v>
      </c>
      <c r="Q753" s="14">
        <f t="shared" si="39"/>
        <v>41837.624374999999</v>
      </c>
      <c r="R753">
        <f t="shared" si="37"/>
        <v>30</v>
      </c>
    </row>
    <row r="754" spans="1:18" ht="43.5" hidden="1" x14ac:dyDescent="0.35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8324</v>
      </c>
      <c r="O754" t="s">
        <v>8339</v>
      </c>
      <c r="P754" s="14">
        <f t="shared" si="38"/>
        <v>42011.628136574072</v>
      </c>
      <c r="Q754" s="14">
        <f t="shared" si="39"/>
        <v>42041.628136574072</v>
      </c>
      <c r="R754">
        <f t="shared" si="37"/>
        <v>30</v>
      </c>
    </row>
    <row r="755" spans="1:18" ht="43.5" hidden="1" x14ac:dyDescent="0.35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8324</v>
      </c>
      <c r="O755" t="s">
        <v>8339</v>
      </c>
      <c r="P755" s="14">
        <f t="shared" si="38"/>
        <v>41771.572256944448</v>
      </c>
      <c r="Q755" s="14">
        <f t="shared" si="39"/>
        <v>41801.572256944448</v>
      </c>
      <c r="R755">
        <f t="shared" si="37"/>
        <v>30</v>
      </c>
    </row>
    <row r="756" spans="1:18" ht="43.5" hidden="1" x14ac:dyDescent="0.35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8324</v>
      </c>
      <c r="O756" t="s">
        <v>8339</v>
      </c>
      <c r="P756" s="14">
        <f t="shared" si="38"/>
        <v>42692.79987268518</v>
      </c>
      <c r="Q756" s="14">
        <f t="shared" si="39"/>
        <v>42723.332638888889</v>
      </c>
      <c r="R756">
        <f t="shared" si="37"/>
        <v>31</v>
      </c>
    </row>
    <row r="757" spans="1:18" ht="43.5" hidden="1" x14ac:dyDescent="0.35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8312</v>
      </c>
      <c r="O757" t="s">
        <v>8313</v>
      </c>
      <c r="P757" s="14">
        <f t="shared" si="38"/>
        <v>42268.531631944439</v>
      </c>
      <c r="Q757" s="14">
        <f t="shared" si="39"/>
        <v>42298.531631944439</v>
      </c>
      <c r="R757">
        <f t="shared" si="37"/>
        <v>30</v>
      </c>
    </row>
    <row r="758" spans="1:18" ht="43.5" hidden="1" x14ac:dyDescent="0.35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8312</v>
      </c>
      <c r="O758" t="s">
        <v>8313</v>
      </c>
      <c r="P758" s="14">
        <f t="shared" si="38"/>
        <v>42380.812627314815</v>
      </c>
      <c r="Q758" s="14">
        <f t="shared" si="39"/>
        <v>42410.812627314815</v>
      </c>
      <c r="R758">
        <f t="shared" si="37"/>
        <v>30</v>
      </c>
    </row>
    <row r="759" spans="1:18" ht="43.5" hidden="1" x14ac:dyDescent="0.35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8312</v>
      </c>
      <c r="O759" t="s">
        <v>8313</v>
      </c>
      <c r="P759" s="14">
        <f t="shared" si="38"/>
        <v>41961.18913194444</v>
      </c>
      <c r="Q759" s="14">
        <f t="shared" si="39"/>
        <v>41991.18913194444</v>
      </c>
      <c r="R759">
        <f t="shared" si="37"/>
        <v>30</v>
      </c>
    </row>
    <row r="760" spans="1:18" ht="43.5" hidden="1" x14ac:dyDescent="0.35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8324</v>
      </c>
      <c r="O760" t="s">
        <v>8325</v>
      </c>
      <c r="P760" s="14">
        <f t="shared" si="38"/>
        <v>42204.875868055555</v>
      </c>
      <c r="Q760" s="14">
        <f t="shared" si="39"/>
        <v>42234.875868055555</v>
      </c>
      <c r="R760">
        <f t="shared" si="37"/>
        <v>30</v>
      </c>
    </row>
    <row r="761" spans="1:18" ht="58" hidden="1" x14ac:dyDescent="0.35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8324</v>
      </c>
      <c r="O761" t="s">
        <v>8325</v>
      </c>
      <c r="P761" s="14">
        <f t="shared" si="38"/>
        <v>42211.732430555552</v>
      </c>
      <c r="Q761" s="14">
        <f t="shared" si="39"/>
        <v>42241.732430555552</v>
      </c>
      <c r="R761">
        <f t="shared" si="37"/>
        <v>30</v>
      </c>
    </row>
    <row r="762" spans="1:18" hidden="1" x14ac:dyDescent="0.35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8324</v>
      </c>
      <c r="O762" t="s">
        <v>8325</v>
      </c>
      <c r="P762" s="14">
        <f t="shared" si="38"/>
        <v>42027.856990740736</v>
      </c>
      <c r="Q762" s="14">
        <f t="shared" si="39"/>
        <v>42087.815324074079</v>
      </c>
      <c r="R762">
        <f t="shared" si="37"/>
        <v>60</v>
      </c>
    </row>
    <row r="763" spans="1:18" ht="29" hidden="1" x14ac:dyDescent="0.35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8324</v>
      </c>
      <c r="O763" t="s">
        <v>8325</v>
      </c>
      <c r="P763" s="14">
        <f t="shared" si="38"/>
        <v>41909.892453703702</v>
      </c>
      <c r="Q763" s="14">
        <f t="shared" si="39"/>
        <v>41939.892453703702</v>
      </c>
      <c r="R763">
        <f t="shared" si="37"/>
        <v>30</v>
      </c>
    </row>
    <row r="764" spans="1:18" ht="43.5" hidden="1" x14ac:dyDescent="0.35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8312</v>
      </c>
      <c r="O764" t="s">
        <v>8342</v>
      </c>
      <c r="P764" s="14">
        <f t="shared" si="38"/>
        <v>42211.99454861111</v>
      </c>
      <c r="Q764" s="14">
        <f t="shared" si="39"/>
        <v>42241.99454861111</v>
      </c>
      <c r="R764">
        <f t="shared" si="37"/>
        <v>30</v>
      </c>
    </row>
    <row r="765" spans="1:18" ht="43.5" hidden="1" x14ac:dyDescent="0.35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8312</v>
      </c>
      <c r="O765" t="s">
        <v>8343</v>
      </c>
      <c r="P765" s="14">
        <f t="shared" si="38"/>
        <v>41962.749027777783</v>
      </c>
      <c r="Q765" s="14">
        <f t="shared" si="39"/>
        <v>41992.818055555559</v>
      </c>
      <c r="R765">
        <f t="shared" si="37"/>
        <v>30</v>
      </c>
    </row>
    <row r="766" spans="1:18" ht="58" hidden="1" x14ac:dyDescent="0.35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8312</v>
      </c>
      <c r="O766" t="s">
        <v>8343</v>
      </c>
      <c r="P766" s="14">
        <f t="shared" si="38"/>
        <v>41923.857511574075</v>
      </c>
      <c r="Q766" s="14">
        <f t="shared" si="39"/>
        <v>41953.899178240739</v>
      </c>
      <c r="R766">
        <f t="shared" si="37"/>
        <v>30</v>
      </c>
    </row>
    <row r="767" spans="1:18" ht="29" hidden="1" x14ac:dyDescent="0.35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8328</v>
      </c>
      <c r="O767" t="s">
        <v>8344</v>
      </c>
      <c r="P767" s="14">
        <f t="shared" si="38"/>
        <v>42629.655046296291</v>
      </c>
      <c r="Q767" s="14">
        <f t="shared" si="39"/>
        <v>42657.958333333328</v>
      </c>
      <c r="R767">
        <f t="shared" si="37"/>
        <v>28</v>
      </c>
    </row>
    <row r="768" spans="1:18" ht="43.5" hidden="1" x14ac:dyDescent="0.35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8328</v>
      </c>
      <c r="O768" t="s">
        <v>8344</v>
      </c>
      <c r="P768" s="14">
        <f t="shared" si="38"/>
        <v>41934.914918981485</v>
      </c>
      <c r="Q768" s="14">
        <f t="shared" si="39"/>
        <v>41979.956585648149</v>
      </c>
      <c r="R768">
        <f t="shared" si="37"/>
        <v>45</v>
      </c>
    </row>
    <row r="769" spans="1:18" ht="43.5" hidden="1" x14ac:dyDescent="0.35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8328</v>
      </c>
      <c r="O769" t="s">
        <v>8344</v>
      </c>
      <c r="P769" s="14">
        <f t="shared" si="38"/>
        <v>42655.465891203698</v>
      </c>
      <c r="Q769" s="14">
        <f t="shared" si="39"/>
        <v>42685.507557870369</v>
      </c>
      <c r="R769">
        <f t="shared" si="37"/>
        <v>30</v>
      </c>
    </row>
    <row r="770" spans="1:18" ht="29" hidden="1" x14ac:dyDescent="0.35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8328</v>
      </c>
      <c r="O770" t="s">
        <v>8329</v>
      </c>
      <c r="P770" s="14">
        <f t="shared" si="38"/>
        <v>42017.907337962963</v>
      </c>
      <c r="Q770" s="14">
        <f t="shared" si="39"/>
        <v>42077.865671296298</v>
      </c>
      <c r="R770">
        <f t="shared" si="37"/>
        <v>60</v>
      </c>
    </row>
    <row r="771" spans="1:18" ht="43.5" hidden="1" x14ac:dyDescent="0.35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8328</v>
      </c>
      <c r="O771" t="s">
        <v>8346</v>
      </c>
      <c r="P771" s="14">
        <f t="shared" si="38"/>
        <v>42103.556828703702</v>
      </c>
      <c r="Q771" s="14">
        <f t="shared" si="39"/>
        <v>42133.165972222225</v>
      </c>
      <c r="R771">
        <f t="shared" ref="R771:R834" si="40">_xlfn.DAYS(Q771,P771)</f>
        <v>30</v>
      </c>
    </row>
    <row r="772" spans="1:18" ht="43.5" hidden="1" x14ac:dyDescent="0.35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8328</v>
      </c>
      <c r="O772" t="s">
        <v>8344</v>
      </c>
      <c r="P772" s="14">
        <f t="shared" ref="P772:P835" si="41">(((J772/60)/60)/24)+DATE(1970,1,1)</f>
        <v>42034.960127314815</v>
      </c>
      <c r="Q772" s="14">
        <f t="shared" ref="Q772:Q835" si="42">(((I772/60)/60)/24)+DATE(1970,1,1)</f>
        <v>42064.960127314815</v>
      </c>
      <c r="R772">
        <f t="shared" si="40"/>
        <v>30</v>
      </c>
    </row>
    <row r="773" spans="1:18" ht="58" hidden="1" x14ac:dyDescent="0.35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8328</v>
      </c>
      <c r="O773" t="s">
        <v>8344</v>
      </c>
      <c r="P773" s="14">
        <f t="shared" si="41"/>
        <v>42649.562118055561</v>
      </c>
      <c r="Q773" s="14">
        <f t="shared" si="42"/>
        <v>42698.715972222228</v>
      </c>
      <c r="R773">
        <f t="shared" si="40"/>
        <v>49</v>
      </c>
    </row>
    <row r="774" spans="1:18" ht="58" hidden="1" x14ac:dyDescent="0.35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8328</v>
      </c>
      <c r="O774" t="s">
        <v>8344</v>
      </c>
      <c r="P774" s="14">
        <f t="shared" si="41"/>
        <v>42576.278715277775</v>
      </c>
      <c r="Q774" s="14">
        <f t="shared" si="42"/>
        <v>42606.278715277775</v>
      </c>
      <c r="R774">
        <f t="shared" si="40"/>
        <v>30</v>
      </c>
    </row>
    <row r="775" spans="1:18" ht="58" hidden="1" x14ac:dyDescent="0.35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8328</v>
      </c>
      <c r="O775" t="s">
        <v>8344</v>
      </c>
      <c r="P775" s="14">
        <f t="shared" si="41"/>
        <v>42627.307303240741</v>
      </c>
      <c r="Q775" s="14">
        <f t="shared" si="42"/>
        <v>42656</v>
      </c>
      <c r="R775">
        <f t="shared" si="40"/>
        <v>29</v>
      </c>
    </row>
    <row r="776" spans="1:18" ht="43.5" hidden="1" x14ac:dyDescent="0.35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8328</v>
      </c>
      <c r="O776" t="s">
        <v>8344</v>
      </c>
      <c r="P776" s="14">
        <f t="shared" si="41"/>
        <v>41939.569907407407</v>
      </c>
      <c r="Q776" s="14">
        <f t="shared" si="42"/>
        <v>41969.611574074079</v>
      </c>
      <c r="R776">
        <f t="shared" si="40"/>
        <v>30</v>
      </c>
    </row>
    <row r="777" spans="1:18" ht="43.5" hidden="1" x14ac:dyDescent="0.35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8328</v>
      </c>
      <c r="O777" t="s">
        <v>8344</v>
      </c>
      <c r="P777" s="14">
        <f t="shared" si="41"/>
        <v>41920.123611111114</v>
      </c>
      <c r="Q777" s="14">
        <f t="shared" si="42"/>
        <v>41948.208333333336</v>
      </c>
      <c r="R777">
        <f t="shared" si="40"/>
        <v>28</v>
      </c>
    </row>
    <row r="778" spans="1:18" ht="29" hidden="1" x14ac:dyDescent="0.35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8328</v>
      </c>
      <c r="O778" t="s">
        <v>8344</v>
      </c>
      <c r="P778" s="14">
        <f t="shared" si="41"/>
        <v>41368.560289351852</v>
      </c>
      <c r="Q778" s="14">
        <f t="shared" si="42"/>
        <v>41398.560289351852</v>
      </c>
      <c r="R778">
        <f t="shared" si="40"/>
        <v>30</v>
      </c>
    </row>
    <row r="779" spans="1:18" ht="43.5" hidden="1" x14ac:dyDescent="0.35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8328</v>
      </c>
      <c r="O779" t="s">
        <v>8344</v>
      </c>
      <c r="P779" s="14">
        <f t="shared" si="41"/>
        <v>41466.785231481481</v>
      </c>
      <c r="Q779" s="14">
        <f t="shared" si="42"/>
        <v>41502.499305555553</v>
      </c>
      <c r="R779">
        <f t="shared" si="40"/>
        <v>36</v>
      </c>
    </row>
    <row r="780" spans="1:18" ht="58" hidden="1" x14ac:dyDescent="0.35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8328</v>
      </c>
      <c r="O780" t="s">
        <v>8344</v>
      </c>
      <c r="P780" s="14">
        <f t="shared" si="41"/>
        <v>41851.636388888888</v>
      </c>
      <c r="Q780" s="14">
        <f t="shared" si="42"/>
        <v>41911.636388888888</v>
      </c>
      <c r="R780">
        <f t="shared" si="40"/>
        <v>60</v>
      </c>
    </row>
    <row r="781" spans="1:18" ht="43.5" hidden="1" x14ac:dyDescent="0.35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8328</v>
      </c>
      <c r="O781" t="s">
        <v>8344</v>
      </c>
      <c r="P781" s="14">
        <f t="shared" si="41"/>
        <v>41825.055231481485</v>
      </c>
      <c r="Q781" s="14">
        <f t="shared" si="42"/>
        <v>41850.055231481485</v>
      </c>
      <c r="R781">
        <f t="shared" si="40"/>
        <v>25</v>
      </c>
    </row>
    <row r="782" spans="1:18" ht="58" hidden="1" x14ac:dyDescent="0.35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8328</v>
      </c>
      <c r="O782" t="s">
        <v>8344</v>
      </c>
      <c r="P782" s="14">
        <f t="shared" si="41"/>
        <v>42409.571284722217</v>
      </c>
      <c r="Q782" s="14">
        <f t="shared" si="42"/>
        <v>42439.571284722217</v>
      </c>
      <c r="R782">
        <f t="shared" si="40"/>
        <v>30</v>
      </c>
    </row>
    <row r="783" spans="1:18" ht="43.5" hidden="1" x14ac:dyDescent="0.35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8328</v>
      </c>
      <c r="O783" t="s">
        <v>8344</v>
      </c>
      <c r="P783" s="14">
        <f t="shared" si="41"/>
        <v>42246.883784722217</v>
      </c>
      <c r="Q783" s="14">
        <f t="shared" si="42"/>
        <v>42276.883784722217</v>
      </c>
      <c r="R783">
        <f t="shared" si="40"/>
        <v>30</v>
      </c>
    </row>
    <row r="784" spans="1:18" ht="43.5" hidden="1" x14ac:dyDescent="0.35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8328</v>
      </c>
      <c r="O784" t="s">
        <v>8344</v>
      </c>
      <c r="P784" s="14">
        <f t="shared" si="41"/>
        <v>42528.542627314819</v>
      </c>
      <c r="Q784" s="14">
        <f t="shared" si="42"/>
        <v>42560.082638888889</v>
      </c>
      <c r="R784">
        <f t="shared" si="40"/>
        <v>32</v>
      </c>
    </row>
    <row r="785" spans="1:18" ht="43.5" hidden="1" x14ac:dyDescent="0.35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8328</v>
      </c>
      <c r="O785" t="s">
        <v>8344</v>
      </c>
      <c r="P785" s="14">
        <f t="shared" si="41"/>
        <v>42745.031469907408</v>
      </c>
      <c r="Q785" s="14">
        <f t="shared" si="42"/>
        <v>42785.031469907408</v>
      </c>
      <c r="R785">
        <f t="shared" si="40"/>
        <v>40</v>
      </c>
    </row>
    <row r="786" spans="1:18" ht="72.5" hidden="1" x14ac:dyDescent="0.35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8328</v>
      </c>
      <c r="O786" t="s">
        <v>8344</v>
      </c>
      <c r="P786" s="14">
        <f t="shared" si="41"/>
        <v>42427.01807870371</v>
      </c>
      <c r="Q786" s="14">
        <f t="shared" si="42"/>
        <v>42456.976412037038</v>
      </c>
      <c r="R786">
        <f t="shared" si="40"/>
        <v>29</v>
      </c>
    </row>
    <row r="787" spans="1:18" ht="43.5" hidden="1" x14ac:dyDescent="0.35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8328</v>
      </c>
      <c r="O787" t="s">
        <v>8329</v>
      </c>
      <c r="P787" s="14">
        <f t="shared" si="41"/>
        <v>42762.040902777779</v>
      </c>
      <c r="Q787" s="14">
        <f t="shared" si="42"/>
        <v>42821.999236111107</v>
      </c>
      <c r="R787">
        <f t="shared" si="40"/>
        <v>59</v>
      </c>
    </row>
    <row r="788" spans="1:18" ht="58" hidden="1" x14ac:dyDescent="0.35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8328</v>
      </c>
      <c r="O788" t="s">
        <v>8329</v>
      </c>
      <c r="P788" s="14">
        <f t="shared" si="41"/>
        <v>41918.742175925923</v>
      </c>
      <c r="Q788" s="14">
        <f t="shared" si="42"/>
        <v>41948.783842592595</v>
      </c>
      <c r="R788">
        <f t="shared" si="40"/>
        <v>30</v>
      </c>
    </row>
    <row r="789" spans="1:18" ht="43.5" hidden="1" x14ac:dyDescent="0.35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8328</v>
      </c>
      <c r="O789" t="s">
        <v>8346</v>
      </c>
      <c r="P789" s="14">
        <f t="shared" si="41"/>
        <v>42590.677152777775</v>
      </c>
      <c r="Q789" s="14">
        <f t="shared" si="42"/>
        <v>42650.632638888885</v>
      </c>
      <c r="R789">
        <f t="shared" si="40"/>
        <v>60</v>
      </c>
    </row>
    <row r="790" spans="1:18" ht="43.5" hidden="1" x14ac:dyDescent="0.35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8328</v>
      </c>
      <c r="O790" t="s">
        <v>8346</v>
      </c>
      <c r="P790" s="14">
        <f t="shared" si="41"/>
        <v>42285.143969907411</v>
      </c>
      <c r="Q790" s="14">
        <f t="shared" si="42"/>
        <v>42325.185636574075</v>
      </c>
      <c r="R790">
        <f t="shared" si="40"/>
        <v>40</v>
      </c>
    </row>
    <row r="791" spans="1:18" ht="43.5" hidden="1" x14ac:dyDescent="0.35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8328</v>
      </c>
      <c r="O791" t="s">
        <v>8346</v>
      </c>
      <c r="P791" s="14">
        <f t="shared" si="41"/>
        <v>42682.67768518519</v>
      </c>
      <c r="Q791" s="14">
        <f t="shared" si="42"/>
        <v>42712.67768518519</v>
      </c>
      <c r="R791">
        <f t="shared" si="40"/>
        <v>30</v>
      </c>
    </row>
    <row r="792" spans="1:18" ht="58" hidden="1" x14ac:dyDescent="0.3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8328</v>
      </c>
      <c r="O792" t="s">
        <v>8329</v>
      </c>
      <c r="P792" s="14">
        <f t="shared" si="41"/>
        <v>41774.651203703703</v>
      </c>
      <c r="Q792" s="14">
        <f t="shared" si="42"/>
        <v>41834.651203703703</v>
      </c>
      <c r="R792">
        <f t="shared" si="40"/>
        <v>60</v>
      </c>
    </row>
    <row r="793" spans="1:18" ht="43.5" hidden="1" x14ac:dyDescent="0.35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8306</v>
      </c>
      <c r="O793" t="s">
        <v>8311</v>
      </c>
      <c r="P793" s="14">
        <f t="shared" si="41"/>
        <v>40949.98364583333</v>
      </c>
      <c r="Q793" s="14">
        <f t="shared" si="42"/>
        <v>41009.941979166666</v>
      </c>
      <c r="R793">
        <f t="shared" si="40"/>
        <v>60</v>
      </c>
    </row>
    <row r="794" spans="1:18" ht="58" hidden="1" x14ac:dyDescent="0.35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8312</v>
      </c>
      <c r="O794" t="s">
        <v>8313</v>
      </c>
      <c r="P794" s="14">
        <f t="shared" si="41"/>
        <v>42348.9215625</v>
      </c>
      <c r="Q794" s="14">
        <f t="shared" si="42"/>
        <v>42385.458333333328</v>
      </c>
      <c r="R794">
        <f t="shared" si="40"/>
        <v>37</v>
      </c>
    </row>
    <row r="795" spans="1:18" ht="43.5" hidden="1" x14ac:dyDescent="0.35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8326</v>
      </c>
      <c r="O795" t="s">
        <v>8327</v>
      </c>
      <c r="P795" s="14">
        <f t="shared" si="41"/>
        <v>41891.780023148152</v>
      </c>
      <c r="Q795" s="14">
        <f t="shared" si="42"/>
        <v>41926.780023148152</v>
      </c>
      <c r="R795">
        <f t="shared" si="40"/>
        <v>35</v>
      </c>
    </row>
    <row r="796" spans="1:18" ht="43.5" hidden="1" x14ac:dyDescent="0.3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8306</v>
      </c>
      <c r="O796" t="s">
        <v>8310</v>
      </c>
      <c r="P796" s="14">
        <f t="shared" si="41"/>
        <v>41935.070486111108</v>
      </c>
      <c r="Q796" s="14">
        <f t="shared" si="42"/>
        <v>41957.216666666667</v>
      </c>
      <c r="R796">
        <f t="shared" si="40"/>
        <v>22</v>
      </c>
    </row>
    <row r="797" spans="1:18" ht="43.5" hidden="1" x14ac:dyDescent="0.35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8306</v>
      </c>
      <c r="O797" t="s">
        <v>8310</v>
      </c>
      <c r="P797" s="14">
        <f t="shared" si="41"/>
        <v>42263.952662037031</v>
      </c>
      <c r="Q797" s="14">
        <f t="shared" si="42"/>
        <v>42294.083333333328</v>
      </c>
      <c r="R797">
        <f t="shared" si="40"/>
        <v>31</v>
      </c>
    </row>
    <row r="798" spans="1:18" ht="43.5" hidden="1" x14ac:dyDescent="0.35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8326</v>
      </c>
      <c r="O798" t="s">
        <v>8327</v>
      </c>
      <c r="P798" s="14">
        <f t="shared" si="41"/>
        <v>41897.134895833333</v>
      </c>
      <c r="Q798" s="14">
        <f t="shared" si="42"/>
        <v>41928</v>
      </c>
      <c r="R798">
        <f t="shared" si="40"/>
        <v>31</v>
      </c>
    </row>
    <row r="799" spans="1:18" ht="29" hidden="1" x14ac:dyDescent="0.35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8324</v>
      </c>
      <c r="O799" t="s">
        <v>8339</v>
      </c>
      <c r="P799" s="14">
        <f t="shared" si="41"/>
        <v>42052.666990740734</v>
      </c>
      <c r="Q799" s="14">
        <f t="shared" si="42"/>
        <v>42082.625324074077</v>
      </c>
      <c r="R799">
        <f t="shared" si="40"/>
        <v>30</v>
      </c>
    </row>
    <row r="800" spans="1:18" ht="43.5" hidden="1" x14ac:dyDescent="0.3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8328</v>
      </c>
      <c r="O800" t="s">
        <v>8329</v>
      </c>
      <c r="P800" s="14">
        <f t="shared" si="41"/>
        <v>42614.268796296295</v>
      </c>
      <c r="Q800" s="14">
        <f t="shared" si="42"/>
        <v>42645.375</v>
      </c>
      <c r="R800">
        <f t="shared" si="40"/>
        <v>31</v>
      </c>
    </row>
    <row r="801" spans="1:18" ht="43.5" hidden="1" x14ac:dyDescent="0.35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8312</v>
      </c>
      <c r="O801" t="s">
        <v>8314</v>
      </c>
      <c r="P801" s="14">
        <f t="shared" si="41"/>
        <v>41813.662962962961</v>
      </c>
      <c r="Q801" s="14">
        <f t="shared" si="42"/>
        <v>41843.662962962961</v>
      </c>
      <c r="R801">
        <f t="shared" si="40"/>
        <v>30</v>
      </c>
    </row>
    <row r="802" spans="1:18" ht="43.5" hidden="1" x14ac:dyDescent="0.35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8326</v>
      </c>
      <c r="O802" t="s">
        <v>8327</v>
      </c>
      <c r="P802" s="14">
        <f t="shared" si="41"/>
        <v>42339.276006944448</v>
      </c>
      <c r="Q802" s="14">
        <f t="shared" si="42"/>
        <v>42388.276006944448</v>
      </c>
      <c r="R802">
        <f t="shared" si="40"/>
        <v>49</v>
      </c>
    </row>
    <row r="803" spans="1:18" ht="43.5" hidden="1" x14ac:dyDescent="0.35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8324</v>
      </c>
      <c r="O803" t="s">
        <v>8339</v>
      </c>
      <c r="P803" s="14">
        <f t="shared" si="41"/>
        <v>42423.602500000001</v>
      </c>
      <c r="Q803" s="14">
        <f t="shared" si="42"/>
        <v>42453.560833333337</v>
      </c>
      <c r="R803">
        <f t="shared" si="40"/>
        <v>30</v>
      </c>
    </row>
    <row r="804" spans="1:18" ht="43.5" hidden="1" x14ac:dyDescent="0.35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8324</v>
      </c>
      <c r="O804" t="s">
        <v>8325</v>
      </c>
      <c r="P804" s="14">
        <f t="shared" si="41"/>
        <v>42187.940081018518</v>
      </c>
      <c r="Q804" s="14">
        <f t="shared" si="42"/>
        <v>42218.916666666672</v>
      </c>
      <c r="R804">
        <f t="shared" si="40"/>
        <v>31</v>
      </c>
    </row>
    <row r="805" spans="1:18" ht="58" hidden="1" x14ac:dyDescent="0.35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8328</v>
      </c>
      <c r="O805" t="s">
        <v>8329</v>
      </c>
      <c r="P805" s="14">
        <f t="shared" si="41"/>
        <v>41834.586574074077</v>
      </c>
      <c r="Q805" s="14">
        <f t="shared" si="42"/>
        <v>41866.083333333336</v>
      </c>
      <c r="R805">
        <f t="shared" si="40"/>
        <v>32</v>
      </c>
    </row>
    <row r="806" spans="1:18" ht="43.5" hidden="1" x14ac:dyDescent="0.35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8328</v>
      </c>
      <c r="O806" t="s">
        <v>8329</v>
      </c>
      <c r="P806" s="14">
        <f t="shared" si="41"/>
        <v>42614.760937500003</v>
      </c>
      <c r="Q806" s="14">
        <f t="shared" si="42"/>
        <v>42644.165972222225</v>
      </c>
      <c r="R806">
        <f t="shared" si="40"/>
        <v>30</v>
      </c>
    </row>
    <row r="807" spans="1:18" ht="43.5" hidden="1" x14ac:dyDescent="0.3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8312</v>
      </c>
      <c r="O807" t="s">
        <v>8342</v>
      </c>
      <c r="P807" s="14">
        <f t="shared" si="41"/>
        <v>42564.881076388891</v>
      </c>
      <c r="Q807" s="14">
        <f t="shared" si="42"/>
        <v>42604.290972222225</v>
      </c>
      <c r="R807">
        <f t="shared" si="40"/>
        <v>40</v>
      </c>
    </row>
    <row r="808" spans="1:18" ht="43.5" hidden="1" x14ac:dyDescent="0.3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8326</v>
      </c>
      <c r="O808" t="s">
        <v>8327</v>
      </c>
      <c r="P808" s="14">
        <f t="shared" si="41"/>
        <v>42247.803912037038</v>
      </c>
      <c r="Q808" s="14">
        <f t="shared" si="42"/>
        <v>42279.75</v>
      </c>
      <c r="R808">
        <f t="shared" si="40"/>
        <v>32</v>
      </c>
    </row>
    <row r="809" spans="1:18" ht="43.5" hidden="1" x14ac:dyDescent="0.3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8328</v>
      </c>
      <c r="O809" t="s">
        <v>8346</v>
      </c>
      <c r="P809" s="14">
        <f t="shared" si="41"/>
        <v>42689.029583333337</v>
      </c>
      <c r="Q809" s="14">
        <f t="shared" si="42"/>
        <v>42749.029583333337</v>
      </c>
      <c r="R809">
        <f t="shared" si="40"/>
        <v>60</v>
      </c>
    </row>
    <row r="810" spans="1:18" ht="43.5" hidden="1" x14ac:dyDescent="0.3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8306</v>
      </c>
      <c r="O810" t="s">
        <v>8310</v>
      </c>
      <c r="P810" s="14">
        <f t="shared" si="41"/>
        <v>42178.282372685186</v>
      </c>
      <c r="Q810" s="14">
        <f t="shared" si="42"/>
        <v>42208.282372685186</v>
      </c>
      <c r="R810">
        <f t="shared" si="40"/>
        <v>30</v>
      </c>
    </row>
    <row r="811" spans="1:18" ht="43.5" hidden="1" x14ac:dyDescent="0.3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8306</v>
      </c>
      <c r="O811" t="s">
        <v>8307</v>
      </c>
      <c r="P811" s="14">
        <f t="shared" si="41"/>
        <v>42032.693043981482</v>
      </c>
      <c r="Q811" s="14">
        <f t="shared" si="42"/>
        <v>42062.693043981482</v>
      </c>
      <c r="R811">
        <f t="shared" si="40"/>
        <v>30</v>
      </c>
    </row>
    <row r="812" spans="1:18" hidden="1" x14ac:dyDescent="0.3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8306</v>
      </c>
      <c r="O812" t="s">
        <v>8310</v>
      </c>
      <c r="P812" s="14">
        <f t="shared" si="41"/>
        <v>41282.944456018515</v>
      </c>
      <c r="Q812" s="14">
        <f t="shared" si="42"/>
        <v>41312.944456018515</v>
      </c>
      <c r="R812">
        <f t="shared" si="40"/>
        <v>30</v>
      </c>
    </row>
    <row r="813" spans="1:18" ht="43.5" hidden="1" x14ac:dyDescent="0.35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8312</v>
      </c>
      <c r="O813" t="s">
        <v>8313</v>
      </c>
      <c r="P813" s="14">
        <f t="shared" si="41"/>
        <v>41914.092152777775</v>
      </c>
      <c r="Q813" s="14">
        <f t="shared" si="42"/>
        <v>41944.092152777775</v>
      </c>
      <c r="R813">
        <f t="shared" si="40"/>
        <v>30</v>
      </c>
    </row>
    <row r="814" spans="1:18" ht="43.5" hidden="1" x14ac:dyDescent="0.3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8326</v>
      </c>
      <c r="O814" t="s">
        <v>8327</v>
      </c>
      <c r="P814" s="14">
        <f t="shared" si="41"/>
        <v>42741.599664351852</v>
      </c>
      <c r="Q814" s="14">
        <f t="shared" si="42"/>
        <v>42772.599664351852</v>
      </c>
      <c r="R814">
        <f t="shared" si="40"/>
        <v>31</v>
      </c>
    </row>
    <row r="815" spans="1:18" ht="43.5" hidden="1" x14ac:dyDescent="0.3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8317</v>
      </c>
      <c r="O815" t="s">
        <v>8335</v>
      </c>
      <c r="P815" s="14">
        <f t="shared" si="41"/>
        <v>41449.585162037038</v>
      </c>
      <c r="Q815" s="14">
        <f t="shared" si="42"/>
        <v>41479.585162037038</v>
      </c>
      <c r="R815">
        <f t="shared" si="40"/>
        <v>30</v>
      </c>
    </row>
    <row r="816" spans="1:18" ht="43.5" hidden="1" x14ac:dyDescent="0.3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8326</v>
      </c>
      <c r="O816" t="s">
        <v>8327</v>
      </c>
      <c r="P816" s="14">
        <f t="shared" si="41"/>
        <v>42426.542592592596</v>
      </c>
      <c r="Q816" s="14">
        <f t="shared" si="42"/>
        <v>42454.916666666672</v>
      </c>
      <c r="R816">
        <f t="shared" si="40"/>
        <v>28</v>
      </c>
    </row>
    <row r="817" spans="1:18" ht="29" hidden="1" x14ac:dyDescent="0.35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8326</v>
      </c>
      <c r="O817" t="s">
        <v>8333</v>
      </c>
      <c r="P817" s="14">
        <f t="shared" si="41"/>
        <v>42033.845543981486</v>
      </c>
      <c r="Q817" s="14">
        <f t="shared" si="42"/>
        <v>42063.845543981486</v>
      </c>
      <c r="R817">
        <f t="shared" si="40"/>
        <v>30</v>
      </c>
    </row>
    <row r="818" spans="1:18" ht="58" hidden="1" x14ac:dyDescent="0.35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8312</v>
      </c>
      <c r="O818" t="s">
        <v>8313</v>
      </c>
      <c r="P818" s="14">
        <f t="shared" si="41"/>
        <v>42017.843287037031</v>
      </c>
      <c r="Q818" s="14">
        <f t="shared" si="42"/>
        <v>42047.843287037031</v>
      </c>
      <c r="R818">
        <f t="shared" si="40"/>
        <v>30</v>
      </c>
    </row>
    <row r="819" spans="1:18" ht="58" hidden="1" x14ac:dyDescent="0.35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8324</v>
      </c>
      <c r="O819" t="s">
        <v>8325</v>
      </c>
      <c r="P819" s="14">
        <f t="shared" si="41"/>
        <v>42082.575555555552</v>
      </c>
      <c r="Q819" s="14">
        <f t="shared" si="42"/>
        <v>42105.25</v>
      </c>
      <c r="R819">
        <f t="shared" si="40"/>
        <v>23</v>
      </c>
    </row>
    <row r="820" spans="1:18" ht="43.5" hidden="1" x14ac:dyDescent="0.35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8324</v>
      </c>
      <c r="O820" t="s">
        <v>8340</v>
      </c>
      <c r="P820" s="14">
        <f t="shared" si="41"/>
        <v>41942.653379629628</v>
      </c>
      <c r="Q820" s="14">
        <f t="shared" si="42"/>
        <v>41972.6950462963</v>
      </c>
      <c r="R820">
        <f t="shared" si="40"/>
        <v>30</v>
      </c>
    </row>
    <row r="821" spans="1:18" ht="43.5" hidden="1" x14ac:dyDescent="0.35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8328</v>
      </c>
      <c r="O821" t="s">
        <v>8344</v>
      </c>
      <c r="P821" s="14">
        <f t="shared" si="41"/>
        <v>41841.850034722222</v>
      </c>
      <c r="Q821" s="14">
        <f t="shared" si="42"/>
        <v>41871.850034722222</v>
      </c>
      <c r="R821">
        <f t="shared" si="40"/>
        <v>30</v>
      </c>
    </row>
    <row r="822" spans="1:18" ht="43.5" hidden="1" x14ac:dyDescent="0.35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8328</v>
      </c>
      <c r="O822" t="s">
        <v>8344</v>
      </c>
      <c r="P822" s="14">
        <f t="shared" si="41"/>
        <v>42766.956921296296</v>
      </c>
      <c r="Q822" s="14">
        <f t="shared" si="42"/>
        <v>42796.956921296296</v>
      </c>
      <c r="R822">
        <f t="shared" si="40"/>
        <v>30</v>
      </c>
    </row>
    <row r="823" spans="1:18" ht="43.5" hidden="1" x14ac:dyDescent="0.35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8328</v>
      </c>
      <c r="O823" t="s">
        <v>8346</v>
      </c>
      <c r="P823" s="14">
        <f t="shared" si="41"/>
        <v>41982.737071759257</v>
      </c>
      <c r="Q823" s="14">
        <f t="shared" si="42"/>
        <v>42015.207638888889</v>
      </c>
      <c r="R823">
        <f t="shared" si="40"/>
        <v>33</v>
      </c>
    </row>
    <row r="824" spans="1:18" ht="58" hidden="1" x14ac:dyDescent="0.35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8326</v>
      </c>
      <c r="O824" t="s">
        <v>8327</v>
      </c>
      <c r="P824" s="14">
        <f t="shared" si="41"/>
        <v>42409.776076388895</v>
      </c>
      <c r="Q824" s="14">
        <f t="shared" si="42"/>
        <v>42469.734409722223</v>
      </c>
      <c r="R824">
        <f t="shared" si="40"/>
        <v>60</v>
      </c>
    </row>
    <row r="825" spans="1:18" ht="43.5" hidden="1" x14ac:dyDescent="0.35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8321</v>
      </c>
      <c r="O825" t="s">
        <v>8338</v>
      </c>
      <c r="P825" s="14">
        <f t="shared" si="41"/>
        <v>41873.79184027778</v>
      </c>
      <c r="Q825" s="14">
        <f t="shared" si="42"/>
        <v>41903.79184027778</v>
      </c>
      <c r="R825">
        <f t="shared" si="40"/>
        <v>30</v>
      </c>
    </row>
    <row r="826" spans="1:18" ht="58" hidden="1" x14ac:dyDescent="0.35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8315</v>
      </c>
      <c r="O826" t="s">
        <v>8345</v>
      </c>
      <c r="P826" s="14">
        <f t="shared" si="41"/>
        <v>42136.297175925924</v>
      </c>
      <c r="Q826" s="14">
        <f t="shared" si="42"/>
        <v>42167.297175925924</v>
      </c>
      <c r="R826">
        <f t="shared" si="40"/>
        <v>31</v>
      </c>
    </row>
    <row r="827" spans="1:18" ht="43.5" hidden="1" x14ac:dyDescent="0.35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8328</v>
      </c>
      <c r="O827" t="s">
        <v>8329</v>
      </c>
      <c r="P827" s="14">
        <f t="shared" si="41"/>
        <v>42135.60020833333</v>
      </c>
      <c r="Q827" s="14">
        <f t="shared" si="42"/>
        <v>42167.083333333328</v>
      </c>
      <c r="R827">
        <f t="shared" si="40"/>
        <v>32</v>
      </c>
    </row>
    <row r="828" spans="1:18" ht="43.5" hidden="1" x14ac:dyDescent="0.35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8306</v>
      </c>
      <c r="O828" t="s">
        <v>8307</v>
      </c>
      <c r="P828" s="14">
        <f t="shared" si="41"/>
        <v>41929.164733796293</v>
      </c>
      <c r="Q828" s="14">
        <f t="shared" si="42"/>
        <v>41959.206400462965</v>
      </c>
      <c r="R828">
        <f t="shared" si="40"/>
        <v>30</v>
      </c>
    </row>
    <row r="829" spans="1:18" ht="43.5" hidden="1" x14ac:dyDescent="0.35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8306</v>
      </c>
      <c r="O829" t="s">
        <v>8307</v>
      </c>
      <c r="P829" s="14">
        <f t="shared" si="41"/>
        <v>42230.23583333334</v>
      </c>
      <c r="Q829" s="14">
        <f t="shared" si="42"/>
        <v>42261.875</v>
      </c>
      <c r="R829">
        <f t="shared" si="40"/>
        <v>31</v>
      </c>
    </row>
    <row r="830" spans="1:18" ht="58" hidden="1" x14ac:dyDescent="0.35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8306</v>
      </c>
      <c r="O830" t="s">
        <v>8308</v>
      </c>
      <c r="P830" s="14">
        <f t="shared" si="41"/>
        <v>41882.937303240738</v>
      </c>
      <c r="Q830" s="14">
        <f t="shared" si="42"/>
        <v>41942.937303240738</v>
      </c>
      <c r="R830">
        <f t="shared" si="40"/>
        <v>60</v>
      </c>
    </row>
    <row r="831" spans="1:18" ht="43.5" hidden="1" x14ac:dyDescent="0.35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8306</v>
      </c>
      <c r="O831" t="s">
        <v>8308</v>
      </c>
      <c r="P831" s="14">
        <f t="shared" si="41"/>
        <v>42693.016180555554</v>
      </c>
      <c r="Q831" s="14">
        <f t="shared" si="42"/>
        <v>42753.016180555554</v>
      </c>
      <c r="R831">
        <f t="shared" si="40"/>
        <v>60</v>
      </c>
    </row>
    <row r="832" spans="1:18" ht="58" hidden="1" x14ac:dyDescent="0.35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8306</v>
      </c>
      <c r="O832" t="s">
        <v>8309</v>
      </c>
      <c r="P832" s="14">
        <f t="shared" si="41"/>
        <v>41855.777905092589</v>
      </c>
      <c r="Q832" s="14">
        <f t="shared" si="42"/>
        <v>41880.777905092589</v>
      </c>
      <c r="R832">
        <f t="shared" si="40"/>
        <v>25</v>
      </c>
    </row>
    <row r="833" spans="1:18" ht="29" hidden="1" x14ac:dyDescent="0.35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8306</v>
      </c>
      <c r="O833" t="s">
        <v>8310</v>
      </c>
      <c r="P833" s="14">
        <f t="shared" si="41"/>
        <v>41017.885462962964</v>
      </c>
      <c r="Q833" s="14">
        <f t="shared" si="42"/>
        <v>41067.621527777781</v>
      </c>
      <c r="R833">
        <f t="shared" si="40"/>
        <v>50</v>
      </c>
    </row>
    <row r="834" spans="1:18" ht="43.5" hidden="1" x14ac:dyDescent="0.35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8306</v>
      </c>
      <c r="O834" t="s">
        <v>8310</v>
      </c>
      <c r="P834" s="14">
        <f t="shared" si="41"/>
        <v>41193.032013888893</v>
      </c>
      <c r="Q834" s="14">
        <f t="shared" si="42"/>
        <v>41223.073680555557</v>
      </c>
      <c r="R834">
        <f t="shared" si="40"/>
        <v>30</v>
      </c>
    </row>
    <row r="835" spans="1:18" ht="43.5" hidden="1" x14ac:dyDescent="0.35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8306</v>
      </c>
      <c r="O835" t="s">
        <v>8310</v>
      </c>
      <c r="P835" s="14">
        <f t="shared" si="41"/>
        <v>42089.72802083334</v>
      </c>
      <c r="Q835" s="14">
        <f t="shared" si="42"/>
        <v>42125.165972222225</v>
      </c>
      <c r="R835">
        <f t="shared" ref="R835:R898" si="43">_xlfn.DAYS(Q835,P835)</f>
        <v>36</v>
      </c>
    </row>
    <row r="836" spans="1:18" ht="43.5" hidden="1" x14ac:dyDescent="0.35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8306</v>
      </c>
      <c r="O836" t="s">
        <v>8310</v>
      </c>
      <c r="P836" s="14">
        <f t="shared" ref="P836:P899" si="44">(((J836/60)/60)/24)+DATE(1970,1,1)</f>
        <v>40868.219814814816</v>
      </c>
      <c r="Q836" s="14">
        <f t="shared" ref="Q836:Q899" si="45">(((I836/60)/60)/24)+DATE(1970,1,1)</f>
        <v>40909.332638888889</v>
      </c>
      <c r="R836">
        <f t="shared" si="43"/>
        <v>41</v>
      </c>
    </row>
    <row r="837" spans="1:18" ht="43.5" hidden="1" x14ac:dyDescent="0.35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8306</v>
      </c>
      <c r="O837" t="s">
        <v>8310</v>
      </c>
      <c r="P837" s="14">
        <f t="shared" si="44"/>
        <v>42331.551307870366</v>
      </c>
      <c r="Q837" s="14">
        <f t="shared" si="45"/>
        <v>42360.958333333328</v>
      </c>
      <c r="R837">
        <f t="shared" si="43"/>
        <v>29</v>
      </c>
    </row>
    <row r="838" spans="1:18" ht="43.5" hidden="1" x14ac:dyDescent="0.35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8306</v>
      </c>
      <c r="O838" t="s">
        <v>8310</v>
      </c>
      <c r="P838" s="14">
        <f t="shared" si="44"/>
        <v>41980.781793981485</v>
      </c>
      <c r="Q838" s="14">
        <f t="shared" si="45"/>
        <v>42010.781793981485</v>
      </c>
      <c r="R838">
        <f t="shared" si="43"/>
        <v>30</v>
      </c>
    </row>
    <row r="839" spans="1:18" ht="43.5" hidden="1" x14ac:dyDescent="0.35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8306</v>
      </c>
      <c r="O839" t="s">
        <v>8310</v>
      </c>
      <c r="P839" s="14">
        <f t="shared" si="44"/>
        <v>40865.042256944449</v>
      </c>
      <c r="Q839" s="14">
        <f t="shared" si="45"/>
        <v>40895.040972222225</v>
      </c>
      <c r="R839">
        <f t="shared" si="43"/>
        <v>30</v>
      </c>
    </row>
    <row r="840" spans="1:18" ht="58" hidden="1" x14ac:dyDescent="0.35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8306</v>
      </c>
      <c r="O840" t="s">
        <v>8310</v>
      </c>
      <c r="P840" s="14">
        <f t="shared" si="44"/>
        <v>42687.875775462962</v>
      </c>
      <c r="Q840" s="14">
        <f t="shared" si="45"/>
        <v>42718.5</v>
      </c>
      <c r="R840">
        <f t="shared" si="43"/>
        <v>31</v>
      </c>
    </row>
    <row r="841" spans="1:18" ht="43.5" hidden="1" x14ac:dyDescent="0.35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8306</v>
      </c>
      <c r="O841" t="s">
        <v>8311</v>
      </c>
      <c r="P841" s="14">
        <f t="shared" si="44"/>
        <v>41400.92627314815</v>
      </c>
      <c r="Q841" s="14">
        <f t="shared" si="45"/>
        <v>41430.92627314815</v>
      </c>
      <c r="R841">
        <f t="shared" si="43"/>
        <v>30</v>
      </c>
    </row>
    <row r="842" spans="1:18" ht="43.5" hidden="1" x14ac:dyDescent="0.35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8306</v>
      </c>
      <c r="O842" t="s">
        <v>8311</v>
      </c>
      <c r="P842" s="14">
        <f t="shared" si="44"/>
        <v>42296.261087962965</v>
      </c>
      <c r="Q842" s="14">
        <f t="shared" si="45"/>
        <v>42326.302754629629</v>
      </c>
      <c r="R842">
        <f t="shared" si="43"/>
        <v>30</v>
      </c>
    </row>
    <row r="843" spans="1:18" ht="43.5" hidden="1" x14ac:dyDescent="0.35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8306</v>
      </c>
      <c r="O843" t="s">
        <v>8311</v>
      </c>
      <c r="P843" s="14">
        <f t="shared" si="44"/>
        <v>41634.715173611112</v>
      </c>
      <c r="Q843" s="14">
        <f t="shared" si="45"/>
        <v>41664.715173611112</v>
      </c>
      <c r="R843">
        <f t="shared" si="43"/>
        <v>30</v>
      </c>
    </row>
    <row r="844" spans="1:18" ht="43.5" hidden="1" x14ac:dyDescent="0.35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8306</v>
      </c>
      <c r="O844" t="s">
        <v>8311</v>
      </c>
      <c r="P844" s="14">
        <f t="shared" si="44"/>
        <v>41837.767500000002</v>
      </c>
      <c r="Q844" s="14">
        <f t="shared" si="45"/>
        <v>41867.767500000002</v>
      </c>
      <c r="R844">
        <f t="shared" si="43"/>
        <v>30</v>
      </c>
    </row>
    <row r="845" spans="1:18" ht="58" hidden="1" x14ac:dyDescent="0.35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8306</v>
      </c>
      <c r="O845" t="s">
        <v>8311</v>
      </c>
      <c r="P845" s="14">
        <f t="shared" si="44"/>
        <v>41135.679791666669</v>
      </c>
      <c r="Q845" s="14">
        <f t="shared" si="45"/>
        <v>41180.679791666669</v>
      </c>
      <c r="R845">
        <f t="shared" si="43"/>
        <v>45</v>
      </c>
    </row>
    <row r="846" spans="1:18" ht="58" hidden="1" x14ac:dyDescent="0.35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8306</v>
      </c>
      <c r="O846" t="s">
        <v>8311</v>
      </c>
      <c r="P846" s="14">
        <f t="shared" si="44"/>
        <v>41799.830613425926</v>
      </c>
      <c r="Q846" s="14">
        <f t="shared" si="45"/>
        <v>41823.125</v>
      </c>
      <c r="R846">
        <f t="shared" si="43"/>
        <v>24</v>
      </c>
    </row>
    <row r="847" spans="1:18" ht="58" hidden="1" x14ac:dyDescent="0.35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8306</v>
      </c>
      <c r="O847" t="s">
        <v>8311</v>
      </c>
      <c r="P847" s="14">
        <f t="shared" si="44"/>
        <v>40043.895462962959</v>
      </c>
      <c r="Q847" s="14">
        <f t="shared" si="45"/>
        <v>40098.874305555553</v>
      </c>
      <c r="R847">
        <f t="shared" si="43"/>
        <v>55</v>
      </c>
    </row>
    <row r="848" spans="1:18" ht="58" hidden="1" x14ac:dyDescent="0.35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8306</v>
      </c>
      <c r="O848" t="s">
        <v>8311</v>
      </c>
      <c r="P848" s="14">
        <f t="shared" si="44"/>
        <v>40956.553530092591</v>
      </c>
      <c r="Q848" s="14">
        <f t="shared" si="45"/>
        <v>40986.511863425927</v>
      </c>
      <c r="R848">
        <f t="shared" si="43"/>
        <v>30</v>
      </c>
    </row>
    <row r="849" spans="1:18" ht="43.5" hidden="1" x14ac:dyDescent="0.35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8306</v>
      </c>
      <c r="O849" t="s">
        <v>8311</v>
      </c>
      <c r="P849" s="14">
        <f t="shared" si="44"/>
        <v>41156.958993055552</v>
      </c>
      <c r="Q849" s="14">
        <f t="shared" si="45"/>
        <v>41201.958993055552</v>
      </c>
      <c r="R849">
        <f t="shared" si="43"/>
        <v>45</v>
      </c>
    </row>
    <row r="850" spans="1:18" ht="43.5" hidden="1" x14ac:dyDescent="0.35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8312</v>
      </c>
      <c r="O850" t="s">
        <v>8313</v>
      </c>
      <c r="P850" s="14">
        <f t="shared" si="44"/>
        <v>42646.896898148145</v>
      </c>
      <c r="Q850" s="14">
        <f t="shared" si="45"/>
        <v>42676.896898148145</v>
      </c>
      <c r="R850">
        <f t="shared" si="43"/>
        <v>30</v>
      </c>
    </row>
    <row r="851" spans="1:18" ht="43.5" hidden="1" x14ac:dyDescent="0.35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8312</v>
      </c>
      <c r="O851" t="s">
        <v>8313</v>
      </c>
      <c r="P851" s="14">
        <f t="shared" si="44"/>
        <v>42303.659317129626</v>
      </c>
      <c r="Q851" s="14">
        <f t="shared" si="45"/>
        <v>42333.700983796298</v>
      </c>
      <c r="R851">
        <f t="shared" si="43"/>
        <v>30</v>
      </c>
    </row>
    <row r="852" spans="1:18" ht="43.5" hidden="1" x14ac:dyDescent="0.35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8312</v>
      </c>
      <c r="O852" t="s">
        <v>8314</v>
      </c>
      <c r="P852" s="14">
        <f t="shared" si="44"/>
        <v>42199.651319444441</v>
      </c>
      <c r="Q852" s="14">
        <f t="shared" si="45"/>
        <v>42235.651319444441</v>
      </c>
      <c r="R852">
        <f t="shared" si="43"/>
        <v>36</v>
      </c>
    </row>
    <row r="853" spans="1:18" ht="58" hidden="1" x14ac:dyDescent="0.35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8312</v>
      </c>
      <c r="O853" t="s">
        <v>8314</v>
      </c>
      <c r="P853" s="14">
        <f t="shared" si="44"/>
        <v>42262.104780092588</v>
      </c>
      <c r="Q853" s="14">
        <f t="shared" si="45"/>
        <v>42292.104780092588</v>
      </c>
      <c r="R853">
        <f t="shared" si="43"/>
        <v>30</v>
      </c>
    </row>
    <row r="854" spans="1:18" ht="29" hidden="1" x14ac:dyDescent="0.35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8312</v>
      </c>
      <c r="O854" t="s">
        <v>8314</v>
      </c>
      <c r="P854" s="14">
        <f t="shared" si="44"/>
        <v>42579.634733796294</v>
      </c>
      <c r="Q854" s="14">
        <f t="shared" si="45"/>
        <v>42622.25</v>
      </c>
      <c r="R854">
        <f t="shared" si="43"/>
        <v>43</v>
      </c>
    </row>
    <row r="855" spans="1:18" ht="43.5" hidden="1" x14ac:dyDescent="0.35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8312</v>
      </c>
      <c r="O855" t="s">
        <v>8314</v>
      </c>
      <c r="P855" s="14">
        <f t="shared" si="44"/>
        <v>42696.37572916667</v>
      </c>
      <c r="Q855" s="14">
        <f t="shared" si="45"/>
        <v>42726.37572916667</v>
      </c>
      <c r="R855">
        <f t="shared" si="43"/>
        <v>30</v>
      </c>
    </row>
    <row r="856" spans="1:18" ht="43.5" hidden="1" x14ac:dyDescent="0.35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8315</v>
      </c>
      <c r="O856" t="s">
        <v>8316</v>
      </c>
      <c r="P856" s="14">
        <f t="shared" si="44"/>
        <v>42321.626296296294</v>
      </c>
      <c r="Q856" s="14">
        <f t="shared" si="45"/>
        <v>42351.626296296294</v>
      </c>
      <c r="R856">
        <f t="shared" si="43"/>
        <v>30</v>
      </c>
    </row>
    <row r="857" spans="1:18" ht="29" hidden="1" x14ac:dyDescent="0.35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8315</v>
      </c>
      <c r="O857" t="s">
        <v>8316</v>
      </c>
      <c r="P857" s="14">
        <f t="shared" si="44"/>
        <v>40854.745266203703</v>
      </c>
      <c r="Q857" s="14">
        <f t="shared" si="45"/>
        <v>40884.745266203703</v>
      </c>
      <c r="R857">
        <f t="shared" si="43"/>
        <v>30</v>
      </c>
    </row>
    <row r="858" spans="1:18" ht="43.5" hidden="1" x14ac:dyDescent="0.35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8317</v>
      </c>
      <c r="O858" t="s">
        <v>8318</v>
      </c>
      <c r="P858" s="14">
        <f t="shared" si="44"/>
        <v>41488.022256944445</v>
      </c>
      <c r="Q858" s="14">
        <f t="shared" si="45"/>
        <v>41518.022256944445</v>
      </c>
      <c r="R858">
        <f t="shared" si="43"/>
        <v>30</v>
      </c>
    </row>
    <row r="859" spans="1:18" ht="43.5" hidden="1" x14ac:dyDescent="0.35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8317</v>
      </c>
      <c r="O859" t="s">
        <v>8319</v>
      </c>
      <c r="P859" s="14">
        <f t="shared" si="44"/>
        <v>42496.981597222228</v>
      </c>
      <c r="Q859" s="14">
        <f t="shared" si="45"/>
        <v>42526.981597222228</v>
      </c>
      <c r="R859">
        <f t="shared" si="43"/>
        <v>30</v>
      </c>
    </row>
    <row r="860" spans="1:18" hidden="1" x14ac:dyDescent="0.35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8317</v>
      </c>
      <c r="O860" t="s">
        <v>8318</v>
      </c>
      <c r="P860" s="14">
        <f t="shared" si="44"/>
        <v>41227.641724537039</v>
      </c>
      <c r="Q860" s="14">
        <f t="shared" si="45"/>
        <v>41262.641724537039</v>
      </c>
      <c r="R860">
        <f t="shared" si="43"/>
        <v>35</v>
      </c>
    </row>
    <row r="861" spans="1:18" ht="29" hidden="1" x14ac:dyDescent="0.35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8317</v>
      </c>
      <c r="O861" t="s">
        <v>8318</v>
      </c>
      <c r="P861" s="14">
        <f t="shared" si="44"/>
        <v>41013.822858796295</v>
      </c>
      <c r="Q861" s="14">
        <f t="shared" si="45"/>
        <v>41043.822858796295</v>
      </c>
      <c r="R861">
        <f t="shared" si="43"/>
        <v>30</v>
      </c>
    </row>
    <row r="862" spans="1:18" ht="43.5" hidden="1" x14ac:dyDescent="0.35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8312</v>
      </c>
      <c r="O862" t="s">
        <v>8314</v>
      </c>
      <c r="P862" s="14">
        <f t="shared" si="44"/>
        <v>42361.043703703705</v>
      </c>
      <c r="Q862" s="14">
        <f t="shared" si="45"/>
        <v>42421.043703703705</v>
      </c>
      <c r="R862">
        <f t="shared" si="43"/>
        <v>60</v>
      </c>
    </row>
    <row r="863" spans="1:18" ht="43.5" hidden="1" x14ac:dyDescent="0.35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8312</v>
      </c>
      <c r="O863" t="s">
        <v>8314</v>
      </c>
      <c r="P863" s="14">
        <f t="shared" si="44"/>
        <v>42422.254328703704</v>
      </c>
      <c r="Q863" s="14">
        <f t="shared" si="45"/>
        <v>42482.21266203704</v>
      </c>
      <c r="R863">
        <f t="shared" si="43"/>
        <v>60</v>
      </c>
    </row>
    <row r="864" spans="1:18" ht="43.5" hidden="1" x14ac:dyDescent="0.35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8312</v>
      </c>
      <c r="O864" t="s">
        <v>8314</v>
      </c>
      <c r="P864" s="14">
        <f t="shared" si="44"/>
        <v>41856.865717592591</v>
      </c>
      <c r="Q864" s="14">
        <f t="shared" si="45"/>
        <v>41886.290972222225</v>
      </c>
      <c r="R864">
        <f t="shared" si="43"/>
        <v>30</v>
      </c>
    </row>
    <row r="865" spans="1:18" ht="58" hidden="1" x14ac:dyDescent="0.35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8312</v>
      </c>
      <c r="O865" t="s">
        <v>8314</v>
      </c>
      <c r="P865" s="14">
        <f t="shared" si="44"/>
        <v>42257.014965277776</v>
      </c>
      <c r="Q865" s="14">
        <f t="shared" si="45"/>
        <v>42317.056631944448</v>
      </c>
      <c r="R865">
        <f t="shared" si="43"/>
        <v>60</v>
      </c>
    </row>
    <row r="866" spans="1:18" ht="58" hidden="1" x14ac:dyDescent="0.35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8312</v>
      </c>
      <c r="O866" t="s">
        <v>8314</v>
      </c>
      <c r="P866" s="14">
        <f t="shared" si="44"/>
        <v>42324.767361111109</v>
      </c>
      <c r="Q866" s="14">
        <f t="shared" si="45"/>
        <v>42379</v>
      </c>
      <c r="R866">
        <f t="shared" si="43"/>
        <v>55</v>
      </c>
    </row>
    <row r="867" spans="1:18" ht="43.5" hidden="1" x14ac:dyDescent="0.35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8312</v>
      </c>
      <c r="O867" t="s">
        <v>8314</v>
      </c>
      <c r="P867" s="14">
        <f t="shared" si="44"/>
        <v>42780.709039351852</v>
      </c>
      <c r="Q867" s="14">
        <f t="shared" si="45"/>
        <v>42810.667372685188</v>
      </c>
      <c r="R867">
        <f t="shared" si="43"/>
        <v>30</v>
      </c>
    </row>
    <row r="868" spans="1:18" ht="43.5" hidden="1" x14ac:dyDescent="0.35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8312</v>
      </c>
      <c r="O868" t="s">
        <v>8314</v>
      </c>
      <c r="P868" s="14">
        <f t="shared" si="44"/>
        <v>41946.898090277777</v>
      </c>
      <c r="Q868" s="14">
        <f t="shared" si="45"/>
        <v>41991.898090277777</v>
      </c>
      <c r="R868">
        <f t="shared" si="43"/>
        <v>45</v>
      </c>
    </row>
    <row r="869" spans="1:18" ht="43.5" hidden="1" x14ac:dyDescent="0.35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8312</v>
      </c>
      <c r="O869" t="s">
        <v>8314</v>
      </c>
      <c r="P869" s="14">
        <f t="shared" si="44"/>
        <v>42535.492280092592</v>
      </c>
      <c r="Q869" s="14">
        <f t="shared" si="45"/>
        <v>42565.492280092592</v>
      </c>
      <c r="R869">
        <f t="shared" si="43"/>
        <v>30</v>
      </c>
    </row>
    <row r="870" spans="1:18" ht="43.5" hidden="1" x14ac:dyDescent="0.35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8317</v>
      </c>
      <c r="O870" t="s">
        <v>8320</v>
      </c>
      <c r="P870" s="14">
        <f t="shared" si="44"/>
        <v>42370.580590277779</v>
      </c>
      <c r="Q870" s="14">
        <f t="shared" si="45"/>
        <v>42400.580590277779</v>
      </c>
      <c r="R870">
        <f t="shared" si="43"/>
        <v>30</v>
      </c>
    </row>
    <row r="871" spans="1:18" ht="43.5" hidden="1" x14ac:dyDescent="0.35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8321</v>
      </c>
      <c r="O871" t="s">
        <v>8322</v>
      </c>
      <c r="P871" s="14">
        <f t="shared" si="44"/>
        <v>41740.138113425928</v>
      </c>
      <c r="Q871" s="14">
        <f t="shared" si="45"/>
        <v>41770.138113425928</v>
      </c>
      <c r="R871">
        <f t="shared" si="43"/>
        <v>30</v>
      </c>
    </row>
    <row r="872" spans="1:18" ht="43.5" hidden="1" x14ac:dyDescent="0.35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8321</v>
      </c>
      <c r="O872" t="s">
        <v>8323</v>
      </c>
      <c r="P872" s="14">
        <f t="shared" si="44"/>
        <v>42496.264965277776</v>
      </c>
      <c r="Q872" s="14">
        <f t="shared" si="45"/>
        <v>42526.264965277776</v>
      </c>
      <c r="R872">
        <f t="shared" si="43"/>
        <v>30</v>
      </c>
    </row>
    <row r="873" spans="1:18" ht="43.5" hidden="1" x14ac:dyDescent="0.35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8324</v>
      </c>
      <c r="O873" t="s">
        <v>8325</v>
      </c>
      <c r="P873" s="14">
        <f t="shared" si="44"/>
        <v>42170.728460648148</v>
      </c>
      <c r="Q873" s="14">
        <f t="shared" si="45"/>
        <v>42200.728460648148</v>
      </c>
      <c r="R873">
        <f t="shared" si="43"/>
        <v>30</v>
      </c>
    </row>
    <row r="874" spans="1:18" ht="29" hidden="1" x14ac:dyDescent="0.35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8326</v>
      </c>
      <c r="O874" t="s">
        <v>8327</v>
      </c>
      <c r="P874" s="14">
        <f t="shared" si="44"/>
        <v>42132.941805555558</v>
      </c>
      <c r="Q874" s="14">
        <f t="shared" si="45"/>
        <v>42155.875</v>
      </c>
      <c r="R874">
        <f t="shared" si="43"/>
        <v>23</v>
      </c>
    </row>
    <row r="875" spans="1:18" ht="43.5" hidden="1" x14ac:dyDescent="0.35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8328</v>
      </c>
      <c r="O875" t="s">
        <v>8329</v>
      </c>
      <c r="P875" s="14">
        <f t="shared" si="44"/>
        <v>42461.747199074074</v>
      </c>
      <c r="Q875" s="14">
        <f t="shared" si="45"/>
        <v>42491.747199074074</v>
      </c>
      <c r="R875">
        <f t="shared" si="43"/>
        <v>30</v>
      </c>
    </row>
    <row r="876" spans="1:18" ht="43.5" hidden="1" x14ac:dyDescent="0.35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8312</v>
      </c>
      <c r="O876" t="s">
        <v>8314</v>
      </c>
      <c r="P876" s="14">
        <f t="shared" si="44"/>
        <v>42556.667245370365</v>
      </c>
      <c r="Q876" s="14">
        <f t="shared" si="45"/>
        <v>42601.667245370365</v>
      </c>
      <c r="R876">
        <f t="shared" si="43"/>
        <v>45</v>
      </c>
    </row>
    <row r="877" spans="1:18" ht="43.5" hidden="1" x14ac:dyDescent="0.35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8312</v>
      </c>
      <c r="O877" t="s">
        <v>8314</v>
      </c>
      <c r="P877" s="14">
        <f t="shared" si="44"/>
        <v>42704.086053240739</v>
      </c>
      <c r="Q877" s="14">
        <f t="shared" si="45"/>
        <v>42734.086053240739</v>
      </c>
      <c r="R877">
        <f t="shared" si="43"/>
        <v>30</v>
      </c>
    </row>
    <row r="878" spans="1:18" ht="29" hidden="1" x14ac:dyDescent="0.35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8315</v>
      </c>
      <c r="O878" t="s">
        <v>8316</v>
      </c>
      <c r="P878" s="14">
        <f t="shared" si="44"/>
        <v>42382.74009259259</v>
      </c>
      <c r="Q878" s="14">
        <f t="shared" si="45"/>
        <v>42412.74009259259</v>
      </c>
      <c r="R878">
        <f t="shared" si="43"/>
        <v>30</v>
      </c>
    </row>
    <row r="879" spans="1:18" ht="43.5" hidden="1" x14ac:dyDescent="0.35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8315</v>
      </c>
      <c r="O879" t="s">
        <v>8330</v>
      </c>
      <c r="P879" s="14">
        <f t="shared" si="44"/>
        <v>42457.871516203704</v>
      </c>
      <c r="Q879" s="14">
        <f t="shared" si="45"/>
        <v>42487.579861111109</v>
      </c>
      <c r="R879">
        <f t="shared" si="43"/>
        <v>30</v>
      </c>
    </row>
    <row r="880" spans="1:18" ht="58" hidden="1" x14ac:dyDescent="0.35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8315</v>
      </c>
      <c r="O880" t="s">
        <v>8331</v>
      </c>
      <c r="P880" s="14">
        <f t="shared" si="44"/>
        <v>42032.168530092589</v>
      </c>
      <c r="Q880" s="14">
        <f t="shared" si="45"/>
        <v>42062.168530092589</v>
      </c>
      <c r="R880">
        <f t="shared" si="43"/>
        <v>30</v>
      </c>
    </row>
    <row r="881" spans="1:18" ht="43.5" hidden="1" x14ac:dyDescent="0.35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8326</v>
      </c>
      <c r="O881" t="s">
        <v>8327</v>
      </c>
      <c r="P881" s="14">
        <f t="shared" si="44"/>
        <v>42705.919201388882</v>
      </c>
      <c r="Q881" s="14">
        <f t="shared" si="45"/>
        <v>42738.919201388882</v>
      </c>
      <c r="R881">
        <f t="shared" si="43"/>
        <v>33</v>
      </c>
    </row>
    <row r="882" spans="1:18" ht="58" hidden="1" x14ac:dyDescent="0.35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8326</v>
      </c>
      <c r="O882" t="s">
        <v>8332</v>
      </c>
      <c r="P882" s="14">
        <f t="shared" si="44"/>
        <v>42188.252199074079</v>
      </c>
      <c r="Q882" s="14">
        <f t="shared" si="45"/>
        <v>42218.252199074079</v>
      </c>
      <c r="R882">
        <f t="shared" si="43"/>
        <v>30</v>
      </c>
    </row>
    <row r="883" spans="1:18" ht="58" hidden="1" x14ac:dyDescent="0.35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8326</v>
      </c>
      <c r="O883" t="s">
        <v>8333</v>
      </c>
      <c r="P883" s="14">
        <f t="shared" si="44"/>
        <v>41877.904988425929</v>
      </c>
      <c r="Q883" s="14">
        <f t="shared" si="45"/>
        <v>41907.904988425929</v>
      </c>
      <c r="R883">
        <f t="shared" si="43"/>
        <v>30</v>
      </c>
    </row>
    <row r="884" spans="1:18" ht="43.5" hidden="1" x14ac:dyDescent="0.35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8317</v>
      </c>
      <c r="O884" t="s">
        <v>8334</v>
      </c>
      <c r="P884" s="14">
        <f t="shared" si="44"/>
        <v>42796.071643518517</v>
      </c>
      <c r="Q884" s="14">
        <f t="shared" si="45"/>
        <v>42826.166666666672</v>
      </c>
      <c r="R884">
        <f t="shared" si="43"/>
        <v>30</v>
      </c>
    </row>
    <row r="885" spans="1:18" ht="43.5" hidden="1" x14ac:dyDescent="0.35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8326</v>
      </c>
      <c r="O885" t="s">
        <v>8327</v>
      </c>
      <c r="P885" s="14">
        <f t="shared" si="44"/>
        <v>41877.638298611113</v>
      </c>
      <c r="Q885" s="14">
        <f t="shared" si="45"/>
        <v>41912.638298611113</v>
      </c>
      <c r="R885">
        <f t="shared" si="43"/>
        <v>35</v>
      </c>
    </row>
    <row r="886" spans="1:18" ht="58" hidden="1" x14ac:dyDescent="0.35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8317</v>
      </c>
      <c r="O886" t="s">
        <v>8335</v>
      </c>
      <c r="P886" s="14">
        <f t="shared" si="44"/>
        <v>41736.899652777778</v>
      </c>
      <c r="Q886" s="14">
        <f t="shared" si="45"/>
        <v>41768.916666666664</v>
      </c>
      <c r="R886">
        <f t="shared" si="43"/>
        <v>32</v>
      </c>
    </row>
    <row r="887" spans="1:18" ht="43.5" hidden="1" x14ac:dyDescent="0.35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8321</v>
      </c>
      <c r="O887" t="s">
        <v>8323</v>
      </c>
      <c r="P887" s="14">
        <f t="shared" si="44"/>
        <v>42649.924907407403</v>
      </c>
      <c r="Q887" s="14">
        <f t="shared" si="45"/>
        <v>42679.924907407403</v>
      </c>
      <c r="R887">
        <f t="shared" si="43"/>
        <v>30</v>
      </c>
    </row>
    <row r="888" spans="1:18" ht="43.5" hidden="1" x14ac:dyDescent="0.35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8321</v>
      </c>
      <c r="O888" t="s">
        <v>8323</v>
      </c>
      <c r="P888" s="14">
        <f t="shared" si="44"/>
        <v>42155.129652777774</v>
      </c>
      <c r="Q888" s="14">
        <f t="shared" si="45"/>
        <v>42185.129652777774</v>
      </c>
      <c r="R888">
        <f t="shared" si="43"/>
        <v>30</v>
      </c>
    </row>
    <row r="889" spans="1:18" ht="29" hidden="1" x14ac:dyDescent="0.35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8312</v>
      </c>
      <c r="O889" t="s">
        <v>8336</v>
      </c>
      <c r="P889" s="14">
        <f t="shared" si="44"/>
        <v>42656.717303240745</v>
      </c>
      <c r="Q889" s="14">
        <f t="shared" si="45"/>
        <v>42681.758969907409</v>
      </c>
      <c r="R889">
        <f t="shared" si="43"/>
        <v>25</v>
      </c>
    </row>
    <row r="890" spans="1:18" ht="43.5" hidden="1" x14ac:dyDescent="0.35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8312</v>
      </c>
      <c r="O890" t="s">
        <v>8337</v>
      </c>
      <c r="P890" s="14">
        <f t="shared" si="44"/>
        <v>41730.663530092592</v>
      </c>
      <c r="Q890" s="14">
        <f t="shared" si="45"/>
        <v>41760.663530092592</v>
      </c>
      <c r="R890">
        <f t="shared" si="43"/>
        <v>30</v>
      </c>
    </row>
    <row r="891" spans="1:18" ht="43.5" hidden="1" x14ac:dyDescent="0.35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8312</v>
      </c>
      <c r="O891" t="s">
        <v>8337</v>
      </c>
      <c r="P891" s="14">
        <f t="shared" si="44"/>
        <v>42557.792453703703</v>
      </c>
      <c r="Q891" s="14">
        <f t="shared" si="45"/>
        <v>42587.792453703703</v>
      </c>
      <c r="R891">
        <f t="shared" si="43"/>
        <v>30</v>
      </c>
    </row>
    <row r="892" spans="1:18" ht="43.5" hidden="1" x14ac:dyDescent="0.35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8312</v>
      </c>
      <c r="O892" t="s">
        <v>8337</v>
      </c>
      <c r="P892" s="14">
        <f t="shared" si="44"/>
        <v>41445.334131944444</v>
      </c>
      <c r="Q892" s="14">
        <f t="shared" si="45"/>
        <v>41505.334131944444</v>
      </c>
      <c r="R892">
        <f t="shared" si="43"/>
        <v>60</v>
      </c>
    </row>
    <row r="893" spans="1:18" ht="43.5" hidden="1" x14ac:dyDescent="0.35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8312</v>
      </c>
      <c r="O893" t="s">
        <v>8337</v>
      </c>
      <c r="P893" s="14">
        <f t="shared" si="44"/>
        <v>42600.278749999998</v>
      </c>
      <c r="Q893" s="14">
        <f t="shared" si="45"/>
        <v>42645.278749999998</v>
      </c>
      <c r="R893">
        <f t="shared" si="43"/>
        <v>45</v>
      </c>
    </row>
    <row r="894" spans="1:18" ht="43.5" hidden="1" x14ac:dyDescent="0.35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8312</v>
      </c>
      <c r="O894" t="s">
        <v>8337</v>
      </c>
      <c r="P894" s="14">
        <f t="shared" si="44"/>
        <v>42692.771493055552</v>
      </c>
      <c r="Q894" s="14">
        <f t="shared" si="45"/>
        <v>42722.771493055552</v>
      </c>
      <c r="R894">
        <f t="shared" si="43"/>
        <v>30</v>
      </c>
    </row>
    <row r="895" spans="1:18" ht="43.5" hidden="1" x14ac:dyDescent="0.35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8321</v>
      </c>
      <c r="O895" t="s">
        <v>8322</v>
      </c>
      <c r="P895" s="14">
        <f t="shared" si="44"/>
        <v>41951.973229166666</v>
      </c>
      <c r="Q895" s="14">
        <f t="shared" si="45"/>
        <v>41981.973229166666</v>
      </c>
      <c r="R895">
        <f t="shared" si="43"/>
        <v>30</v>
      </c>
    </row>
    <row r="896" spans="1:18" ht="43.5" hidden="1" x14ac:dyDescent="0.35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8321</v>
      </c>
      <c r="O896" t="s">
        <v>8338</v>
      </c>
      <c r="P896" s="14">
        <f t="shared" si="44"/>
        <v>42583.615081018521</v>
      </c>
      <c r="Q896" s="14">
        <f t="shared" si="45"/>
        <v>42620.083333333328</v>
      </c>
      <c r="R896">
        <f t="shared" si="43"/>
        <v>37</v>
      </c>
    </row>
    <row r="897" spans="1:18" ht="43.5" hidden="1" x14ac:dyDescent="0.35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8321</v>
      </c>
      <c r="O897" t="s">
        <v>8338</v>
      </c>
      <c r="P897" s="14">
        <f t="shared" si="44"/>
        <v>42068.209097222221</v>
      </c>
      <c r="Q897" s="14">
        <f t="shared" si="45"/>
        <v>42097.165972222225</v>
      </c>
      <c r="R897">
        <f t="shared" si="43"/>
        <v>29</v>
      </c>
    </row>
    <row r="898" spans="1:18" ht="58" hidden="1" x14ac:dyDescent="0.35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8321</v>
      </c>
      <c r="O898" t="s">
        <v>8338</v>
      </c>
      <c r="P898" s="14">
        <f t="shared" si="44"/>
        <v>41968.829826388886</v>
      </c>
      <c r="Q898" s="14">
        <f t="shared" si="45"/>
        <v>41994.041666666672</v>
      </c>
      <c r="R898">
        <f t="shared" si="43"/>
        <v>26</v>
      </c>
    </row>
    <row r="899" spans="1:18" ht="43.5" hidden="1" x14ac:dyDescent="0.35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8321</v>
      </c>
      <c r="O899" t="s">
        <v>8338</v>
      </c>
      <c r="P899" s="14">
        <f t="shared" si="44"/>
        <v>42684.000046296293</v>
      </c>
      <c r="Q899" s="14">
        <f t="shared" si="45"/>
        <v>42714.000046296293</v>
      </c>
      <c r="R899">
        <f t="shared" ref="R899:R962" si="46">_xlfn.DAYS(Q899,P899)</f>
        <v>30</v>
      </c>
    </row>
    <row r="900" spans="1:18" ht="43.5" hidden="1" x14ac:dyDescent="0.35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8324</v>
      </c>
      <c r="O900" t="s">
        <v>8339</v>
      </c>
      <c r="P900" s="14">
        <f t="shared" ref="P900:P963" si="47">(((J900/60)/60)/24)+DATE(1970,1,1)</f>
        <v>41666.924710648149</v>
      </c>
      <c r="Q900" s="14">
        <f t="shared" ref="Q900:Q963" si="48">(((I900/60)/60)/24)+DATE(1970,1,1)</f>
        <v>41706.924710648149</v>
      </c>
      <c r="R900">
        <f t="shared" si="46"/>
        <v>40</v>
      </c>
    </row>
    <row r="901" spans="1:18" ht="29" hidden="1" x14ac:dyDescent="0.35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8312</v>
      </c>
      <c r="O901" t="s">
        <v>8313</v>
      </c>
      <c r="P901" s="14">
        <f t="shared" si="47"/>
        <v>42064.794490740736</v>
      </c>
      <c r="Q901" s="14">
        <f t="shared" si="48"/>
        <v>42094.752824074079</v>
      </c>
      <c r="R901">
        <f t="shared" si="46"/>
        <v>30</v>
      </c>
    </row>
    <row r="902" spans="1:18" ht="43.5" hidden="1" x14ac:dyDescent="0.35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8324</v>
      </c>
      <c r="O902" t="s">
        <v>8325</v>
      </c>
      <c r="P902" s="14">
        <f t="shared" si="47"/>
        <v>42019.737766203703</v>
      </c>
      <c r="Q902" s="14">
        <f t="shared" si="48"/>
        <v>42077.625</v>
      </c>
      <c r="R902">
        <f t="shared" si="46"/>
        <v>58</v>
      </c>
    </row>
    <row r="903" spans="1:18" ht="43.5" hidden="1" x14ac:dyDescent="0.35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8324</v>
      </c>
      <c r="O903" t="s">
        <v>8325</v>
      </c>
      <c r="P903" s="14">
        <f t="shared" si="47"/>
        <v>42164.170046296291</v>
      </c>
      <c r="Q903" s="14">
        <f t="shared" si="48"/>
        <v>42224.170046296291</v>
      </c>
      <c r="R903">
        <f t="shared" si="46"/>
        <v>60</v>
      </c>
    </row>
    <row r="904" spans="1:18" ht="43.5" hidden="1" x14ac:dyDescent="0.35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8324</v>
      </c>
      <c r="O904" t="s">
        <v>8325</v>
      </c>
      <c r="P904" s="14">
        <f t="shared" si="47"/>
        <v>42180.18604166666</v>
      </c>
      <c r="Q904" s="14">
        <f t="shared" si="48"/>
        <v>42220.18604166666</v>
      </c>
      <c r="R904">
        <f t="shared" si="46"/>
        <v>40</v>
      </c>
    </row>
    <row r="905" spans="1:18" ht="58" hidden="1" x14ac:dyDescent="0.35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8324</v>
      </c>
      <c r="O905" t="s">
        <v>8339</v>
      </c>
      <c r="P905" s="14">
        <f t="shared" si="47"/>
        <v>41836.625254629631</v>
      </c>
      <c r="Q905" s="14">
        <f t="shared" si="48"/>
        <v>41866.625254629631</v>
      </c>
      <c r="R905">
        <f t="shared" si="46"/>
        <v>30</v>
      </c>
    </row>
    <row r="906" spans="1:18" ht="43.5" hidden="1" x14ac:dyDescent="0.35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8317</v>
      </c>
      <c r="O906" t="s">
        <v>8319</v>
      </c>
      <c r="P906" s="14">
        <f t="shared" si="47"/>
        <v>41348.168287037035</v>
      </c>
      <c r="Q906" s="14">
        <f t="shared" si="48"/>
        <v>41393.168287037035</v>
      </c>
      <c r="R906">
        <f t="shared" si="46"/>
        <v>45</v>
      </c>
    </row>
    <row r="907" spans="1:18" ht="43.5" hidden="1" x14ac:dyDescent="0.35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8324</v>
      </c>
      <c r="O907" t="s">
        <v>8340</v>
      </c>
      <c r="P907" s="14">
        <f t="shared" si="47"/>
        <v>41835.951782407406</v>
      </c>
      <c r="Q907" s="14">
        <f t="shared" si="48"/>
        <v>41865.951782407406</v>
      </c>
      <c r="R907">
        <f t="shared" si="46"/>
        <v>30</v>
      </c>
    </row>
    <row r="908" spans="1:18" hidden="1" x14ac:dyDescent="0.35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8317</v>
      </c>
      <c r="O908" t="s">
        <v>8341</v>
      </c>
      <c r="P908" s="14">
        <f t="shared" si="47"/>
        <v>41943.791030092594</v>
      </c>
      <c r="Q908" s="14">
        <f t="shared" si="48"/>
        <v>41974.832696759258</v>
      </c>
      <c r="R908">
        <f t="shared" si="46"/>
        <v>31</v>
      </c>
    </row>
    <row r="909" spans="1:18" ht="29" hidden="1" x14ac:dyDescent="0.35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8324</v>
      </c>
      <c r="O909" t="s">
        <v>8325</v>
      </c>
      <c r="P909" s="14">
        <f t="shared" si="47"/>
        <v>42155.139479166668</v>
      </c>
      <c r="Q909" s="14">
        <f t="shared" si="48"/>
        <v>42215.139479166668</v>
      </c>
      <c r="R909">
        <f t="shared" si="46"/>
        <v>60</v>
      </c>
    </row>
    <row r="910" spans="1:18" ht="43.5" hidden="1" x14ac:dyDescent="0.35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8312</v>
      </c>
      <c r="O910" t="s">
        <v>8342</v>
      </c>
      <c r="P910" s="14">
        <f t="shared" si="47"/>
        <v>40998.051192129627</v>
      </c>
      <c r="Q910" s="14">
        <f t="shared" si="48"/>
        <v>41028.051192129627</v>
      </c>
      <c r="R910">
        <f t="shared" si="46"/>
        <v>30</v>
      </c>
    </row>
    <row r="911" spans="1:18" ht="43.5" hidden="1" x14ac:dyDescent="0.35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8312</v>
      </c>
      <c r="O911" t="s">
        <v>8342</v>
      </c>
      <c r="P911" s="14">
        <f t="shared" si="47"/>
        <v>42218.169293981482</v>
      </c>
      <c r="Q911" s="14">
        <f t="shared" si="48"/>
        <v>42246.169293981482</v>
      </c>
      <c r="R911">
        <f t="shared" si="46"/>
        <v>28</v>
      </c>
    </row>
    <row r="912" spans="1:18" ht="43.5" hidden="1" x14ac:dyDescent="0.35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8312</v>
      </c>
      <c r="O912" t="s">
        <v>8342</v>
      </c>
      <c r="P912" s="14">
        <f t="shared" si="47"/>
        <v>41921.842627314814</v>
      </c>
      <c r="Q912" s="14">
        <f t="shared" si="48"/>
        <v>41951.884293981479</v>
      </c>
      <c r="R912">
        <f t="shared" si="46"/>
        <v>30</v>
      </c>
    </row>
    <row r="913" spans="1:18" ht="58" hidden="1" x14ac:dyDescent="0.35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8312</v>
      </c>
      <c r="O913" t="s">
        <v>8342</v>
      </c>
      <c r="P913" s="14">
        <f t="shared" si="47"/>
        <v>42272.713171296295</v>
      </c>
      <c r="Q913" s="14">
        <f t="shared" si="48"/>
        <v>42332.754837962959</v>
      </c>
      <c r="R913">
        <f t="shared" si="46"/>
        <v>60</v>
      </c>
    </row>
    <row r="914" spans="1:18" ht="43.5" hidden="1" x14ac:dyDescent="0.35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8312</v>
      </c>
      <c r="O914" t="s">
        <v>8343</v>
      </c>
      <c r="P914" s="14">
        <f t="shared" si="47"/>
        <v>42207.746678240743</v>
      </c>
      <c r="Q914" s="14">
        <f t="shared" si="48"/>
        <v>42237.746678240743</v>
      </c>
      <c r="R914">
        <f t="shared" si="46"/>
        <v>30</v>
      </c>
    </row>
    <row r="915" spans="1:18" ht="43.5" hidden="1" x14ac:dyDescent="0.35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8312</v>
      </c>
      <c r="O915" t="s">
        <v>8343</v>
      </c>
      <c r="P915" s="14">
        <f t="shared" si="47"/>
        <v>42222.622766203705</v>
      </c>
      <c r="Q915" s="14">
        <f t="shared" si="48"/>
        <v>42251.625</v>
      </c>
      <c r="R915">
        <f t="shared" si="46"/>
        <v>29</v>
      </c>
    </row>
    <row r="916" spans="1:18" ht="43.5" hidden="1" x14ac:dyDescent="0.35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8328</v>
      </c>
      <c r="O916" t="s">
        <v>8344</v>
      </c>
      <c r="P916" s="14">
        <f t="shared" si="47"/>
        <v>42512.698217592595</v>
      </c>
      <c r="Q916" s="14">
        <f t="shared" si="48"/>
        <v>42572.698217592595</v>
      </c>
      <c r="R916">
        <f t="shared" si="46"/>
        <v>60</v>
      </c>
    </row>
    <row r="917" spans="1:18" ht="43.5" hidden="1" x14ac:dyDescent="0.35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8315</v>
      </c>
      <c r="O917" t="s">
        <v>8345</v>
      </c>
      <c r="P917" s="14">
        <f t="shared" si="47"/>
        <v>41686.705208333333</v>
      </c>
      <c r="Q917" s="14">
        <f t="shared" si="48"/>
        <v>41716.663541666669</v>
      </c>
      <c r="R917">
        <f t="shared" si="46"/>
        <v>30</v>
      </c>
    </row>
    <row r="918" spans="1:18" ht="58" hidden="1" x14ac:dyDescent="0.35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8328</v>
      </c>
      <c r="O918" t="s">
        <v>8329</v>
      </c>
      <c r="P918" s="14">
        <f t="shared" si="47"/>
        <v>42540.593530092592</v>
      </c>
      <c r="Q918" s="14">
        <f t="shared" si="48"/>
        <v>42570.593530092592</v>
      </c>
      <c r="R918">
        <f t="shared" si="46"/>
        <v>30</v>
      </c>
    </row>
    <row r="919" spans="1:18" ht="43.5" hidden="1" x14ac:dyDescent="0.35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8328</v>
      </c>
      <c r="O919" t="s">
        <v>8329</v>
      </c>
      <c r="P919" s="14">
        <f t="shared" si="47"/>
        <v>42465.128391203703</v>
      </c>
      <c r="Q919" s="14">
        <f t="shared" si="48"/>
        <v>42495.128391203703</v>
      </c>
      <c r="R919">
        <f t="shared" si="46"/>
        <v>30</v>
      </c>
    </row>
    <row r="920" spans="1:18" ht="43.5" hidden="1" x14ac:dyDescent="0.35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8328</v>
      </c>
      <c r="O920" t="s">
        <v>8344</v>
      </c>
      <c r="P920" s="14">
        <f t="shared" si="47"/>
        <v>42628.690266203703</v>
      </c>
      <c r="Q920" s="14">
        <f t="shared" si="48"/>
        <v>42660.166666666672</v>
      </c>
      <c r="R920">
        <f t="shared" si="46"/>
        <v>32</v>
      </c>
    </row>
    <row r="921" spans="1:18" hidden="1" x14ac:dyDescent="0.35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8328</v>
      </c>
      <c r="O921" t="s">
        <v>8344</v>
      </c>
      <c r="P921" s="14">
        <f t="shared" si="47"/>
        <v>42337.02039351852</v>
      </c>
      <c r="Q921" s="14">
        <f t="shared" si="48"/>
        <v>42359.207638888889</v>
      </c>
      <c r="R921">
        <f t="shared" si="46"/>
        <v>22</v>
      </c>
    </row>
    <row r="922" spans="1:18" ht="43.5" hidden="1" x14ac:dyDescent="0.35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8328</v>
      </c>
      <c r="O922" t="s">
        <v>8344</v>
      </c>
      <c r="P922" s="14">
        <f t="shared" si="47"/>
        <v>41610.794421296298</v>
      </c>
      <c r="Q922" s="14">
        <f t="shared" si="48"/>
        <v>41637.332638888889</v>
      </c>
      <c r="R922">
        <f t="shared" si="46"/>
        <v>27</v>
      </c>
    </row>
    <row r="923" spans="1:18" ht="43.5" hidden="1" x14ac:dyDescent="0.35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8328</v>
      </c>
      <c r="O923" t="s">
        <v>8344</v>
      </c>
      <c r="P923" s="14">
        <f t="shared" si="47"/>
        <v>41953.95821759259</v>
      </c>
      <c r="Q923" s="14">
        <f t="shared" si="48"/>
        <v>42013.95821759259</v>
      </c>
      <c r="R923">
        <f t="shared" si="46"/>
        <v>60</v>
      </c>
    </row>
    <row r="924" spans="1:18" ht="58" hidden="1" x14ac:dyDescent="0.35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8328</v>
      </c>
      <c r="O924" t="s">
        <v>8344</v>
      </c>
      <c r="P924" s="14">
        <f t="shared" si="47"/>
        <v>41853.563402777778</v>
      </c>
      <c r="Q924" s="14">
        <f t="shared" si="48"/>
        <v>41883.208333333336</v>
      </c>
      <c r="R924">
        <f t="shared" si="46"/>
        <v>30</v>
      </c>
    </row>
    <row r="925" spans="1:18" ht="58" hidden="1" x14ac:dyDescent="0.35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8328</v>
      </c>
      <c r="O925" t="s">
        <v>8344</v>
      </c>
      <c r="P925" s="14">
        <f t="shared" si="47"/>
        <v>42173.67082175926</v>
      </c>
      <c r="Q925" s="14">
        <f t="shared" si="48"/>
        <v>42233.67082175926</v>
      </c>
      <c r="R925">
        <f t="shared" si="46"/>
        <v>60</v>
      </c>
    </row>
    <row r="926" spans="1:18" ht="43.5" hidden="1" x14ac:dyDescent="0.35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8328</v>
      </c>
      <c r="O926" t="s">
        <v>8344</v>
      </c>
      <c r="P926" s="14">
        <f t="shared" si="47"/>
        <v>42665.150347222225</v>
      </c>
      <c r="Q926" s="14">
        <f t="shared" si="48"/>
        <v>42725.192013888889</v>
      </c>
      <c r="R926">
        <f t="shared" si="46"/>
        <v>60</v>
      </c>
    </row>
    <row r="927" spans="1:18" ht="43.5" hidden="1" x14ac:dyDescent="0.35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8328</v>
      </c>
      <c r="O927" t="s">
        <v>8344</v>
      </c>
      <c r="P927" s="14">
        <f t="shared" si="47"/>
        <v>42114.825532407413</v>
      </c>
      <c r="Q927" s="14">
        <f t="shared" si="48"/>
        <v>42144.825532407413</v>
      </c>
      <c r="R927">
        <f t="shared" si="46"/>
        <v>30</v>
      </c>
    </row>
    <row r="928" spans="1:18" ht="43.5" hidden="1" x14ac:dyDescent="0.35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8328</v>
      </c>
      <c r="O928" t="s">
        <v>8344</v>
      </c>
      <c r="P928" s="14">
        <f t="shared" si="47"/>
        <v>41885.595138888886</v>
      </c>
      <c r="Q928" s="14">
        <f t="shared" si="48"/>
        <v>41916.595138888886</v>
      </c>
      <c r="R928">
        <f t="shared" si="46"/>
        <v>31</v>
      </c>
    </row>
    <row r="929" spans="1:18" ht="43.5" hidden="1" x14ac:dyDescent="0.35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8328</v>
      </c>
      <c r="O929" t="s">
        <v>8329</v>
      </c>
      <c r="P929" s="14">
        <f t="shared" si="47"/>
        <v>41909.969386574077</v>
      </c>
      <c r="Q929" s="14">
        <f t="shared" si="48"/>
        <v>41950.011053240742</v>
      </c>
      <c r="R929">
        <f t="shared" si="46"/>
        <v>41</v>
      </c>
    </row>
    <row r="930" spans="1:18" ht="43.5" hidden="1" x14ac:dyDescent="0.35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8328</v>
      </c>
      <c r="O930" t="s">
        <v>8329</v>
      </c>
      <c r="P930" s="14">
        <f t="shared" si="47"/>
        <v>42050.983182870375</v>
      </c>
      <c r="Q930" s="14">
        <f t="shared" si="48"/>
        <v>42085.941516203704</v>
      </c>
      <c r="R930">
        <f t="shared" si="46"/>
        <v>35</v>
      </c>
    </row>
    <row r="931" spans="1:18" ht="43.5" hidden="1" x14ac:dyDescent="0.35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8328</v>
      </c>
      <c r="O931" t="s">
        <v>8329</v>
      </c>
      <c r="P931" s="14">
        <f t="shared" si="47"/>
        <v>41933.291643518518</v>
      </c>
      <c r="Q931" s="14">
        <f t="shared" si="48"/>
        <v>41963.333310185189</v>
      </c>
      <c r="R931">
        <f t="shared" si="46"/>
        <v>30</v>
      </c>
    </row>
    <row r="932" spans="1:18" ht="43.5" hidden="1" x14ac:dyDescent="0.35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8328</v>
      </c>
      <c r="O932" t="s">
        <v>8329</v>
      </c>
      <c r="P932" s="14">
        <f t="shared" si="47"/>
        <v>42702.917048611111</v>
      </c>
      <c r="Q932" s="14">
        <f t="shared" si="48"/>
        <v>42732.917048611111</v>
      </c>
      <c r="R932">
        <f t="shared" si="46"/>
        <v>30</v>
      </c>
    </row>
    <row r="933" spans="1:18" ht="43.5" hidden="1" x14ac:dyDescent="0.35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8328</v>
      </c>
      <c r="O933" t="s">
        <v>8329</v>
      </c>
      <c r="P933" s="14">
        <f t="shared" si="47"/>
        <v>42602.576712962968</v>
      </c>
      <c r="Q933" s="14">
        <f t="shared" si="48"/>
        <v>42621.15625</v>
      </c>
      <c r="R933">
        <f t="shared" si="46"/>
        <v>19</v>
      </c>
    </row>
    <row r="934" spans="1:18" ht="43.5" hidden="1" x14ac:dyDescent="0.35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8328</v>
      </c>
      <c r="O934" t="s">
        <v>8329</v>
      </c>
      <c r="P934" s="14">
        <f t="shared" si="47"/>
        <v>42205.171018518522</v>
      </c>
      <c r="Q934" s="14">
        <f t="shared" si="48"/>
        <v>42235.171018518522</v>
      </c>
      <c r="R934">
        <f t="shared" si="46"/>
        <v>30</v>
      </c>
    </row>
    <row r="935" spans="1:18" ht="43.5" hidden="1" x14ac:dyDescent="0.35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8328</v>
      </c>
      <c r="O935" t="s">
        <v>8329</v>
      </c>
      <c r="P935" s="14">
        <f t="shared" si="47"/>
        <v>42325.920717592591</v>
      </c>
      <c r="Q935" s="14">
        <f t="shared" si="48"/>
        <v>42355.920717592591</v>
      </c>
      <c r="R935">
        <f t="shared" si="46"/>
        <v>30</v>
      </c>
    </row>
    <row r="936" spans="1:18" ht="43.5" hidden="1" x14ac:dyDescent="0.35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8328</v>
      </c>
      <c r="O936" t="s">
        <v>8329</v>
      </c>
      <c r="P936" s="14">
        <f t="shared" si="47"/>
        <v>42601.827141203699</v>
      </c>
      <c r="Q936" s="14">
        <f t="shared" si="48"/>
        <v>42631.827141203699</v>
      </c>
      <c r="R936">
        <f t="shared" si="46"/>
        <v>30</v>
      </c>
    </row>
    <row r="937" spans="1:18" ht="43.5" hidden="1" x14ac:dyDescent="0.35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8328</v>
      </c>
      <c r="O937" t="s">
        <v>8329</v>
      </c>
      <c r="P937" s="14">
        <f t="shared" si="47"/>
        <v>42675.262962962966</v>
      </c>
      <c r="Q937" s="14">
        <f t="shared" si="48"/>
        <v>42705.304629629631</v>
      </c>
      <c r="R937">
        <f t="shared" si="46"/>
        <v>30</v>
      </c>
    </row>
    <row r="938" spans="1:18" ht="43.5" hidden="1" x14ac:dyDescent="0.35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8328</v>
      </c>
      <c r="O938" t="s">
        <v>8329</v>
      </c>
      <c r="P938" s="14">
        <f t="shared" si="47"/>
        <v>42322.025115740747</v>
      </c>
      <c r="Q938" s="14">
        <f t="shared" si="48"/>
        <v>42352.025115740747</v>
      </c>
      <c r="R938">
        <f t="shared" si="46"/>
        <v>30</v>
      </c>
    </row>
    <row r="939" spans="1:18" ht="43.5" hidden="1" x14ac:dyDescent="0.35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8328</v>
      </c>
      <c r="O939" t="s">
        <v>8329</v>
      </c>
      <c r="P939" s="14">
        <f t="shared" si="47"/>
        <v>42169.958506944444</v>
      </c>
      <c r="Q939" s="14">
        <f t="shared" si="48"/>
        <v>42199.958506944444</v>
      </c>
      <c r="R939">
        <f t="shared" si="46"/>
        <v>30</v>
      </c>
    </row>
    <row r="940" spans="1:18" ht="43.5" hidden="1" x14ac:dyDescent="0.35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8328</v>
      </c>
      <c r="O940" t="s">
        <v>8329</v>
      </c>
      <c r="P940" s="14">
        <f t="shared" si="47"/>
        <v>42523.739212962959</v>
      </c>
      <c r="Q940" s="14">
        <f t="shared" si="48"/>
        <v>42553.739212962959</v>
      </c>
      <c r="R940">
        <f t="shared" si="46"/>
        <v>30</v>
      </c>
    </row>
    <row r="941" spans="1:18" ht="58" hidden="1" x14ac:dyDescent="0.3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8328</v>
      </c>
      <c r="O941" t="s">
        <v>8329</v>
      </c>
      <c r="P941" s="14">
        <f t="shared" si="47"/>
        <v>42700.804756944446</v>
      </c>
      <c r="Q941" s="14">
        <f t="shared" si="48"/>
        <v>42730.804756944446</v>
      </c>
      <c r="R941">
        <f t="shared" si="46"/>
        <v>30</v>
      </c>
    </row>
    <row r="942" spans="1:18" ht="43.5" hidden="1" x14ac:dyDescent="0.3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8315</v>
      </c>
      <c r="O942" t="s">
        <v>8345</v>
      </c>
      <c r="P942" s="14">
        <f t="shared" si="47"/>
        <v>41257.531712962962</v>
      </c>
      <c r="Q942" s="14">
        <f t="shared" si="48"/>
        <v>41306.708333333336</v>
      </c>
      <c r="R942">
        <f t="shared" si="46"/>
        <v>49</v>
      </c>
    </row>
    <row r="943" spans="1:18" ht="43.5" hidden="1" x14ac:dyDescent="0.3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8326</v>
      </c>
      <c r="O943" t="s">
        <v>8327</v>
      </c>
      <c r="P943" s="14">
        <f t="shared" si="47"/>
        <v>42654.177187499998</v>
      </c>
      <c r="Q943" s="14">
        <f t="shared" si="48"/>
        <v>42684.218854166669</v>
      </c>
      <c r="R943">
        <f t="shared" si="46"/>
        <v>30</v>
      </c>
    </row>
    <row r="944" spans="1:18" ht="58" hidden="1" x14ac:dyDescent="0.3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8321</v>
      </c>
      <c r="O944" t="s">
        <v>8338</v>
      </c>
      <c r="P944" s="14">
        <f t="shared" si="47"/>
        <v>42152.640833333338</v>
      </c>
      <c r="Q944" s="14">
        <f t="shared" si="48"/>
        <v>42182.640833333338</v>
      </c>
      <c r="R944">
        <f t="shared" si="46"/>
        <v>30</v>
      </c>
    </row>
    <row r="945" spans="1:18" ht="43.5" hidden="1" x14ac:dyDescent="0.3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8312</v>
      </c>
      <c r="O945" t="s">
        <v>8343</v>
      </c>
      <c r="P945" s="14">
        <f t="shared" si="47"/>
        <v>41793.029432870368</v>
      </c>
      <c r="Q945" s="14">
        <f t="shared" si="48"/>
        <v>41823.029432870368</v>
      </c>
      <c r="R945">
        <f t="shared" si="46"/>
        <v>30</v>
      </c>
    </row>
    <row r="946" spans="1:18" ht="43.5" hidden="1" x14ac:dyDescent="0.35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8326</v>
      </c>
      <c r="O946" t="s">
        <v>8327</v>
      </c>
      <c r="P946" s="14">
        <f t="shared" si="47"/>
        <v>42052.628703703704</v>
      </c>
      <c r="Q946" s="14">
        <f t="shared" si="48"/>
        <v>42082.587037037039</v>
      </c>
      <c r="R946">
        <f t="shared" si="46"/>
        <v>30</v>
      </c>
    </row>
    <row r="947" spans="1:18" ht="58" hidden="1" x14ac:dyDescent="0.35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8326</v>
      </c>
      <c r="O947" t="s">
        <v>8327</v>
      </c>
      <c r="P947" s="14">
        <f t="shared" si="47"/>
        <v>42515.439421296294</v>
      </c>
      <c r="Q947" s="14">
        <f t="shared" si="48"/>
        <v>42575.439421296294</v>
      </c>
      <c r="R947">
        <f t="shared" si="46"/>
        <v>60</v>
      </c>
    </row>
    <row r="948" spans="1:18" ht="58" hidden="1" x14ac:dyDescent="0.35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8312</v>
      </c>
      <c r="O948" t="s">
        <v>8337</v>
      </c>
      <c r="P948" s="14">
        <f t="shared" si="47"/>
        <v>41863.429791666669</v>
      </c>
      <c r="Q948" s="14">
        <f t="shared" si="48"/>
        <v>41898.429791666669</v>
      </c>
      <c r="R948">
        <f t="shared" si="46"/>
        <v>35</v>
      </c>
    </row>
    <row r="949" spans="1:18" ht="43.5" hidden="1" x14ac:dyDescent="0.35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8321</v>
      </c>
      <c r="O949" t="s">
        <v>8338</v>
      </c>
      <c r="P949" s="14">
        <f t="shared" si="47"/>
        <v>42417.625046296293</v>
      </c>
      <c r="Q949" s="14">
        <f t="shared" si="48"/>
        <v>42452.290972222225</v>
      </c>
      <c r="R949">
        <f t="shared" si="46"/>
        <v>35</v>
      </c>
    </row>
    <row r="950" spans="1:18" ht="43.5" hidden="1" x14ac:dyDescent="0.3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8328</v>
      </c>
      <c r="O950" t="s">
        <v>8344</v>
      </c>
      <c r="P950" s="14">
        <f t="shared" si="47"/>
        <v>42787.862430555557</v>
      </c>
      <c r="Q950" s="14">
        <f t="shared" si="48"/>
        <v>42830.820763888885</v>
      </c>
      <c r="R950">
        <f t="shared" si="46"/>
        <v>43</v>
      </c>
    </row>
    <row r="951" spans="1:18" ht="43.5" hidden="1" x14ac:dyDescent="0.3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8315</v>
      </c>
      <c r="O951" t="s">
        <v>8330</v>
      </c>
      <c r="P951" s="14">
        <f t="shared" si="47"/>
        <v>41931.959016203706</v>
      </c>
      <c r="Q951" s="14">
        <f t="shared" si="48"/>
        <v>41962.00068287037</v>
      </c>
      <c r="R951">
        <f t="shared" si="46"/>
        <v>31</v>
      </c>
    </row>
    <row r="952" spans="1:18" ht="29" hidden="1" x14ac:dyDescent="0.3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8312</v>
      </c>
      <c r="O952" t="s">
        <v>8313</v>
      </c>
      <c r="P952" s="14">
        <f t="shared" si="47"/>
        <v>42094.101145833338</v>
      </c>
      <c r="Q952" s="14">
        <f t="shared" si="48"/>
        <v>42124.101145833338</v>
      </c>
      <c r="R952">
        <f t="shared" si="46"/>
        <v>30</v>
      </c>
    </row>
    <row r="953" spans="1:18" ht="58" hidden="1" x14ac:dyDescent="0.3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8317</v>
      </c>
      <c r="O953" t="s">
        <v>8335</v>
      </c>
      <c r="P953" s="14">
        <f t="shared" si="47"/>
        <v>42445.823055555549</v>
      </c>
      <c r="Q953" s="14">
        <f t="shared" si="48"/>
        <v>42476</v>
      </c>
      <c r="R953">
        <f t="shared" si="46"/>
        <v>31</v>
      </c>
    </row>
    <row r="954" spans="1:18" ht="43.5" hidden="1" x14ac:dyDescent="0.35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8306</v>
      </c>
      <c r="O954" t="s">
        <v>8307</v>
      </c>
      <c r="P954" s="14">
        <f t="shared" si="47"/>
        <v>41878.627187500002</v>
      </c>
      <c r="Q954" s="14">
        <f t="shared" si="48"/>
        <v>41908.627187500002</v>
      </c>
      <c r="R954">
        <f t="shared" si="46"/>
        <v>30</v>
      </c>
    </row>
    <row r="955" spans="1:18" ht="43.5" hidden="1" x14ac:dyDescent="0.35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8306</v>
      </c>
      <c r="O955" t="s">
        <v>8310</v>
      </c>
      <c r="P955" s="14">
        <f t="shared" si="47"/>
        <v>40763.717256944445</v>
      </c>
      <c r="Q955" s="14">
        <f t="shared" si="48"/>
        <v>40794.125</v>
      </c>
      <c r="R955">
        <f t="shared" si="46"/>
        <v>31</v>
      </c>
    </row>
    <row r="956" spans="1:18" ht="43.5" hidden="1" x14ac:dyDescent="0.35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8306</v>
      </c>
      <c r="O956" t="s">
        <v>8310</v>
      </c>
      <c r="P956" s="14">
        <f t="shared" si="47"/>
        <v>41529.063252314816</v>
      </c>
      <c r="Q956" s="14">
        <f t="shared" si="48"/>
        <v>41559.063252314816</v>
      </c>
      <c r="R956">
        <f t="shared" si="46"/>
        <v>30</v>
      </c>
    </row>
    <row r="957" spans="1:18" ht="43.5" hidden="1" x14ac:dyDescent="0.35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8326</v>
      </c>
      <c r="O957" t="s">
        <v>8327</v>
      </c>
      <c r="P957" s="14">
        <f t="shared" si="47"/>
        <v>41786.614363425928</v>
      </c>
      <c r="Q957" s="14">
        <f t="shared" si="48"/>
        <v>41817.614363425928</v>
      </c>
      <c r="R957">
        <f t="shared" si="46"/>
        <v>31</v>
      </c>
    </row>
    <row r="958" spans="1:18" ht="43.5" hidden="1" x14ac:dyDescent="0.35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8326</v>
      </c>
      <c r="O958" t="s">
        <v>8327</v>
      </c>
      <c r="P958" s="14">
        <f t="shared" si="47"/>
        <v>41964.751342592594</v>
      </c>
      <c r="Q958" s="14">
        <f t="shared" si="48"/>
        <v>41996</v>
      </c>
      <c r="R958">
        <f t="shared" si="46"/>
        <v>32</v>
      </c>
    </row>
    <row r="959" spans="1:18" ht="29" hidden="1" x14ac:dyDescent="0.35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8321</v>
      </c>
      <c r="O959" t="s">
        <v>8338</v>
      </c>
      <c r="P959" s="14">
        <f t="shared" si="47"/>
        <v>42200.666261574079</v>
      </c>
      <c r="Q959" s="14">
        <f t="shared" si="48"/>
        <v>42214.666261574079</v>
      </c>
      <c r="R959">
        <f t="shared" si="46"/>
        <v>14</v>
      </c>
    </row>
    <row r="960" spans="1:18" ht="58" hidden="1" x14ac:dyDescent="0.35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8317</v>
      </c>
      <c r="O960" t="s">
        <v>8319</v>
      </c>
      <c r="P960" s="14">
        <f t="shared" si="47"/>
        <v>41324.79415509259</v>
      </c>
      <c r="Q960" s="14">
        <f t="shared" si="48"/>
        <v>41354.752488425926</v>
      </c>
      <c r="R960">
        <f t="shared" si="46"/>
        <v>30</v>
      </c>
    </row>
    <row r="961" spans="1:18" ht="29" hidden="1" x14ac:dyDescent="0.35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8306</v>
      </c>
      <c r="O961" t="s">
        <v>8310</v>
      </c>
      <c r="P961" s="14">
        <f t="shared" si="47"/>
        <v>40675.71</v>
      </c>
      <c r="Q961" s="14">
        <f t="shared" si="48"/>
        <v>40695.207638888889</v>
      </c>
      <c r="R961">
        <f t="shared" si="46"/>
        <v>20</v>
      </c>
    </row>
    <row r="962" spans="1:18" ht="43.5" hidden="1" x14ac:dyDescent="0.35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8306</v>
      </c>
      <c r="O962" t="s">
        <v>8310</v>
      </c>
      <c r="P962" s="14">
        <f t="shared" si="47"/>
        <v>41134.751550925925</v>
      </c>
      <c r="Q962" s="14">
        <f t="shared" si="48"/>
        <v>41155.751550925925</v>
      </c>
      <c r="R962">
        <f t="shared" si="46"/>
        <v>21</v>
      </c>
    </row>
    <row r="963" spans="1:18" ht="58" hidden="1" x14ac:dyDescent="0.35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8312</v>
      </c>
      <c r="O963" t="s">
        <v>8313</v>
      </c>
      <c r="P963" s="14">
        <f t="shared" si="47"/>
        <v>42411.942997685182</v>
      </c>
      <c r="Q963" s="14">
        <f t="shared" si="48"/>
        <v>42441.942997685182</v>
      </c>
      <c r="R963">
        <f t="shared" ref="R963:R1026" si="49">_xlfn.DAYS(Q963,P963)</f>
        <v>30</v>
      </c>
    </row>
    <row r="964" spans="1:18" hidden="1" x14ac:dyDescent="0.35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8321</v>
      </c>
      <c r="O964" t="s">
        <v>8322</v>
      </c>
      <c r="P964" s="14">
        <f t="shared" ref="P964:P1027" si="50">(((J964/60)/60)/24)+DATE(1970,1,1)</f>
        <v>41845.866793981484</v>
      </c>
      <c r="Q964" s="14">
        <f t="shared" ref="Q964:Q1027" si="51">(((I964/60)/60)/24)+DATE(1970,1,1)</f>
        <v>41875.866793981484</v>
      </c>
      <c r="R964">
        <f t="shared" si="49"/>
        <v>30</v>
      </c>
    </row>
    <row r="965" spans="1:18" ht="43.5" hidden="1" x14ac:dyDescent="0.35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8321</v>
      </c>
      <c r="O965" t="s">
        <v>8322</v>
      </c>
      <c r="P965" s="14">
        <f t="shared" si="50"/>
        <v>40795.713344907403</v>
      </c>
      <c r="Q965" s="14">
        <f t="shared" si="51"/>
        <v>40825.713344907403</v>
      </c>
      <c r="R965">
        <f t="shared" si="49"/>
        <v>30</v>
      </c>
    </row>
    <row r="966" spans="1:18" ht="43.5" hidden="1" x14ac:dyDescent="0.35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8324</v>
      </c>
      <c r="O966" t="s">
        <v>8325</v>
      </c>
      <c r="P966" s="14">
        <f t="shared" si="50"/>
        <v>42122.629502314812</v>
      </c>
      <c r="Q966" s="14">
        <f t="shared" si="51"/>
        <v>42143.629502314812</v>
      </c>
      <c r="R966">
        <f t="shared" si="49"/>
        <v>21</v>
      </c>
    </row>
    <row r="967" spans="1:18" ht="43.5" hidden="1" x14ac:dyDescent="0.35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8324</v>
      </c>
      <c r="O967" t="s">
        <v>8325</v>
      </c>
      <c r="P967" s="14">
        <f t="shared" si="50"/>
        <v>42605.053993055553</v>
      </c>
      <c r="Q967" s="14">
        <f t="shared" si="51"/>
        <v>42635.053993055553</v>
      </c>
      <c r="R967">
        <f t="shared" si="49"/>
        <v>30</v>
      </c>
    </row>
    <row r="968" spans="1:18" ht="29" hidden="1" x14ac:dyDescent="0.35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8326</v>
      </c>
      <c r="O968" t="s">
        <v>8327</v>
      </c>
      <c r="P968" s="14">
        <f t="shared" si="50"/>
        <v>41955.857789351852</v>
      </c>
      <c r="Q968" s="14">
        <f t="shared" si="51"/>
        <v>41992.166666666672</v>
      </c>
      <c r="R968">
        <f t="shared" si="49"/>
        <v>37</v>
      </c>
    </row>
    <row r="969" spans="1:18" ht="43.5" hidden="1" x14ac:dyDescent="0.35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8326</v>
      </c>
      <c r="O969" t="s">
        <v>8332</v>
      </c>
      <c r="P969" s="14">
        <f t="shared" si="50"/>
        <v>41974.712245370371</v>
      </c>
      <c r="Q969" s="14">
        <f t="shared" si="51"/>
        <v>42004.712245370371</v>
      </c>
      <c r="R969">
        <f t="shared" si="49"/>
        <v>30</v>
      </c>
    </row>
    <row r="970" spans="1:18" ht="29" hidden="1" x14ac:dyDescent="0.35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8326</v>
      </c>
      <c r="O970" t="s">
        <v>8327</v>
      </c>
      <c r="P970" s="14">
        <f t="shared" si="50"/>
        <v>42705.662118055552</v>
      </c>
      <c r="Q970" s="14">
        <f t="shared" si="51"/>
        <v>42765.290972222225</v>
      </c>
      <c r="R970">
        <f t="shared" si="49"/>
        <v>60</v>
      </c>
    </row>
    <row r="971" spans="1:18" ht="43.5" hidden="1" x14ac:dyDescent="0.35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8321</v>
      </c>
      <c r="O971" t="s">
        <v>8323</v>
      </c>
      <c r="P971" s="14">
        <f t="shared" si="50"/>
        <v>42755.492754629624</v>
      </c>
      <c r="Q971" s="14">
        <f t="shared" si="51"/>
        <v>42802.3125</v>
      </c>
      <c r="R971">
        <f t="shared" si="49"/>
        <v>47</v>
      </c>
    </row>
    <row r="972" spans="1:18" ht="58" hidden="1" x14ac:dyDescent="0.35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8317</v>
      </c>
      <c r="O972" t="s">
        <v>8319</v>
      </c>
      <c r="P972" s="14">
        <f t="shared" si="50"/>
        <v>40555.322662037033</v>
      </c>
      <c r="Q972" s="14">
        <f t="shared" si="51"/>
        <v>40603.833333333336</v>
      </c>
      <c r="R972">
        <f t="shared" si="49"/>
        <v>48</v>
      </c>
    </row>
    <row r="973" spans="1:18" ht="43.5" hidden="1" x14ac:dyDescent="0.35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8317</v>
      </c>
      <c r="O973" t="s">
        <v>8335</v>
      </c>
      <c r="P973" s="14">
        <f t="shared" si="50"/>
        <v>42745.600243055553</v>
      </c>
      <c r="Q973" s="14">
        <f t="shared" si="51"/>
        <v>42776.208333333328</v>
      </c>
      <c r="R973">
        <f t="shared" si="49"/>
        <v>31</v>
      </c>
    </row>
    <row r="974" spans="1:18" ht="43.5" hidden="1" x14ac:dyDescent="0.35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8321</v>
      </c>
      <c r="O974" t="s">
        <v>8338</v>
      </c>
      <c r="P974" s="14">
        <f t="shared" si="50"/>
        <v>42381.79886574074</v>
      </c>
      <c r="Q974" s="14">
        <f t="shared" si="51"/>
        <v>42412.207638888889</v>
      </c>
      <c r="R974">
        <f t="shared" si="49"/>
        <v>31</v>
      </c>
    </row>
    <row r="975" spans="1:18" ht="43.5" hidden="1" x14ac:dyDescent="0.35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8321</v>
      </c>
      <c r="O975" t="s">
        <v>8338</v>
      </c>
      <c r="P975" s="14">
        <f t="shared" si="50"/>
        <v>41915.003275462965</v>
      </c>
      <c r="Q975" s="14">
        <f t="shared" si="51"/>
        <v>41955.332638888889</v>
      </c>
      <c r="R975">
        <f t="shared" si="49"/>
        <v>40</v>
      </c>
    </row>
    <row r="976" spans="1:18" ht="43.5" hidden="1" x14ac:dyDescent="0.35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8317</v>
      </c>
      <c r="O976" t="s">
        <v>8319</v>
      </c>
      <c r="P976" s="14">
        <f t="shared" si="50"/>
        <v>41834.695277777777</v>
      </c>
      <c r="Q976" s="14">
        <f t="shared" si="51"/>
        <v>41859.75</v>
      </c>
      <c r="R976">
        <f t="shared" si="49"/>
        <v>25</v>
      </c>
    </row>
    <row r="977" spans="1:18" ht="43.5" hidden="1" x14ac:dyDescent="0.35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8324</v>
      </c>
      <c r="O977" t="s">
        <v>8340</v>
      </c>
      <c r="P977" s="14">
        <f t="shared" si="50"/>
        <v>42052.802430555559</v>
      </c>
      <c r="Q977" s="14">
        <f t="shared" si="51"/>
        <v>42082.760763888888</v>
      </c>
      <c r="R977">
        <f t="shared" si="49"/>
        <v>30</v>
      </c>
    </row>
    <row r="978" spans="1:18" ht="29" hidden="1" x14ac:dyDescent="0.35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8317</v>
      </c>
      <c r="O978" t="s">
        <v>8341</v>
      </c>
      <c r="P978" s="14">
        <f t="shared" si="50"/>
        <v>41298.509965277779</v>
      </c>
      <c r="Q978" s="14">
        <f t="shared" si="51"/>
        <v>41329.207638888889</v>
      </c>
      <c r="R978">
        <f t="shared" si="49"/>
        <v>31</v>
      </c>
    </row>
    <row r="979" spans="1:18" ht="43.5" hidden="1" x14ac:dyDescent="0.35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8328</v>
      </c>
      <c r="O979" t="s">
        <v>8344</v>
      </c>
      <c r="P979" s="14">
        <f t="shared" si="50"/>
        <v>42465.596585648149</v>
      </c>
      <c r="Q979" s="14">
        <f t="shared" si="51"/>
        <v>42493.958333333328</v>
      </c>
      <c r="R979">
        <f t="shared" si="49"/>
        <v>28</v>
      </c>
    </row>
    <row r="980" spans="1:18" ht="58" hidden="1" x14ac:dyDescent="0.3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8328</v>
      </c>
      <c r="O980" t="s">
        <v>8344</v>
      </c>
      <c r="P980" s="14">
        <f t="shared" si="50"/>
        <v>42460.374305555553</v>
      </c>
      <c r="Q980" s="14">
        <f t="shared" si="51"/>
        <v>42510.374305555553</v>
      </c>
      <c r="R980">
        <f t="shared" si="49"/>
        <v>50</v>
      </c>
    </row>
    <row r="981" spans="1:18" ht="43.5" hidden="1" x14ac:dyDescent="0.35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8328</v>
      </c>
      <c r="O981" t="s">
        <v>8346</v>
      </c>
      <c r="P981" s="14">
        <f t="shared" si="50"/>
        <v>42154.818819444445</v>
      </c>
      <c r="Q981" s="14">
        <f t="shared" si="51"/>
        <v>42185.165972222225</v>
      </c>
      <c r="R981">
        <f t="shared" si="49"/>
        <v>31</v>
      </c>
    </row>
    <row r="982" spans="1:18" ht="29" hidden="1" x14ac:dyDescent="0.35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8328</v>
      </c>
      <c r="O982" t="s">
        <v>8329</v>
      </c>
      <c r="P982" s="14">
        <f t="shared" si="50"/>
        <v>41990.584108796291</v>
      </c>
      <c r="Q982" s="14">
        <f t="shared" si="51"/>
        <v>42036.120833333334</v>
      </c>
      <c r="R982">
        <f t="shared" si="49"/>
        <v>46</v>
      </c>
    </row>
    <row r="983" spans="1:18" ht="43.5" hidden="1" x14ac:dyDescent="0.3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8328</v>
      </c>
      <c r="O983" t="s">
        <v>8329</v>
      </c>
      <c r="P983" s="14">
        <f t="shared" si="50"/>
        <v>42550.048449074078</v>
      </c>
      <c r="Q983" s="14">
        <f t="shared" si="51"/>
        <v>42580.978472222225</v>
      </c>
      <c r="R983">
        <f t="shared" si="49"/>
        <v>30</v>
      </c>
    </row>
    <row r="984" spans="1:18" ht="43.5" hidden="1" x14ac:dyDescent="0.35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8315</v>
      </c>
      <c r="O984" t="s">
        <v>8331</v>
      </c>
      <c r="P984" s="14">
        <f t="shared" si="50"/>
        <v>41289.999641203707</v>
      </c>
      <c r="Q984" s="14">
        <f t="shared" si="51"/>
        <v>41329.999641203707</v>
      </c>
      <c r="R984">
        <f t="shared" si="49"/>
        <v>40</v>
      </c>
    </row>
    <row r="985" spans="1:18" ht="29" hidden="1" x14ac:dyDescent="0.35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8312</v>
      </c>
      <c r="O985" t="s">
        <v>8314</v>
      </c>
      <c r="P985" s="14">
        <f t="shared" si="50"/>
        <v>42615.753310185188</v>
      </c>
      <c r="Q985" s="14">
        <f t="shared" si="51"/>
        <v>42645.753310185188</v>
      </c>
      <c r="R985">
        <f t="shared" si="49"/>
        <v>30</v>
      </c>
    </row>
    <row r="986" spans="1:18" ht="43.5" hidden="1" x14ac:dyDescent="0.35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8326</v>
      </c>
      <c r="O986" t="s">
        <v>8327</v>
      </c>
      <c r="P986" s="14">
        <f t="shared" si="50"/>
        <v>42751.533391203702</v>
      </c>
      <c r="Q986" s="14">
        <f t="shared" si="51"/>
        <v>42780.957638888889</v>
      </c>
      <c r="R986">
        <f t="shared" si="49"/>
        <v>29</v>
      </c>
    </row>
    <row r="987" spans="1:18" ht="43.5" hidden="1" x14ac:dyDescent="0.35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8326</v>
      </c>
      <c r="O987" t="s">
        <v>8327</v>
      </c>
      <c r="P987" s="14">
        <f t="shared" si="50"/>
        <v>42018.071550925932</v>
      </c>
      <c r="Q987" s="14">
        <f t="shared" si="51"/>
        <v>42049.071550925932</v>
      </c>
      <c r="R987">
        <f t="shared" si="49"/>
        <v>31</v>
      </c>
    </row>
    <row r="988" spans="1:18" ht="43.5" hidden="1" x14ac:dyDescent="0.35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8312</v>
      </c>
      <c r="O988" t="s">
        <v>8343</v>
      </c>
      <c r="P988" s="14">
        <f t="shared" si="50"/>
        <v>42313.02542824074</v>
      </c>
      <c r="Q988" s="14">
        <f t="shared" si="51"/>
        <v>42347.290972222225</v>
      </c>
      <c r="R988">
        <f t="shared" si="49"/>
        <v>34</v>
      </c>
    </row>
    <row r="989" spans="1:18" ht="43.5" hidden="1" x14ac:dyDescent="0.3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8317</v>
      </c>
      <c r="O989" t="s">
        <v>8335</v>
      </c>
      <c r="P989" s="14">
        <f t="shared" si="50"/>
        <v>42093.922048611115</v>
      </c>
      <c r="Q989" s="14">
        <f t="shared" si="51"/>
        <v>42128.167361111111</v>
      </c>
      <c r="R989">
        <f t="shared" si="49"/>
        <v>35</v>
      </c>
    </row>
    <row r="990" spans="1:18" ht="58" hidden="1" x14ac:dyDescent="0.3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8328</v>
      </c>
      <c r="O990" t="s">
        <v>8346</v>
      </c>
      <c r="P990" s="14">
        <f t="shared" si="50"/>
        <v>41880.753437499996</v>
      </c>
      <c r="Q990" s="14">
        <f t="shared" si="51"/>
        <v>41905.165972222225</v>
      </c>
      <c r="R990">
        <f t="shared" si="49"/>
        <v>25</v>
      </c>
    </row>
    <row r="991" spans="1:18" ht="29" hidden="1" x14ac:dyDescent="0.35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8306</v>
      </c>
      <c r="O991" t="s">
        <v>8309</v>
      </c>
      <c r="P991" s="14">
        <f t="shared" si="50"/>
        <v>42351.658842592587</v>
      </c>
      <c r="Q991" s="14">
        <f t="shared" si="51"/>
        <v>42381.658842592587</v>
      </c>
      <c r="R991">
        <f t="shared" si="49"/>
        <v>30</v>
      </c>
    </row>
    <row r="992" spans="1:18" ht="43.5" hidden="1" x14ac:dyDescent="0.35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8306</v>
      </c>
      <c r="O992" t="s">
        <v>8310</v>
      </c>
      <c r="P992" s="14">
        <f t="shared" si="50"/>
        <v>42759.244166666671</v>
      </c>
      <c r="Q992" s="14">
        <f t="shared" si="51"/>
        <v>42793.084027777775</v>
      </c>
      <c r="R992">
        <f t="shared" si="49"/>
        <v>34</v>
      </c>
    </row>
    <row r="993" spans="1:18" ht="58" hidden="1" x14ac:dyDescent="0.3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8306</v>
      </c>
      <c r="O993" t="s">
        <v>8310</v>
      </c>
      <c r="P993" s="14">
        <f t="shared" si="50"/>
        <v>40357.227939814817</v>
      </c>
      <c r="Q993" s="14">
        <f t="shared" si="51"/>
        <v>40401.665972222225</v>
      </c>
      <c r="R993">
        <f t="shared" si="49"/>
        <v>44</v>
      </c>
    </row>
    <row r="994" spans="1:18" hidden="1" x14ac:dyDescent="0.3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8306</v>
      </c>
      <c r="O994" t="s">
        <v>8311</v>
      </c>
      <c r="P994" s="14">
        <f t="shared" si="50"/>
        <v>42024.888692129629</v>
      </c>
      <c r="Q994" s="14">
        <f t="shared" si="51"/>
        <v>42054.888692129629</v>
      </c>
      <c r="R994">
        <f t="shared" si="49"/>
        <v>30</v>
      </c>
    </row>
    <row r="995" spans="1:18" ht="58" hidden="1" x14ac:dyDescent="0.35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8315</v>
      </c>
      <c r="O995" t="s">
        <v>8330</v>
      </c>
      <c r="P995" s="14">
        <f t="shared" si="50"/>
        <v>42304.210833333331</v>
      </c>
      <c r="Q995" s="14">
        <f t="shared" si="51"/>
        <v>42334.252500000002</v>
      </c>
      <c r="R995">
        <f t="shared" si="49"/>
        <v>30</v>
      </c>
    </row>
    <row r="996" spans="1:18" ht="43.5" hidden="1" x14ac:dyDescent="0.35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8326</v>
      </c>
      <c r="O996" t="s">
        <v>8327</v>
      </c>
      <c r="P996" s="14">
        <f t="shared" si="50"/>
        <v>42619.466342592597</v>
      </c>
      <c r="Q996" s="14">
        <f t="shared" si="51"/>
        <v>42649.583333333328</v>
      </c>
      <c r="R996">
        <f t="shared" si="49"/>
        <v>30</v>
      </c>
    </row>
    <row r="997" spans="1:18" ht="58" hidden="1" x14ac:dyDescent="0.35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8326</v>
      </c>
      <c r="O997" t="s">
        <v>8327</v>
      </c>
      <c r="P997" s="14">
        <f t="shared" si="50"/>
        <v>42321.660509259258</v>
      </c>
      <c r="Q997" s="14">
        <f t="shared" si="51"/>
        <v>42353.506944444445</v>
      </c>
      <c r="R997">
        <f t="shared" si="49"/>
        <v>32</v>
      </c>
    </row>
    <row r="998" spans="1:18" ht="58" hidden="1" x14ac:dyDescent="0.35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8328</v>
      </c>
      <c r="O998" t="s">
        <v>8329</v>
      </c>
      <c r="P998" s="14">
        <f t="shared" si="50"/>
        <v>42436.509108796294</v>
      </c>
      <c r="Q998" s="14">
        <f t="shared" si="51"/>
        <v>42471.467442129629</v>
      </c>
      <c r="R998">
        <f t="shared" si="49"/>
        <v>35</v>
      </c>
    </row>
    <row r="999" spans="1:18" ht="43.5" hidden="1" x14ac:dyDescent="0.3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8324</v>
      </c>
      <c r="O999" t="s">
        <v>8325</v>
      </c>
      <c r="P999" s="14">
        <f t="shared" si="50"/>
        <v>41893.028877314813</v>
      </c>
      <c r="Q999" s="14">
        <f t="shared" si="51"/>
        <v>41953.070543981477</v>
      </c>
      <c r="R999">
        <f t="shared" si="49"/>
        <v>60</v>
      </c>
    </row>
    <row r="1000" spans="1:18" ht="29" hidden="1" x14ac:dyDescent="0.3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8326</v>
      </c>
      <c r="O1000" t="s">
        <v>8327</v>
      </c>
      <c r="P1000" s="14">
        <f t="shared" si="50"/>
        <v>42430.430243055554</v>
      </c>
      <c r="Q1000" s="14">
        <f t="shared" si="51"/>
        <v>42460.416666666672</v>
      </c>
      <c r="R1000">
        <f t="shared" si="49"/>
        <v>30</v>
      </c>
    </row>
    <row r="1001" spans="1:18" ht="29" hidden="1" x14ac:dyDescent="0.35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8317</v>
      </c>
      <c r="O1001" t="s">
        <v>8334</v>
      </c>
      <c r="P1001" s="14">
        <f t="shared" si="50"/>
        <v>42063.869791666672</v>
      </c>
      <c r="Q1001" s="14">
        <f t="shared" si="51"/>
        <v>42093.828125</v>
      </c>
      <c r="R1001">
        <f t="shared" si="49"/>
        <v>30</v>
      </c>
    </row>
    <row r="1002" spans="1:18" ht="29" hidden="1" x14ac:dyDescent="0.35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8328</v>
      </c>
      <c r="O1002" t="s">
        <v>8344</v>
      </c>
      <c r="P1002" s="14">
        <f t="shared" si="50"/>
        <v>42773.916180555556</v>
      </c>
      <c r="Q1002" s="14">
        <f t="shared" si="51"/>
        <v>42818.874513888892</v>
      </c>
      <c r="R1002">
        <f t="shared" si="49"/>
        <v>45</v>
      </c>
    </row>
    <row r="1003" spans="1:18" ht="29" hidden="1" x14ac:dyDescent="0.3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8326</v>
      </c>
      <c r="O1003" t="s">
        <v>8327</v>
      </c>
      <c r="P1003" s="14">
        <f t="shared" si="50"/>
        <v>42633.461956018517</v>
      </c>
      <c r="Q1003" s="14">
        <f t="shared" si="51"/>
        <v>42663.461956018517</v>
      </c>
      <c r="R1003">
        <f t="shared" si="49"/>
        <v>30</v>
      </c>
    </row>
    <row r="1004" spans="1:18" ht="43.5" hidden="1" x14ac:dyDescent="0.3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8326</v>
      </c>
      <c r="O1004" t="s">
        <v>8327</v>
      </c>
      <c r="P1004" s="14">
        <f t="shared" si="50"/>
        <v>42125.614895833336</v>
      </c>
      <c r="Q1004" s="14">
        <f t="shared" si="51"/>
        <v>42155.614895833336</v>
      </c>
      <c r="R1004">
        <f t="shared" si="49"/>
        <v>30</v>
      </c>
    </row>
    <row r="1005" spans="1:18" ht="58" hidden="1" x14ac:dyDescent="0.35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8317</v>
      </c>
      <c r="O1005" t="s">
        <v>8318</v>
      </c>
      <c r="P1005" s="14">
        <f t="shared" si="50"/>
        <v>41081.69027777778</v>
      </c>
      <c r="Q1005" s="14">
        <f t="shared" si="51"/>
        <v>41113.166666666664</v>
      </c>
      <c r="R1005">
        <f t="shared" si="49"/>
        <v>32</v>
      </c>
    </row>
    <row r="1006" spans="1:18" hidden="1" x14ac:dyDescent="0.35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8324</v>
      </c>
      <c r="O1006" t="s">
        <v>8325</v>
      </c>
      <c r="P1006" s="14">
        <f t="shared" si="50"/>
        <v>42109.709629629629</v>
      </c>
      <c r="Q1006" s="14">
        <f t="shared" si="51"/>
        <v>42139.709629629629</v>
      </c>
      <c r="R1006">
        <f t="shared" si="49"/>
        <v>30</v>
      </c>
    </row>
    <row r="1007" spans="1:18" ht="43.5" hidden="1" x14ac:dyDescent="0.35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8315</v>
      </c>
      <c r="O1007" t="s">
        <v>8347</v>
      </c>
      <c r="P1007" s="14">
        <f t="shared" si="50"/>
        <v>42340.172060185185</v>
      </c>
      <c r="Q1007" s="14">
        <f t="shared" si="51"/>
        <v>42381.208333333328</v>
      </c>
      <c r="R1007">
        <f t="shared" si="49"/>
        <v>41</v>
      </c>
    </row>
    <row r="1008" spans="1:18" ht="58" hidden="1" x14ac:dyDescent="0.3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8326</v>
      </c>
      <c r="O1008" t="s">
        <v>8327</v>
      </c>
      <c r="P1008" s="14">
        <f t="shared" si="50"/>
        <v>42414.44332175926</v>
      </c>
      <c r="Q1008" s="14">
        <f t="shared" si="51"/>
        <v>42451.834027777775</v>
      </c>
      <c r="R1008">
        <f t="shared" si="49"/>
        <v>37</v>
      </c>
    </row>
    <row r="1009" spans="1:18" ht="43.5" hidden="1" x14ac:dyDescent="0.3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8326</v>
      </c>
      <c r="O1009" t="s">
        <v>8327</v>
      </c>
      <c r="P1009" s="14">
        <f t="shared" si="50"/>
        <v>41809.385162037033</v>
      </c>
      <c r="Q1009" s="14">
        <f t="shared" si="51"/>
        <v>41839.385162037033</v>
      </c>
      <c r="R1009">
        <f t="shared" si="49"/>
        <v>30</v>
      </c>
    </row>
    <row r="1010" spans="1:18" ht="43.5" hidden="1" x14ac:dyDescent="0.35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8326</v>
      </c>
      <c r="O1010" t="s">
        <v>8327</v>
      </c>
      <c r="P1010" s="14">
        <f t="shared" si="50"/>
        <v>42344.32677083333</v>
      </c>
      <c r="Q1010" s="14">
        <f t="shared" si="51"/>
        <v>42404.32677083333</v>
      </c>
      <c r="R1010">
        <f t="shared" si="49"/>
        <v>60</v>
      </c>
    </row>
    <row r="1011" spans="1:18" ht="29" hidden="1" x14ac:dyDescent="0.35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8312</v>
      </c>
      <c r="O1011" t="s">
        <v>8337</v>
      </c>
      <c r="P1011" s="14">
        <f t="shared" si="50"/>
        <v>41313.755219907405</v>
      </c>
      <c r="Q1011" s="14">
        <f t="shared" si="51"/>
        <v>41343.755219907405</v>
      </c>
      <c r="R1011">
        <f t="shared" si="49"/>
        <v>30</v>
      </c>
    </row>
    <row r="1012" spans="1:18" ht="58" hidden="1" x14ac:dyDescent="0.35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8317</v>
      </c>
      <c r="O1012" t="s">
        <v>8319</v>
      </c>
      <c r="P1012" s="14">
        <f t="shared" si="50"/>
        <v>41135.175694444442</v>
      </c>
      <c r="Q1012" s="14">
        <f t="shared" si="51"/>
        <v>41162.163194444445</v>
      </c>
      <c r="R1012">
        <f t="shared" si="49"/>
        <v>27</v>
      </c>
    </row>
    <row r="1013" spans="1:18" ht="58" hidden="1" x14ac:dyDescent="0.35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8312</v>
      </c>
      <c r="O1013" t="s">
        <v>8313</v>
      </c>
      <c r="P1013" s="14">
        <f t="shared" si="50"/>
        <v>42179.653379629628</v>
      </c>
      <c r="Q1013" s="14">
        <f t="shared" si="51"/>
        <v>42210.915972222225</v>
      </c>
      <c r="R1013">
        <f t="shared" si="49"/>
        <v>31</v>
      </c>
    </row>
    <row r="1014" spans="1:18" ht="43.5" hidden="1" x14ac:dyDescent="0.35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8315</v>
      </c>
      <c r="O1014" t="s">
        <v>8345</v>
      </c>
      <c r="P1014" s="14">
        <f t="shared" si="50"/>
        <v>40938.062476851854</v>
      </c>
      <c r="Q1014" s="14">
        <f t="shared" si="51"/>
        <v>40968.062476851854</v>
      </c>
      <c r="R1014">
        <f t="shared" si="49"/>
        <v>30</v>
      </c>
    </row>
    <row r="1015" spans="1:18" ht="58" hidden="1" x14ac:dyDescent="0.35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8328</v>
      </c>
      <c r="O1015" t="s">
        <v>8344</v>
      </c>
      <c r="P1015" s="14">
        <f t="shared" si="50"/>
        <v>42555.340486111112</v>
      </c>
      <c r="Q1015" s="14">
        <f t="shared" si="51"/>
        <v>42605.340486111112</v>
      </c>
      <c r="R1015">
        <f t="shared" si="49"/>
        <v>50</v>
      </c>
    </row>
    <row r="1016" spans="1:18" ht="43.5" hidden="1" x14ac:dyDescent="0.35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8326</v>
      </c>
      <c r="O1016" t="s">
        <v>8327</v>
      </c>
      <c r="P1016" s="14">
        <f t="shared" si="50"/>
        <v>42282.678287037037</v>
      </c>
      <c r="Q1016" s="14">
        <f t="shared" si="51"/>
        <v>42322.719953703709</v>
      </c>
      <c r="R1016">
        <f t="shared" si="49"/>
        <v>40</v>
      </c>
    </row>
    <row r="1017" spans="1:18" ht="43.5" hidden="1" x14ac:dyDescent="0.35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8328</v>
      </c>
      <c r="O1017" t="s">
        <v>8329</v>
      </c>
      <c r="P1017" s="14">
        <f t="shared" si="50"/>
        <v>42400.704537037032</v>
      </c>
      <c r="Q1017" s="14">
        <f t="shared" si="51"/>
        <v>42444.875</v>
      </c>
      <c r="R1017">
        <f t="shared" si="49"/>
        <v>44</v>
      </c>
    </row>
    <row r="1018" spans="1:18" ht="43.5" hidden="1" x14ac:dyDescent="0.35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8306</v>
      </c>
      <c r="O1018" t="s">
        <v>8307</v>
      </c>
      <c r="P1018" s="14">
        <f t="shared" si="50"/>
        <v>42089.83289351852</v>
      </c>
      <c r="Q1018" s="14">
        <f t="shared" si="51"/>
        <v>42119.83289351852</v>
      </c>
      <c r="R1018">
        <f t="shared" si="49"/>
        <v>30</v>
      </c>
    </row>
    <row r="1019" spans="1:18" ht="43.5" hidden="1" x14ac:dyDescent="0.35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8306</v>
      </c>
      <c r="O1019" t="s">
        <v>8309</v>
      </c>
      <c r="P1019" s="14">
        <f t="shared" si="50"/>
        <v>42129.777210648142</v>
      </c>
      <c r="Q1019" s="14">
        <f t="shared" si="51"/>
        <v>42159.777210648142</v>
      </c>
      <c r="R1019">
        <f t="shared" si="49"/>
        <v>30</v>
      </c>
    </row>
    <row r="1020" spans="1:18" ht="29" hidden="1" x14ac:dyDescent="0.35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8306</v>
      </c>
      <c r="O1020" t="s">
        <v>8309</v>
      </c>
      <c r="P1020" s="14">
        <f t="shared" si="50"/>
        <v>42377.577187499999</v>
      </c>
      <c r="Q1020" s="14">
        <f t="shared" si="51"/>
        <v>42437.577187499999</v>
      </c>
      <c r="R1020">
        <f t="shared" si="49"/>
        <v>60</v>
      </c>
    </row>
    <row r="1021" spans="1:18" ht="58" hidden="1" x14ac:dyDescent="0.35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8306</v>
      </c>
      <c r="O1021" t="s">
        <v>8310</v>
      </c>
      <c r="P1021" s="14">
        <f t="shared" si="50"/>
        <v>41354.708460648151</v>
      </c>
      <c r="Q1021" s="14">
        <f t="shared" si="51"/>
        <v>41399.708460648151</v>
      </c>
      <c r="R1021">
        <f t="shared" si="49"/>
        <v>45</v>
      </c>
    </row>
    <row r="1022" spans="1:18" ht="43.5" hidden="1" x14ac:dyDescent="0.35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8306</v>
      </c>
      <c r="O1022" t="s">
        <v>8310</v>
      </c>
      <c r="P1022" s="14">
        <f t="shared" si="50"/>
        <v>41313.816249999996</v>
      </c>
      <c r="Q1022" s="14">
        <f t="shared" si="51"/>
        <v>41358.774583333332</v>
      </c>
      <c r="R1022">
        <f t="shared" si="49"/>
        <v>45</v>
      </c>
    </row>
    <row r="1023" spans="1:18" ht="29" hidden="1" x14ac:dyDescent="0.35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8306</v>
      </c>
      <c r="O1023" t="s">
        <v>8310</v>
      </c>
      <c r="P1023" s="14">
        <f t="shared" si="50"/>
        <v>41184.277986111112</v>
      </c>
      <c r="Q1023" s="14">
        <f t="shared" si="51"/>
        <v>41215.166666666664</v>
      </c>
      <c r="R1023">
        <f t="shared" si="49"/>
        <v>31</v>
      </c>
    </row>
    <row r="1024" spans="1:18" ht="43.5" hidden="1" x14ac:dyDescent="0.35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8306</v>
      </c>
      <c r="O1024" t="s">
        <v>8310</v>
      </c>
      <c r="P1024" s="14">
        <f t="shared" si="50"/>
        <v>41550.456412037034</v>
      </c>
      <c r="Q1024" s="14">
        <f t="shared" si="51"/>
        <v>41580.456412037034</v>
      </c>
      <c r="R1024">
        <f t="shared" si="49"/>
        <v>30</v>
      </c>
    </row>
    <row r="1025" spans="1:18" ht="29" hidden="1" x14ac:dyDescent="0.35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8306</v>
      </c>
      <c r="O1025" t="s">
        <v>8310</v>
      </c>
      <c r="P1025" s="14">
        <f t="shared" si="50"/>
        <v>41950.923576388886</v>
      </c>
      <c r="Q1025" s="14">
        <f t="shared" si="51"/>
        <v>41984.207638888889</v>
      </c>
      <c r="R1025">
        <f t="shared" si="49"/>
        <v>34</v>
      </c>
    </row>
    <row r="1026" spans="1:18" ht="43.5" hidden="1" x14ac:dyDescent="0.35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8306</v>
      </c>
      <c r="O1026" t="s">
        <v>8310</v>
      </c>
      <c r="P1026" s="14">
        <f t="shared" si="50"/>
        <v>42559.755671296298</v>
      </c>
      <c r="Q1026" s="14">
        <f t="shared" si="51"/>
        <v>42616.041666666672</v>
      </c>
      <c r="R1026">
        <f t="shared" si="49"/>
        <v>57</v>
      </c>
    </row>
    <row r="1027" spans="1:18" ht="58" hidden="1" x14ac:dyDescent="0.35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8306</v>
      </c>
      <c r="O1027" t="s">
        <v>8310</v>
      </c>
      <c r="P1027" s="14">
        <f t="shared" si="50"/>
        <v>42078.222187499996</v>
      </c>
      <c r="Q1027" s="14">
        <f t="shared" si="51"/>
        <v>42118.222187499996</v>
      </c>
      <c r="R1027">
        <f t="shared" ref="R1027:R1090" si="52">_xlfn.DAYS(Q1027,P1027)</f>
        <v>40</v>
      </c>
    </row>
    <row r="1028" spans="1:18" ht="43.5" hidden="1" x14ac:dyDescent="0.35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8306</v>
      </c>
      <c r="O1028" t="s">
        <v>8310</v>
      </c>
      <c r="P1028" s="14">
        <f t="shared" ref="P1028:P1091" si="53">(((J1028/60)/60)/24)+DATE(1970,1,1)</f>
        <v>41668.606469907405</v>
      </c>
      <c r="Q1028" s="14">
        <f t="shared" ref="Q1028:Q1091" si="54">(((I1028/60)/60)/24)+DATE(1970,1,1)</f>
        <v>41698.606469907405</v>
      </c>
      <c r="R1028">
        <f t="shared" si="52"/>
        <v>30</v>
      </c>
    </row>
    <row r="1029" spans="1:18" ht="43.5" hidden="1" x14ac:dyDescent="0.35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8306</v>
      </c>
      <c r="O1029" t="s">
        <v>8310</v>
      </c>
      <c r="P1029" s="14">
        <f t="shared" si="53"/>
        <v>40987.688333333332</v>
      </c>
      <c r="Q1029" s="14">
        <f t="shared" si="54"/>
        <v>41032.688333333332</v>
      </c>
      <c r="R1029">
        <f t="shared" si="52"/>
        <v>45</v>
      </c>
    </row>
    <row r="1030" spans="1:18" ht="43.5" hidden="1" x14ac:dyDescent="0.35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8306</v>
      </c>
      <c r="O1030" t="s">
        <v>8310</v>
      </c>
      <c r="P1030" s="14">
        <f t="shared" si="53"/>
        <v>41082.564884259256</v>
      </c>
      <c r="Q1030" s="14">
        <f t="shared" si="54"/>
        <v>41097.564884259256</v>
      </c>
      <c r="R1030">
        <f t="shared" si="52"/>
        <v>15</v>
      </c>
    </row>
    <row r="1031" spans="1:18" ht="58" hidden="1" x14ac:dyDescent="0.35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8306</v>
      </c>
      <c r="O1031" t="s">
        <v>8311</v>
      </c>
      <c r="P1031" s="14">
        <f t="shared" si="53"/>
        <v>42177.491388888884</v>
      </c>
      <c r="Q1031" s="14">
        <f t="shared" si="54"/>
        <v>42237.491388888884</v>
      </c>
      <c r="R1031">
        <f t="shared" si="52"/>
        <v>60</v>
      </c>
    </row>
    <row r="1032" spans="1:18" ht="43.5" hidden="1" x14ac:dyDescent="0.35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8306</v>
      </c>
      <c r="O1032" t="s">
        <v>8311</v>
      </c>
      <c r="P1032" s="14">
        <f t="shared" si="53"/>
        <v>41904.407812500001</v>
      </c>
      <c r="Q1032" s="14">
        <f t="shared" si="54"/>
        <v>41964.449479166666</v>
      </c>
      <c r="R1032">
        <f t="shared" si="52"/>
        <v>60</v>
      </c>
    </row>
    <row r="1033" spans="1:18" ht="58" hidden="1" x14ac:dyDescent="0.35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8306</v>
      </c>
      <c r="O1033" t="s">
        <v>8311</v>
      </c>
      <c r="P1033" s="14">
        <f t="shared" si="53"/>
        <v>41243.197592592594</v>
      </c>
      <c r="Q1033" s="14">
        <f t="shared" si="54"/>
        <v>41303.197592592594</v>
      </c>
      <c r="R1033">
        <f t="shared" si="52"/>
        <v>60</v>
      </c>
    </row>
    <row r="1034" spans="1:18" ht="43.5" hidden="1" x14ac:dyDescent="0.35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8306</v>
      </c>
      <c r="O1034" t="s">
        <v>8311</v>
      </c>
      <c r="P1034" s="14">
        <f t="shared" si="53"/>
        <v>42738.615289351852</v>
      </c>
      <c r="Q1034" s="14">
        <f t="shared" si="54"/>
        <v>42768.615289351852</v>
      </c>
      <c r="R1034">
        <f t="shared" si="52"/>
        <v>30</v>
      </c>
    </row>
    <row r="1035" spans="1:18" ht="43.5" hidden="1" x14ac:dyDescent="0.35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8328</v>
      </c>
      <c r="O1035" t="s">
        <v>8329</v>
      </c>
      <c r="P1035" s="14">
        <f t="shared" si="53"/>
        <v>42270.810995370368</v>
      </c>
      <c r="Q1035" s="14">
        <f t="shared" si="54"/>
        <v>42309.958333333328</v>
      </c>
      <c r="R1035">
        <f t="shared" si="52"/>
        <v>39</v>
      </c>
    </row>
    <row r="1036" spans="1:18" ht="58" hidden="1" x14ac:dyDescent="0.35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8312</v>
      </c>
      <c r="O1036" t="s">
        <v>8313</v>
      </c>
      <c r="P1036" s="14">
        <f t="shared" si="53"/>
        <v>42009.817199074074</v>
      </c>
      <c r="Q1036" s="14">
        <f t="shared" si="54"/>
        <v>42039.817199074074</v>
      </c>
      <c r="R1036">
        <f t="shared" si="52"/>
        <v>30</v>
      </c>
    </row>
    <row r="1037" spans="1:18" ht="43.5" hidden="1" x14ac:dyDescent="0.35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8312</v>
      </c>
      <c r="O1037" t="s">
        <v>8313</v>
      </c>
      <c r="P1037" s="14">
        <f t="shared" si="53"/>
        <v>42268.658715277779</v>
      </c>
      <c r="Q1037" s="14">
        <f t="shared" si="54"/>
        <v>42303.658715277779</v>
      </c>
      <c r="R1037">
        <f t="shared" si="52"/>
        <v>35</v>
      </c>
    </row>
    <row r="1038" spans="1:18" ht="43.5" hidden="1" x14ac:dyDescent="0.35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8312</v>
      </c>
      <c r="O1038" t="s">
        <v>8313</v>
      </c>
      <c r="P1038" s="14">
        <f t="shared" si="53"/>
        <v>41835.639155092591</v>
      </c>
      <c r="Q1038" s="14">
        <f t="shared" si="54"/>
        <v>41865.639155092591</v>
      </c>
      <c r="R1038">
        <f t="shared" si="52"/>
        <v>30</v>
      </c>
    </row>
    <row r="1039" spans="1:18" ht="43.5" hidden="1" x14ac:dyDescent="0.35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8312</v>
      </c>
      <c r="O1039" t="s">
        <v>8314</v>
      </c>
      <c r="P1039" s="14">
        <f t="shared" si="53"/>
        <v>42331.84574074074</v>
      </c>
      <c r="Q1039" s="14">
        <f t="shared" si="54"/>
        <v>42361.84574074074</v>
      </c>
      <c r="R1039">
        <f t="shared" si="52"/>
        <v>30</v>
      </c>
    </row>
    <row r="1040" spans="1:18" ht="43.5" hidden="1" x14ac:dyDescent="0.35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8312</v>
      </c>
      <c r="O1040" t="s">
        <v>8314</v>
      </c>
      <c r="P1040" s="14">
        <f t="shared" si="53"/>
        <v>42090.831273148149</v>
      </c>
      <c r="Q1040" s="14">
        <f t="shared" si="54"/>
        <v>42135.831273148149</v>
      </c>
      <c r="R1040">
        <f t="shared" si="52"/>
        <v>45</v>
      </c>
    </row>
    <row r="1041" spans="1:18" ht="58" hidden="1" x14ac:dyDescent="0.35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8312</v>
      </c>
      <c r="O1041" t="s">
        <v>8314</v>
      </c>
      <c r="P1041" s="14">
        <f t="shared" si="53"/>
        <v>42715.688437500001</v>
      </c>
      <c r="Q1041" s="14">
        <f t="shared" si="54"/>
        <v>42745.688437500001</v>
      </c>
      <c r="R1041">
        <f t="shared" si="52"/>
        <v>30</v>
      </c>
    </row>
    <row r="1042" spans="1:18" ht="43.5" hidden="1" x14ac:dyDescent="0.35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8312</v>
      </c>
      <c r="O1042" t="s">
        <v>8314</v>
      </c>
      <c r="P1042" s="14">
        <f t="shared" si="53"/>
        <v>42668.726701388892</v>
      </c>
      <c r="Q1042" s="14">
        <f t="shared" si="54"/>
        <v>42698.768368055549</v>
      </c>
      <c r="R1042">
        <f t="shared" si="52"/>
        <v>30</v>
      </c>
    </row>
    <row r="1043" spans="1:18" ht="43.5" hidden="1" x14ac:dyDescent="0.35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8312</v>
      </c>
      <c r="O1043" t="s">
        <v>8314</v>
      </c>
      <c r="P1043" s="14">
        <f t="shared" si="53"/>
        <v>42711.950798611113</v>
      </c>
      <c r="Q1043" s="14">
        <f t="shared" si="54"/>
        <v>42766.98055555555</v>
      </c>
      <c r="R1043">
        <f t="shared" si="52"/>
        <v>55</v>
      </c>
    </row>
    <row r="1044" spans="1:18" ht="29" hidden="1" x14ac:dyDescent="0.35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8312</v>
      </c>
      <c r="O1044" t="s">
        <v>8314</v>
      </c>
      <c r="P1044" s="14">
        <f t="shared" si="53"/>
        <v>41948.041192129633</v>
      </c>
      <c r="Q1044" s="14">
        <f t="shared" si="54"/>
        <v>41978.041192129633</v>
      </c>
      <c r="R1044">
        <f t="shared" si="52"/>
        <v>30</v>
      </c>
    </row>
    <row r="1045" spans="1:18" ht="43.5" hidden="1" x14ac:dyDescent="0.35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8312</v>
      </c>
      <c r="O1045" t="s">
        <v>8314</v>
      </c>
      <c r="P1045" s="14">
        <f t="shared" si="53"/>
        <v>42734.787986111114</v>
      </c>
      <c r="Q1045" s="14">
        <f t="shared" si="54"/>
        <v>42794.787986111114</v>
      </c>
      <c r="R1045">
        <f t="shared" si="52"/>
        <v>60</v>
      </c>
    </row>
    <row r="1046" spans="1:18" ht="43.5" hidden="1" x14ac:dyDescent="0.35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8312</v>
      </c>
      <c r="O1046" t="s">
        <v>8314</v>
      </c>
      <c r="P1046" s="14">
        <f t="shared" si="53"/>
        <v>42409.040231481486</v>
      </c>
      <c r="Q1046" s="14">
        <f t="shared" si="54"/>
        <v>42423.040231481486</v>
      </c>
      <c r="R1046">
        <f t="shared" si="52"/>
        <v>14</v>
      </c>
    </row>
    <row r="1047" spans="1:18" ht="58" hidden="1" x14ac:dyDescent="0.35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8315</v>
      </c>
      <c r="O1047" t="s">
        <v>8331</v>
      </c>
      <c r="P1047" s="14">
        <f t="shared" si="53"/>
        <v>40436.68408564815</v>
      </c>
      <c r="Q1047" s="14">
        <f t="shared" si="54"/>
        <v>40466.166666666664</v>
      </c>
      <c r="R1047">
        <f t="shared" si="52"/>
        <v>30</v>
      </c>
    </row>
    <row r="1048" spans="1:18" ht="43.5" hidden="1" x14ac:dyDescent="0.35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8317</v>
      </c>
      <c r="O1048" t="s">
        <v>8335</v>
      </c>
      <c r="P1048" s="14">
        <f t="shared" si="53"/>
        <v>40869.675173611111</v>
      </c>
      <c r="Q1048" s="14">
        <f t="shared" si="54"/>
        <v>40929.342361111114</v>
      </c>
      <c r="R1048">
        <f t="shared" si="52"/>
        <v>60</v>
      </c>
    </row>
    <row r="1049" spans="1:18" ht="29" hidden="1" x14ac:dyDescent="0.35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8317</v>
      </c>
      <c r="O1049" t="s">
        <v>8318</v>
      </c>
      <c r="P1049" s="14">
        <f t="shared" si="53"/>
        <v>41681.189699074072</v>
      </c>
      <c r="Q1049" s="14">
        <f t="shared" si="54"/>
        <v>41711.148032407407</v>
      </c>
      <c r="R1049">
        <f t="shared" si="52"/>
        <v>30</v>
      </c>
    </row>
    <row r="1050" spans="1:18" ht="58" hidden="1" x14ac:dyDescent="0.35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8317</v>
      </c>
      <c r="O1050" t="s">
        <v>8318</v>
      </c>
      <c r="P1050" s="14">
        <f t="shared" si="53"/>
        <v>40847.171018518515</v>
      </c>
      <c r="Q1050" s="14">
        <f t="shared" si="54"/>
        <v>40889.212685185186</v>
      </c>
      <c r="R1050">
        <f t="shared" si="52"/>
        <v>42</v>
      </c>
    </row>
    <row r="1051" spans="1:18" ht="43.5" hidden="1" x14ac:dyDescent="0.35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8317</v>
      </c>
      <c r="O1051" t="s">
        <v>8318</v>
      </c>
      <c r="P1051" s="14">
        <f t="shared" si="53"/>
        <v>41934.959756944445</v>
      </c>
      <c r="Q1051" s="14">
        <f t="shared" si="54"/>
        <v>41965.001423611116</v>
      </c>
      <c r="R1051">
        <f t="shared" si="52"/>
        <v>31</v>
      </c>
    </row>
    <row r="1052" spans="1:18" ht="43.5" hidden="1" x14ac:dyDescent="0.35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8312</v>
      </c>
      <c r="O1052" t="s">
        <v>8314</v>
      </c>
      <c r="P1052" s="14">
        <f t="shared" si="53"/>
        <v>42592.750555555554</v>
      </c>
      <c r="Q1052" s="14">
        <f t="shared" si="54"/>
        <v>42622.750555555554</v>
      </c>
      <c r="R1052">
        <f t="shared" si="52"/>
        <v>30</v>
      </c>
    </row>
    <row r="1053" spans="1:18" ht="43.5" hidden="1" x14ac:dyDescent="0.35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8312</v>
      </c>
      <c r="O1053" t="s">
        <v>8314</v>
      </c>
      <c r="P1053" s="14">
        <f t="shared" si="53"/>
        <v>41999.164340277777</v>
      </c>
      <c r="Q1053" s="14">
        <f t="shared" si="54"/>
        <v>42029.164340277777</v>
      </c>
      <c r="R1053">
        <f t="shared" si="52"/>
        <v>30</v>
      </c>
    </row>
    <row r="1054" spans="1:18" ht="43.5" hidden="1" x14ac:dyDescent="0.35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8312</v>
      </c>
      <c r="O1054" t="s">
        <v>8314</v>
      </c>
      <c r="P1054" s="14">
        <f t="shared" si="53"/>
        <v>42194.833784722221</v>
      </c>
      <c r="Q1054" s="14">
        <f t="shared" si="54"/>
        <v>42236.833784722221</v>
      </c>
      <c r="R1054">
        <f t="shared" si="52"/>
        <v>42</v>
      </c>
    </row>
    <row r="1055" spans="1:18" ht="43.5" hidden="1" x14ac:dyDescent="0.35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8348</v>
      </c>
      <c r="O1055" t="s">
        <v>8349</v>
      </c>
      <c r="P1055" s="14">
        <f t="shared" si="53"/>
        <v>42598.053113425922</v>
      </c>
      <c r="Q1055" s="14">
        <f t="shared" si="54"/>
        <v>42638.053113425922</v>
      </c>
      <c r="R1055">
        <f t="shared" si="52"/>
        <v>40</v>
      </c>
    </row>
    <row r="1056" spans="1:18" ht="29" hidden="1" x14ac:dyDescent="0.35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8321</v>
      </c>
      <c r="O1056" t="s">
        <v>8322</v>
      </c>
      <c r="P1056" s="14">
        <f t="shared" si="53"/>
        <v>42151.189525462964</v>
      </c>
      <c r="Q1056" s="14">
        <f t="shared" si="54"/>
        <v>42181.189525462964</v>
      </c>
      <c r="R1056">
        <f t="shared" si="52"/>
        <v>30</v>
      </c>
    </row>
    <row r="1057" spans="1:18" ht="43.5" hidden="1" x14ac:dyDescent="0.35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8321</v>
      </c>
      <c r="O1057" t="s">
        <v>8322</v>
      </c>
      <c r="P1057" s="14">
        <f t="shared" si="53"/>
        <v>42479.22210648148</v>
      </c>
      <c r="Q1057" s="14">
        <f t="shared" si="54"/>
        <v>42539.22210648148</v>
      </c>
      <c r="R1057">
        <f t="shared" si="52"/>
        <v>60</v>
      </c>
    </row>
    <row r="1058" spans="1:18" ht="29" hidden="1" x14ac:dyDescent="0.35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8324</v>
      </c>
      <c r="O1058" t="s">
        <v>8325</v>
      </c>
      <c r="P1058" s="14">
        <f t="shared" si="53"/>
        <v>42675.171076388884</v>
      </c>
      <c r="Q1058" s="14">
        <f t="shared" si="54"/>
        <v>42705.212743055556</v>
      </c>
      <c r="R1058">
        <f t="shared" si="52"/>
        <v>30</v>
      </c>
    </row>
    <row r="1059" spans="1:18" ht="43.5" hidden="1" x14ac:dyDescent="0.35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8324</v>
      </c>
      <c r="O1059" t="s">
        <v>8325</v>
      </c>
      <c r="P1059" s="14">
        <f t="shared" si="53"/>
        <v>42150.485439814816</v>
      </c>
      <c r="Q1059" s="14">
        <f t="shared" si="54"/>
        <v>42181.166666666672</v>
      </c>
      <c r="R1059">
        <f t="shared" si="52"/>
        <v>31</v>
      </c>
    </row>
    <row r="1060" spans="1:18" ht="43.5" hidden="1" x14ac:dyDescent="0.35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8324</v>
      </c>
      <c r="O1060" t="s">
        <v>8325</v>
      </c>
      <c r="P1060" s="14">
        <f t="shared" si="53"/>
        <v>42468.84174768519</v>
      </c>
      <c r="Q1060" s="14">
        <f t="shared" si="54"/>
        <v>42498.84174768519</v>
      </c>
      <c r="R1060">
        <f t="shared" si="52"/>
        <v>30</v>
      </c>
    </row>
    <row r="1061" spans="1:18" ht="58" hidden="1" x14ac:dyDescent="0.35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8326</v>
      </c>
      <c r="O1061" t="s">
        <v>8327</v>
      </c>
      <c r="P1061" s="14">
        <f t="shared" si="53"/>
        <v>42503.66474537037</v>
      </c>
      <c r="Q1061" s="14">
        <f t="shared" si="54"/>
        <v>42534.249305555553</v>
      </c>
      <c r="R1061">
        <f t="shared" si="52"/>
        <v>31</v>
      </c>
    </row>
    <row r="1062" spans="1:18" ht="43.5" hidden="1" x14ac:dyDescent="0.35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8326</v>
      </c>
      <c r="O1062" t="s">
        <v>8327</v>
      </c>
      <c r="P1062" s="14">
        <f t="shared" si="53"/>
        <v>42211.628611111111</v>
      </c>
      <c r="Q1062" s="14">
        <f t="shared" si="54"/>
        <v>42241.628611111111</v>
      </c>
      <c r="R1062">
        <f t="shared" si="52"/>
        <v>30</v>
      </c>
    </row>
    <row r="1063" spans="1:18" ht="29" hidden="1" x14ac:dyDescent="0.35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8317</v>
      </c>
      <c r="O1063" t="s">
        <v>8350</v>
      </c>
      <c r="P1063" s="14">
        <f t="shared" si="53"/>
        <v>41736.549791666665</v>
      </c>
      <c r="Q1063" s="14">
        <f t="shared" si="54"/>
        <v>41796.549791666665</v>
      </c>
      <c r="R1063">
        <f t="shared" si="52"/>
        <v>60</v>
      </c>
    </row>
    <row r="1064" spans="1:18" ht="43.5" hidden="1" x14ac:dyDescent="0.35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8317</v>
      </c>
      <c r="O1064" t="s">
        <v>8335</v>
      </c>
      <c r="P1064" s="14">
        <f t="shared" si="53"/>
        <v>41458.867905092593</v>
      </c>
      <c r="Q1064" s="14">
        <f t="shared" si="54"/>
        <v>41493.867905092593</v>
      </c>
      <c r="R1064">
        <f t="shared" si="52"/>
        <v>35</v>
      </c>
    </row>
    <row r="1065" spans="1:18" ht="43.5" hidden="1" x14ac:dyDescent="0.35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8317</v>
      </c>
      <c r="O1065" t="s">
        <v>8335</v>
      </c>
      <c r="P1065" s="14">
        <f t="shared" si="53"/>
        <v>41121.561886574076</v>
      </c>
      <c r="Q1065" s="14">
        <f t="shared" si="54"/>
        <v>41156.561886574076</v>
      </c>
      <c r="R1065">
        <f t="shared" si="52"/>
        <v>35</v>
      </c>
    </row>
    <row r="1066" spans="1:18" ht="43.5" hidden="1" x14ac:dyDescent="0.35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8317</v>
      </c>
      <c r="O1066" t="s">
        <v>8335</v>
      </c>
      <c r="P1066" s="14">
        <f t="shared" si="53"/>
        <v>40513.757569444446</v>
      </c>
      <c r="Q1066" s="14">
        <f t="shared" si="54"/>
        <v>40603.757569444446</v>
      </c>
      <c r="R1066">
        <f t="shared" si="52"/>
        <v>90</v>
      </c>
    </row>
    <row r="1067" spans="1:18" ht="58" hidden="1" x14ac:dyDescent="0.35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8317</v>
      </c>
      <c r="O1067" t="s">
        <v>8335</v>
      </c>
      <c r="P1067" s="14">
        <f t="shared" si="53"/>
        <v>41586.475173611114</v>
      </c>
      <c r="Q1067" s="14">
        <f t="shared" si="54"/>
        <v>41617.207638888889</v>
      </c>
      <c r="R1067">
        <f t="shared" si="52"/>
        <v>31</v>
      </c>
    </row>
    <row r="1068" spans="1:18" ht="58" hidden="1" x14ac:dyDescent="0.35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8328</v>
      </c>
      <c r="O1068" t="s">
        <v>8329</v>
      </c>
      <c r="P1068" s="14">
        <f t="shared" si="53"/>
        <v>42292.701053240744</v>
      </c>
      <c r="Q1068" s="14">
        <f t="shared" si="54"/>
        <v>42322.742719907401</v>
      </c>
      <c r="R1068">
        <f t="shared" si="52"/>
        <v>30</v>
      </c>
    </row>
    <row r="1069" spans="1:18" ht="43.5" hidden="1" x14ac:dyDescent="0.35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8312</v>
      </c>
      <c r="O1069" t="s">
        <v>8314</v>
      </c>
      <c r="P1069" s="14">
        <f t="shared" si="53"/>
        <v>42451.698449074072</v>
      </c>
      <c r="Q1069" s="14">
        <f t="shared" si="54"/>
        <v>42486.288194444445</v>
      </c>
      <c r="R1069">
        <f t="shared" si="52"/>
        <v>35</v>
      </c>
    </row>
    <row r="1070" spans="1:18" ht="43.5" hidden="1" x14ac:dyDescent="0.35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8315</v>
      </c>
      <c r="O1070" t="s">
        <v>8330</v>
      </c>
      <c r="P1070" s="14">
        <f t="shared" si="53"/>
        <v>42258.780324074076</v>
      </c>
      <c r="Q1070" s="14">
        <f t="shared" si="54"/>
        <v>42288.780324074076</v>
      </c>
      <c r="R1070">
        <f t="shared" si="52"/>
        <v>30</v>
      </c>
    </row>
    <row r="1071" spans="1:18" ht="58" hidden="1" x14ac:dyDescent="0.35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8315</v>
      </c>
      <c r="O1071" t="s">
        <v>8330</v>
      </c>
      <c r="P1071" s="14">
        <f t="shared" si="53"/>
        <v>41832.672685185185</v>
      </c>
      <c r="Q1071" s="14">
        <f t="shared" si="54"/>
        <v>41887.568749999999</v>
      </c>
      <c r="R1071">
        <f t="shared" si="52"/>
        <v>55</v>
      </c>
    </row>
    <row r="1072" spans="1:18" ht="29" hidden="1" x14ac:dyDescent="0.35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8315</v>
      </c>
      <c r="O1072" t="s">
        <v>8347</v>
      </c>
      <c r="P1072" s="14">
        <f t="shared" si="53"/>
        <v>41899.645300925928</v>
      </c>
      <c r="Q1072" s="14">
        <f t="shared" si="54"/>
        <v>41933</v>
      </c>
      <c r="R1072">
        <f t="shared" si="52"/>
        <v>34</v>
      </c>
    </row>
    <row r="1073" spans="1:18" ht="43.5" hidden="1" x14ac:dyDescent="0.35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8315</v>
      </c>
      <c r="O1073" t="s">
        <v>8347</v>
      </c>
      <c r="P1073" s="14">
        <f t="shared" si="53"/>
        <v>41960.722951388889</v>
      </c>
      <c r="Q1073" s="14">
        <f t="shared" si="54"/>
        <v>41993.207638888889</v>
      </c>
      <c r="R1073">
        <f t="shared" si="52"/>
        <v>33</v>
      </c>
    </row>
    <row r="1074" spans="1:18" ht="43.5" hidden="1" x14ac:dyDescent="0.35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8315</v>
      </c>
      <c r="O1074" t="s">
        <v>8331</v>
      </c>
      <c r="P1074" s="14">
        <f t="shared" si="53"/>
        <v>41614.563194444447</v>
      </c>
      <c r="Q1074" s="14">
        <f t="shared" si="54"/>
        <v>41644.563194444447</v>
      </c>
      <c r="R1074">
        <f t="shared" si="52"/>
        <v>30</v>
      </c>
    </row>
    <row r="1075" spans="1:18" ht="58" hidden="1" x14ac:dyDescent="0.35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8315</v>
      </c>
      <c r="O1075" t="s">
        <v>8331</v>
      </c>
      <c r="P1075" s="14">
        <f t="shared" si="53"/>
        <v>41444.64261574074</v>
      </c>
      <c r="Q1075" s="14">
        <f t="shared" si="54"/>
        <v>41486.821527777778</v>
      </c>
      <c r="R1075">
        <f t="shared" si="52"/>
        <v>42</v>
      </c>
    </row>
    <row r="1076" spans="1:18" ht="43.5" hidden="1" x14ac:dyDescent="0.35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8326</v>
      </c>
      <c r="O1076" t="s">
        <v>8327</v>
      </c>
      <c r="P1076" s="14">
        <f t="shared" si="53"/>
        <v>41948.56658564815</v>
      </c>
      <c r="Q1076" s="14">
        <f t="shared" si="54"/>
        <v>41979.25</v>
      </c>
      <c r="R1076">
        <f t="shared" si="52"/>
        <v>31</v>
      </c>
    </row>
    <row r="1077" spans="1:18" ht="29" hidden="1" x14ac:dyDescent="0.35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8326</v>
      </c>
      <c r="O1077" t="s">
        <v>8327</v>
      </c>
      <c r="P1077" s="14">
        <f t="shared" si="53"/>
        <v>41760.8200462963</v>
      </c>
      <c r="Q1077" s="14">
        <f t="shared" si="54"/>
        <v>41790.8200462963</v>
      </c>
      <c r="R1077">
        <f t="shared" si="52"/>
        <v>30</v>
      </c>
    </row>
    <row r="1078" spans="1:18" ht="43.5" hidden="1" x14ac:dyDescent="0.35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8326</v>
      </c>
      <c r="O1078" t="s">
        <v>8327</v>
      </c>
      <c r="P1078" s="14">
        <f t="shared" si="53"/>
        <v>41939.00712962963</v>
      </c>
      <c r="Q1078" s="14">
        <f t="shared" si="54"/>
        <v>41969.052083333328</v>
      </c>
      <c r="R1078">
        <f t="shared" si="52"/>
        <v>30</v>
      </c>
    </row>
    <row r="1079" spans="1:18" ht="29" hidden="1" x14ac:dyDescent="0.35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8326</v>
      </c>
      <c r="O1079" t="s">
        <v>8332</v>
      </c>
      <c r="P1079" s="14">
        <f t="shared" si="53"/>
        <v>42108.05322916666</v>
      </c>
      <c r="Q1079" s="14">
        <f t="shared" si="54"/>
        <v>42123.05322916666</v>
      </c>
      <c r="R1079">
        <f t="shared" si="52"/>
        <v>15</v>
      </c>
    </row>
    <row r="1080" spans="1:18" ht="43.5" hidden="1" x14ac:dyDescent="0.35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8326</v>
      </c>
      <c r="O1080" t="s">
        <v>8333</v>
      </c>
      <c r="P1080" s="14">
        <f t="shared" si="53"/>
        <v>42603.354131944448</v>
      </c>
      <c r="Q1080" s="14">
        <f t="shared" si="54"/>
        <v>42633.354131944448</v>
      </c>
      <c r="R1080">
        <f t="shared" si="52"/>
        <v>30</v>
      </c>
    </row>
    <row r="1081" spans="1:18" ht="58" hidden="1" x14ac:dyDescent="0.35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8326</v>
      </c>
      <c r="O1081" t="s">
        <v>8327</v>
      </c>
      <c r="P1081" s="14">
        <f t="shared" si="53"/>
        <v>42668.176701388889</v>
      </c>
      <c r="Q1081" s="14">
        <f t="shared" si="54"/>
        <v>42698.083333333328</v>
      </c>
      <c r="R1081">
        <f t="shared" si="52"/>
        <v>30</v>
      </c>
    </row>
    <row r="1082" spans="1:18" ht="43.5" hidden="1" x14ac:dyDescent="0.35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8326</v>
      </c>
      <c r="O1082" t="s">
        <v>8327</v>
      </c>
      <c r="P1082" s="14">
        <f t="shared" si="53"/>
        <v>42420.74962962963</v>
      </c>
      <c r="Q1082" s="14">
        <f t="shared" si="54"/>
        <v>42450.707962962959</v>
      </c>
      <c r="R1082">
        <f t="shared" si="52"/>
        <v>30</v>
      </c>
    </row>
    <row r="1083" spans="1:18" ht="29" hidden="1" x14ac:dyDescent="0.35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8326</v>
      </c>
      <c r="O1083" t="s">
        <v>8327</v>
      </c>
      <c r="P1083" s="14">
        <f t="shared" si="53"/>
        <v>42067.234375</v>
      </c>
      <c r="Q1083" s="14">
        <f t="shared" si="54"/>
        <v>42097.192708333328</v>
      </c>
      <c r="R1083">
        <f t="shared" si="52"/>
        <v>30</v>
      </c>
    </row>
    <row r="1084" spans="1:18" ht="43.5" hidden="1" x14ac:dyDescent="0.35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8317</v>
      </c>
      <c r="O1084" t="s">
        <v>8335</v>
      </c>
      <c r="P1084" s="14">
        <f t="shared" si="53"/>
        <v>41664.684108796297</v>
      </c>
      <c r="Q1084" s="14">
        <f t="shared" si="54"/>
        <v>41694.684108796297</v>
      </c>
      <c r="R1084">
        <f t="shared" si="52"/>
        <v>30</v>
      </c>
    </row>
    <row r="1085" spans="1:18" ht="43.5" hidden="1" x14ac:dyDescent="0.35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8317</v>
      </c>
      <c r="O1085" t="s">
        <v>8335</v>
      </c>
      <c r="P1085" s="14">
        <f t="shared" si="53"/>
        <v>41228.650196759263</v>
      </c>
      <c r="Q1085" s="14">
        <f t="shared" si="54"/>
        <v>41258.650196759263</v>
      </c>
      <c r="R1085">
        <f t="shared" si="52"/>
        <v>30</v>
      </c>
    </row>
    <row r="1086" spans="1:18" ht="58" hidden="1" x14ac:dyDescent="0.35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8317</v>
      </c>
      <c r="O1086" t="s">
        <v>8335</v>
      </c>
      <c r="P1086" s="14">
        <f t="shared" si="53"/>
        <v>42081.77143518519</v>
      </c>
      <c r="Q1086" s="14">
        <f t="shared" si="54"/>
        <v>42119</v>
      </c>
      <c r="R1086">
        <f t="shared" si="52"/>
        <v>38</v>
      </c>
    </row>
    <row r="1087" spans="1:18" ht="43.5" hidden="1" x14ac:dyDescent="0.35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8317</v>
      </c>
      <c r="O1087" t="s">
        <v>8335</v>
      </c>
      <c r="P1087" s="14">
        <f t="shared" si="53"/>
        <v>41388.021261574075</v>
      </c>
      <c r="Q1087" s="14">
        <f t="shared" si="54"/>
        <v>41418.021261574075</v>
      </c>
      <c r="R1087">
        <f t="shared" si="52"/>
        <v>30</v>
      </c>
    </row>
    <row r="1088" spans="1:18" ht="43.5" hidden="1" x14ac:dyDescent="0.35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8317</v>
      </c>
      <c r="O1088" t="s">
        <v>8319</v>
      </c>
      <c r="P1088" s="14">
        <f t="shared" si="53"/>
        <v>41426.259618055556</v>
      </c>
      <c r="Q1088" s="14">
        <f t="shared" si="54"/>
        <v>41457.208333333336</v>
      </c>
      <c r="R1088">
        <f t="shared" si="52"/>
        <v>31</v>
      </c>
    </row>
    <row r="1089" spans="1:18" ht="43.5" hidden="1" x14ac:dyDescent="0.35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8312</v>
      </c>
      <c r="O1089" t="s">
        <v>8337</v>
      </c>
      <c r="P1089" s="14">
        <f t="shared" si="53"/>
        <v>40941.199826388889</v>
      </c>
      <c r="Q1089" s="14">
        <f t="shared" si="54"/>
        <v>40970.125</v>
      </c>
      <c r="R1089">
        <f t="shared" si="52"/>
        <v>29</v>
      </c>
    </row>
    <row r="1090" spans="1:18" ht="58" hidden="1" x14ac:dyDescent="0.35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8326</v>
      </c>
      <c r="O1090" t="s">
        <v>8351</v>
      </c>
      <c r="P1090" s="14">
        <f t="shared" si="53"/>
        <v>41913.790289351848</v>
      </c>
      <c r="Q1090" s="14">
        <f t="shared" si="54"/>
        <v>41973.831956018519</v>
      </c>
      <c r="R1090">
        <f t="shared" si="52"/>
        <v>60</v>
      </c>
    </row>
    <row r="1091" spans="1:18" ht="43.5" hidden="1" x14ac:dyDescent="0.35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8312</v>
      </c>
      <c r="O1091" t="s">
        <v>8337</v>
      </c>
      <c r="P1091" s="14">
        <f t="shared" si="53"/>
        <v>42138.684189814812</v>
      </c>
      <c r="Q1091" s="14">
        <f t="shared" si="54"/>
        <v>42168.684189814812</v>
      </c>
      <c r="R1091">
        <f t="shared" ref="R1091:R1154" si="55">_xlfn.DAYS(Q1091,P1091)</f>
        <v>30</v>
      </c>
    </row>
    <row r="1092" spans="1:18" ht="58" hidden="1" x14ac:dyDescent="0.35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8312</v>
      </c>
      <c r="O1092" t="s">
        <v>8337</v>
      </c>
      <c r="P1092" s="14">
        <f t="shared" ref="P1092:P1155" si="56">(((J1092/60)/60)/24)+DATE(1970,1,1)</f>
        <v>42396.494583333333</v>
      </c>
      <c r="Q1092" s="14">
        <f t="shared" ref="Q1092:Q1155" si="57">(((I1092/60)/60)/24)+DATE(1970,1,1)</f>
        <v>42426.494583333333</v>
      </c>
      <c r="R1092">
        <f t="shared" si="55"/>
        <v>30</v>
      </c>
    </row>
    <row r="1093" spans="1:18" ht="43.5" hidden="1" x14ac:dyDescent="0.35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8321</v>
      </c>
      <c r="O1093" t="s">
        <v>8322</v>
      </c>
      <c r="P1093" s="14">
        <f t="shared" si="56"/>
        <v>41843.772789351853</v>
      </c>
      <c r="Q1093" s="14">
        <f t="shared" si="57"/>
        <v>41903.772789351853</v>
      </c>
      <c r="R1093">
        <f t="shared" si="55"/>
        <v>60</v>
      </c>
    </row>
    <row r="1094" spans="1:18" ht="58" hidden="1" x14ac:dyDescent="0.35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8321</v>
      </c>
      <c r="O1094" t="s">
        <v>8322</v>
      </c>
      <c r="P1094" s="14">
        <f t="shared" si="56"/>
        <v>41927.235636574071</v>
      </c>
      <c r="Q1094" s="14">
        <f t="shared" si="57"/>
        <v>41957.277303240742</v>
      </c>
      <c r="R1094">
        <f t="shared" si="55"/>
        <v>30</v>
      </c>
    </row>
    <row r="1095" spans="1:18" ht="43.5" hidden="1" x14ac:dyDescent="0.35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8321</v>
      </c>
      <c r="O1095" t="s">
        <v>8322</v>
      </c>
      <c r="P1095" s="14">
        <f t="shared" si="56"/>
        <v>41575.237430555557</v>
      </c>
      <c r="Q1095" s="14">
        <f t="shared" si="57"/>
        <v>41605.279097222221</v>
      </c>
      <c r="R1095">
        <f t="shared" si="55"/>
        <v>30</v>
      </c>
    </row>
    <row r="1096" spans="1:18" ht="58" hidden="1" x14ac:dyDescent="0.35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8321</v>
      </c>
      <c r="O1096" t="s">
        <v>8338</v>
      </c>
      <c r="P1096" s="14">
        <f t="shared" si="56"/>
        <v>42664.405925925923</v>
      </c>
      <c r="Q1096" s="14">
        <f t="shared" si="57"/>
        <v>42695.207638888889</v>
      </c>
      <c r="R1096">
        <f t="shared" si="55"/>
        <v>31</v>
      </c>
    </row>
    <row r="1097" spans="1:18" ht="58" hidden="1" x14ac:dyDescent="0.35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8317</v>
      </c>
      <c r="O1097" t="s">
        <v>8319</v>
      </c>
      <c r="P1097" s="14">
        <f t="shared" si="56"/>
        <v>40079.725115740745</v>
      </c>
      <c r="Q1097" s="14">
        <f t="shared" si="57"/>
        <v>40156.76666666667</v>
      </c>
      <c r="R1097">
        <f t="shared" si="55"/>
        <v>77</v>
      </c>
    </row>
    <row r="1098" spans="1:18" ht="43.5" hidden="1" x14ac:dyDescent="0.35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8324</v>
      </c>
      <c r="O1098" t="s">
        <v>8339</v>
      </c>
      <c r="P1098" s="14">
        <f t="shared" si="56"/>
        <v>42804.034120370372</v>
      </c>
      <c r="Q1098" s="14">
        <f t="shared" si="57"/>
        <v>42855.708333333328</v>
      </c>
      <c r="R1098">
        <f t="shared" si="55"/>
        <v>51</v>
      </c>
    </row>
    <row r="1099" spans="1:18" ht="43.5" hidden="1" x14ac:dyDescent="0.35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8324</v>
      </c>
      <c r="O1099" t="s">
        <v>8339</v>
      </c>
      <c r="P1099" s="14">
        <f t="shared" si="56"/>
        <v>41789.896805555552</v>
      </c>
      <c r="Q1099" s="14">
        <f t="shared" si="57"/>
        <v>41819.896805555552</v>
      </c>
      <c r="R1099">
        <f t="shared" si="55"/>
        <v>30</v>
      </c>
    </row>
    <row r="1100" spans="1:18" ht="43.5" hidden="1" x14ac:dyDescent="0.35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8312</v>
      </c>
      <c r="O1100" t="s">
        <v>8313</v>
      </c>
      <c r="P1100" s="14">
        <f t="shared" si="56"/>
        <v>42248.793310185181</v>
      </c>
      <c r="Q1100" s="14">
        <f t="shared" si="57"/>
        <v>42278.793310185181</v>
      </c>
      <c r="R1100">
        <f t="shared" si="55"/>
        <v>30</v>
      </c>
    </row>
    <row r="1101" spans="1:18" ht="43.5" hidden="1" x14ac:dyDescent="0.35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8324</v>
      </c>
      <c r="O1101" t="s">
        <v>8325</v>
      </c>
      <c r="P1101" s="14">
        <f t="shared" si="56"/>
        <v>42342.03943287037</v>
      </c>
      <c r="Q1101" s="14">
        <f t="shared" si="57"/>
        <v>42372.03943287037</v>
      </c>
      <c r="R1101">
        <f t="shared" si="55"/>
        <v>30</v>
      </c>
    </row>
    <row r="1102" spans="1:18" ht="43.5" hidden="1" x14ac:dyDescent="0.35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8324</v>
      </c>
      <c r="O1102" t="s">
        <v>8325</v>
      </c>
      <c r="P1102" s="14">
        <f t="shared" si="56"/>
        <v>41919.140706018516</v>
      </c>
      <c r="Q1102" s="14">
        <f t="shared" si="57"/>
        <v>41949.182372685187</v>
      </c>
      <c r="R1102">
        <f t="shared" si="55"/>
        <v>30</v>
      </c>
    </row>
    <row r="1103" spans="1:18" ht="58" hidden="1" x14ac:dyDescent="0.35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8324</v>
      </c>
      <c r="O1103" t="s">
        <v>8325</v>
      </c>
      <c r="P1103" s="14">
        <f t="shared" si="56"/>
        <v>42224.408275462964</v>
      </c>
      <c r="Q1103" s="14">
        <f t="shared" si="57"/>
        <v>42254.408275462964</v>
      </c>
      <c r="R1103">
        <f t="shared" si="55"/>
        <v>30</v>
      </c>
    </row>
    <row r="1104" spans="1:18" ht="43.5" hidden="1" x14ac:dyDescent="0.35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8324</v>
      </c>
      <c r="O1104" t="s">
        <v>8325</v>
      </c>
      <c r="P1104" s="14">
        <f t="shared" si="56"/>
        <v>42198.695138888885</v>
      </c>
      <c r="Q1104" s="14">
        <f t="shared" si="57"/>
        <v>42238.165972222225</v>
      </c>
      <c r="R1104">
        <f t="shared" si="55"/>
        <v>40</v>
      </c>
    </row>
    <row r="1105" spans="1:18" ht="43.5" hidden="1" x14ac:dyDescent="0.35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8324</v>
      </c>
      <c r="O1105" t="s">
        <v>8325</v>
      </c>
      <c r="P1105" s="14">
        <f t="shared" si="56"/>
        <v>42285.91506944444</v>
      </c>
      <c r="Q1105" s="14">
        <f t="shared" si="57"/>
        <v>42345.956736111111</v>
      </c>
      <c r="R1105">
        <f t="shared" si="55"/>
        <v>60</v>
      </c>
    </row>
    <row r="1106" spans="1:18" ht="43.5" hidden="1" x14ac:dyDescent="0.35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8324</v>
      </c>
      <c r="O1106" t="s">
        <v>8339</v>
      </c>
      <c r="P1106" s="14">
        <f t="shared" si="56"/>
        <v>41902.07240740741</v>
      </c>
      <c r="Q1106" s="14">
        <f t="shared" si="57"/>
        <v>41940.132638888892</v>
      </c>
      <c r="R1106">
        <f t="shared" si="55"/>
        <v>38</v>
      </c>
    </row>
    <row r="1107" spans="1:18" ht="43.5" hidden="1" x14ac:dyDescent="0.35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8324</v>
      </c>
      <c r="O1107" t="s">
        <v>8325</v>
      </c>
      <c r="P1107" s="14">
        <f t="shared" si="56"/>
        <v>41830.820567129631</v>
      </c>
      <c r="Q1107" s="14">
        <f t="shared" si="57"/>
        <v>41855.820567129631</v>
      </c>
      <c r="R1107">
        <f t="shared" si="55"/>
        <v>25</v>
      </c>
    </row>
    <row r="1108" spans="1:18" ht="29" hidden="1" x14ac:dyDescent="0.35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8324</v>
      </c>
      <c r="O1108" t="s">
        <v>8325</v>
      </c>
      <c r="P1108" s="14">
        <f t="shared" si="56"/>
        <v>42760.244212962964</v>
      </c>
      <c r="Q1108" s="14">
        <f t="shared" si="57"/>
        <v>42790.244212962964</v>
      </c>
      <c r="R1108">
        <f t="shared" si="55"/>
        <v>30</v>
      </c>
    </row>
    <row r="1109" spans="1:18" ht="29" hidden="1" x14ac:dyDescent="0.35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8312</v>
      </c>
      <c r="O1109" t="s">
        <v>8342</v>
      </c>
      <c r="P1109" s="14">
        <f t="shared" si="56"/>
        <v>42279.792372685188</v>
      </c>
      <c r="Q1109" s="14">
        <f t="shared" si="57"/>
        <v>42339.834039351852</v>
      </c>
      <c r="R1109">
        <f t="shared" si="55"/>
        <v>60</v>
      </c>
    </row>
    <row r="1110" spans="1:18" ht="43.5" hidden="1" x14ac:dyDescent="0.35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8312</v>
      </c>
      <c r="O1110" t="s">
        <v>8342</v>
      </c>
      <c r="P1110" s="14">
        <f t="shared" si="56"/>
        <v>42115.74754629629</v>
      </c>
      <c r="Q1110" s="14">
        <f t="shared" si="57"/>
        <v>42145.74754629629</v>
      </c>
      <c r="R1110">
        <f t="shared" si="55"/>
        <v>30</v>
      </c>
    </row>
    <row r="1111" spans="1:18" hidden="1" x14ac:dyDescent="0.35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8312</v>
      </c>
      <c r="O1111" t="s">
        <v>8342</v>
      </c>
      <c r="P1111" s="14">
        <f t="shared" si="56"/>
        <v>42381.866284722222</v>
      </c>
      <c r="Q1111" s="14">
        <f t="shared" si="57"/>
        <v>42409.833333333328</v>
      </c>
      <c r="R1111">
        <f t="shared" si="55"/>
        <v>28</v>
      </c>
    </row>
    <row r="1112" spans="1:18" ht="43.5" hidden="1" x14ac:dyDescent="0.35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8324</v>
      </c>
      <c r="O1112" t="s">
        <v>8325</v>
      </c>
      <c r="P1112" s="14">
        <f t="shared" si="56"/>
        <v>42034.75509259259</v>
      </c>
      <c r="Q1112" s="14">
        <f t="shared" si="57"/>
        <v>42064.75509259259</v>
      </c>
      <c r="R1112">
        <f t="shared" si="55"/>
        <v>30</v>
      </c>
    </row>
    <row r="1113" spans="1:18" ht="43.5" hidden="1" x14ac:dyDescent="0.35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8324</v>
      </c>
      <c r="O1113" t="s">
        <v>8325</v>
      </c>
      <c r="P1113" s="14">
        <f t="shared" si="56"/>
        <v>42154.64025462963</v>
      </c>
      <c r="Q1113" s="14">
        <f t="shared" si="57"/>
        <v>42184.64025462963</v>
      </c>
      <c r="R1113">
        <f t="shared" si="55"/>
        <v>30</v>
      </c>
    </row>
    <row r="1114" spans="1:18" ht="43.5" hidden="1" x14ac:dyDescent="0.35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8324</v>
      </c>
      <c r="O1114" t="s">
        <v>8325</v>
      </c>
      <c r="P1114" s="14">
        <f t="shared" si="56"/>
        <v>42048.181921296295</v>
      </c>
      <c r="Q1114" s="14">
        <f t="shared" si="57"/>
        <v>42108.14025462963</v>
      </c>
      <c r="R1114">
        <f t="shared" si="55"/>
        <v>60</v>
      </c>
    </row>
    <row r="1115" spans="1:18" ht="29" hidden="1" x14ac:dyDescent="0.35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8312</v>
      </c>
      <c r="O1115" t="s">
        <v>8337</v>
      </c>
      <c r="P1115" s="14">
        <f t="shared" si="56"/>
        <v>42333.59993055556</v>
      </c>
      <c r="Q1115" s="14">
        <f t="shared" si="57"/>
        <v>42368.59993055556</v>
      </c>
      <c r="R1115">
        <f t="shared" si="55"/>
        <v>35</v>
      </c>
    </row>
    <row r="1116" spans="1:18" ht="58" hidden="1" x14ac:dyDescent="0.35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8328</v>
      </c>
      <c r="O1116" t="s">
        <v>8329</v>
      </c>
      <c r="P1116" s="14">
        <f t="shared" si="56"/>
        <v>42618.827013888891</v>
      </c>
      <c r="Q1116" s="14">
        <f t="shared" si="57"/>
        <v>42648.827013888891</v>
      </c>
      <c r="R1116">
        <f t="shared" si="55"/>
        <v>30</v>
      </c>
    </row>
    <row r="1117" spans="1:18" ht="43.5" hidden="1" x14ac:dyDescent="0.35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8328</v>
      </c>
      <c r="O1117" t="s">
        <v>8344</v>
      </c>
      <c r="P1117" s="14">
        <f t="shared" si="56"/>
        <v>42790.583368055552</v>
      </c>
      <c r="Q1117" s="14">
        <f t="shared" si="57"/>
        <v>42810.541701388895</v>
      </c>
      <c r="R1117">
        <f t="shared" si="55"/>
        <v>20</v>
      </c>
    </row>
    <row r="1118" spans="1:18" ht="43.5" hidden="1" x14ac:dyDescent="0.35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8328</v>
      </c>
      <c r="O1118" t="s">
        <v>8344</v>
      </c>
      <c r="P1118" s="14">
        <f t="shared" si="56"/>
        <v>42031.011249999996</v>
      </c>
      <c r="Q1118" s="14">
        <f t="shared" si="57"/>
        <v>42090.969583333332</v>
      </c>
      <c r="R1118">
        <f t="shared" si="55"/>
        <v>59</v>
      </c>
    </row>
    <row r="1119" spans="1:18" ht="43.5" hidden="1" x14ac:dyDescent="0.35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8328</v>
      </c>
      <c r="O1119" t="s">
        <v>8344</v>
      </c>
      <c r="P1119" s="14">
        <f t="shared" si="56"/>
        <v>42724.665173611109</v>
      </c>
      <c r="Q1119" s="14">
        <f t="shared" si="57"/>
        <v>42754.665173611109</v>
      </c>
      <c r="R1119">
        <f t="shared" si="55"/>
        <v>30</v>
      </c>
    </row>
    <row r="1120" spans="1:18" ht="43.5" hidden="1" x14ac:dyDescent="0.35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8328</v>
      </c>
      <c r="O1120" t="s">
        <v>8344</v>
      </c>
      <c r="P1120" s="14">
        <f t="shared" si="56"/>
        <v>41758.833564814813</v>
      </c>
      <c r="Q1120" s="14">
        <f t="shared" si="57"/>
        <v>41786.125</v>
      </c>
      <c r="R1120">
        <f t="shared" si="55"/>
        <v>28</v>
      </c>
    </row>
    <row r="1121" spans="1:18" ht="43.5" hidden="1" x14ac:dyDescent="0.35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8328</v>
      </c>
      <c r="O1121" t="s">
        <v>8344</v>
      </c>
      <c r="P1121" s="14">
        <f t="shared" si="56"/>
        <v>42083.070590277777</v>
      </c>
      <c r="Q1121" s="14">
        <f t="shared" si="57"/>
        <v>42110.118055555555</v>
      </c>
      <c r="R1121">
        <f t="shared" si="55"/>
        <v>27</v>
      </c>
    </row>
    <row r="1122" spans="1:18" ht="43.5" hidden="1" x14ac:dyDescent="0.35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8328</v>
      </c>
      <c r="O1122" t="s">
        <v>8344</v>
      </c>
      <c r="P1122" s="14">
        <f t="shared" si="56"/>
        <v>41829.935717592591</v>
      </c>
      <c r="Q1122" s="14">
        <f t="shared" si="57"/>
        <v>41859.935717592591</v>
      </c>
      <c r="R1122">
        <f t="shared" si="55"/>
        <v>30</v>
      </c>
    </row>
    <row r="1123" spans="1:18" ht="43.5" hidden="1" x14ac:dyDescent="0.35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8328</v>
      </c>
      <c r="O1123" t="s">
        <v>8344</v>
      </c>
      <c r="P1123" s="14">
        <f t="shared" si="56"/>
        <v>42551.102314814809</v>
      </c>
      <c r="Q1123" s="14">
        <f t="shared" si="57"/>
        <v>42601.102314814809</v>
      </c>
      <c r="R1123">
        <f t="shared" si="55"/>
        <v>50</v>
      </c>
    </row>
    <row r="1124" spans="1:18" ht="43.5" hidden="1" x14ac:dyDescent="0.35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8328</v>
      </c>
      <c r="O1124" t="s">
        <v>8329</v>
      </c>
      <c r="P1124" s="14">
        <f t="shared" si="56"/>
        <v>42780.825706018513</v>
      </c>
      <c r="Q1124" s="14">
        <f t="shared" si="57"/>
        <v>42810.784039351856</v>
      </c>
      <c r="R1124">
        <f t="shared" si="55"/>
        <v>30</v>
      </c>
    </row>
    <row r="1125" spans="1:18" ht="58" hidden="1" x14ac:dyDescent="0.35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8328</v>
      </c>
      <c r="O1125" t="s">
        <v>8329</v>
      </c>
      <c r="P1125" s="14">
        <f t="shared" si="56"/>
        <v>41835.666354166664</v>
      </c>
      <c r="Q1125" s="14">
        <f t="shared" si="57"/>
        <v>41855.666354166664</v>
      </c>
      <c r="R1125">
        <f t="shared" si="55"/>
        <v>20</v>
      </c>
    </row>
    <row r="1126" spans="1:18" ht="29" hidden="1" x14ac:dyDescent="0.35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8328</v>
      </c>
      <c r="O1126" t="s">
        <v>8329</v>
      </c>
      <c r="P1126" s="14">
        <f t="shared" si="56"/>
        <v>42772.833379629628</v>
      </c>
      <c r="Q1126" s="14">
        <f t="shared" si="57"/>
        <v>42806.875</v>
      </c>
      <c r="R1126">
        <f t="shared" si="55"/>
        <v>34</v>
      </c>
    </row>
    <row r="1127" spans="1:18" ht="43.5" hidden="1" x14ac:dyDescent="0.35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8328</v>
      </c>
      <c r="O1127" t="s">
        <v>8329</v>
      </c>
      <c r="P1127" s="14">
        <f t="shared" si="56"/>
        <v>42522.347812499997</v>
      </c>
      <c r="Q1127" s="14">
        <f t="shared" si="57"/>
        <v>42552.347812499997</v>
      </c>
      <c r="R1127">
        <f t="shared" si="55"/>
        <v>30</v>
      </c>
    </row>
    <row r="1128" spans="1:18" ht="43.5" hidden="1" x14ac:dyDescent="0.35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8328</v>
      </c>
      <c r="O1128" t="s">
        <v>8329</v>
      </c>
      <c r="P1128" s="14">
        <f t="shared" si="56"/>
        <v>42172.757638888885</v>
      </c>
      <c r="Q1128" s="14">
        <f t="shared" si="57"/>
        <v>42202.757638888885</v>
      </c>
      <c r="R1128">
        <f t="shared" si="55"/>
        <v>30</v>
      </c>
    </row>
    <row r="1129" spans="1:18" ht="58" hidden="1" x14ac:dyDescent="0.35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8328</v>
      </c>
      <c r="O1129" t="s">
        <v>8329</v>
      </c>
      <c r="P1129" s="14">
        <f t="shared" si="56"/>
        <v>42567.840069444443</v>
      </c>
      <c r="Q1129" s="14">
        <f t="shared" si="57"/>
        <v>42597.840069444443</v>
      </c>
      <c r="R1129">
        <f t="shared" si="55"/>
        <v>30</v>
      </c>
    </row>
    <row r="1130" spans="1:18" ht="43.5" hidden="1" x14ac:dyDescent="0.35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8328</v>
      </c>
      <c r="O1130" t="s">
        <v>8329</v>
      </c>
      <c r="P1130" s="14">
        <f t="shared" si="56"/>
        <v>42696.624444444446</v>
      </c>
      <c r="Q1130" s="14">
        <f t="shared" si="57"/>
        <v>42726.624444444446</v>
      </c>
      <c r="R1130">
        <f t="shared" si="55"/>
        <v>30</v>
      </c>
    </row>
    <row r="1131" spans="1:18" ht="29" hidden="1" x14ac:dyDescent="0.35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8328</v>
      </c>
      <c r="O1131" t="s">
        <v>8329</v>
      </c>
      <c r="P1131" s="14">
        <f t="shared" si="56"/>
        <v>42769.574999999997</v>
      </c>
      <c r="Q1131" s="14">
        <f t="shared" si="57"/>
        <v>42790.574999999997</v>
      </c>
      <c r="R1131">
        <f t="shared" si="55"/>
        <v>21</v>
      </c>
    </row>
    <row r="1132" spans="1:18" ht="43.5" hidden="1" x14ac:dyDescent="0.35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8328</v>
      </c>
      <c r="O1132" t="s">
        <v>8329</v>
      </c>
      <c r="P1132" s="14">
        <f t="shared" si="56"/>
        <v>42290.61855324074</v>
      </c>
      <c r="Q1132" s="14">
        <f t="shared" si="57"/>
        <v>42320.104861111111</v>
      </c>
      <c r="R1132">
        <f t="shared" si="55"/>
        <v>30</v>
      </c>
    </row>
    <row r="1133" spans="1:18" ht="43.5" hidden="1" x14ac:dyDescent="0.35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8328</v>
      </c>
      <c r="O1133" t="s">
        <v>8329</v>
      </c>
      <c r="P1133" s="14">
        <f t="shared" si="56"/>
        <v>42265.022824074069</v>
      </c>
      <c r="Q1133" s="14">
        <f t="shared" si="57"/>
        <v>42285.022824074069</v>
      </c>
      <c r="R1133">
        <f t="shared" si="55"/>
        <v>20</v>
      </c>
    </row>
    <row r="1134" spans="1:18" ht="29" hidden="1" x14ac:dyDescent="0.35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8328</v>
      </c>
      <c r="O1134" t="s">
        <v>8346</v>
      </c>
      <c r="P1134" s="14">
        <f t="shared" si="56"/>
        <v>42425.735416666663</v>
      </c>
      <c r="Q1134" s="14">
        <f t="shared" si="57"/>
        <v>42455.693750000006</v>
      </c>
      <c r="R1134">
        <f t="shared" si="55"/>
        <v>30</v>
      </c>
    </row>
    <row r="1135" spans="1:18" ht="43.5" hidden="1" x14ac:dyDescent="0.35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8328</v>
      </c>
      <c r="O1135" t="s">
        <v>8346</v>
      </c>
      <c r="P1135" s="14">
        <f t="shared" si="56"/>
        <v>42666.666932870372</v>
      </c>
      <c r="Q1135" s="14">
        <f t="shared" si="57"/>
        <v>42696.708599537036</v>
      </c>
      <c r="R1135">
        <f t="shared" si="55"/>
        <v>30</v>
      </c>
    </row>
    <row r="1136" spans="1:18" ht="43.5" hidden="1" x14ac:dyDescent="0.35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8328</v>
      </c>
      <c r="O1136" t="s">
        <v>8346</v>
      </c>
      <c r="P1136" s="14">
        <f t="shared" si="56"/>
        <v>42180.145787037036</v>
      </c>
      <c r="Q1136" s="14">
        <f t="shared" si="57"/>
        <v>42230.145787037036</v>
      </c>
      <c r="R1136">
        <f t="shared" si="55"/>
        <v>50</v>
      </c>
    </row>
    <row r="1137" spans="1:18" ht="43.5" hidden="1" x14ac:dyDescent="0.35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8328</v>
      </c>
      <c r="O1137" t="s">
        <v>8346</v>
      </c>
      <c r="P1137" s="14">
        <f t="shared" si="56"/>
        <v>41999.861064814817</v>
      </c>
      <c r="Q1137" s="14">
        <f t="shared" si="57"/>
        <v>42029.861064814817</v>
      </c>
      <c r="R1137">
        <f t="shared" si="55"/>
        <v>30</v>
      </c>
    </row>
    <row r="1138" spans="1:18" ht="58" hidden="1" x14ac:dyDescent="0.35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8328</v>
      </c>
      <c r="O1138" t="s">
        <v>8346</v>
      </c>
      <c r="P1138" s="14">
        <f t="shared" si="56"/>
        <v>41854.602650462963</v>
      </c>
      <c r="Q1138" s="14">
        <f t="shared" si="57"/>
        <v>41884.602650462963</v>
      </c>
      <c r="R1138">
        <f t="shared" si="55"/>
        <v>30</v>
      </c>
    </row>
    <row r="1139" spans="1:18" ht="43.5" hidden="1" x14ac:dyDescent="0.35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8328</v>
      </c>
      <c r="O1139" t="s">
        <v>8329</v>
      </c>
      <c r="P1139" s="14">
        <f t="shared" si="56"/>
        <v>42171.758611111116</v>
      </c>
      <c r="Q1139" s="14">
        <f t="shared" si="57"/>
        <v>42231.758611111116</v>
      </c>
      <c r="R1139">
        <f t="shared" si="55"/>
        <v>60</v>
      </c>
    </row>
    <row r="1140" spans="1:18" ht="58" hidden="1" x14ac:dyDescent="0.35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8328</v>
      </c>
      <c r="O1140" t="s">
        <v>8329</v>
      </c>
      <c r="P1140" s="14">
        <f t="shared" si="56"/>
        <v>42679.958472222221</v>
      </c>
      <c r="Q1140" s="14">
        <f t="shared" si="57"/>
        <v>42710.207638888889</v>
      </c>
      <c r="R1140">
        <f t="shared" si="55"/>
        <v>31</v>
      </c>
    </row>
    <row r="1141" spans="1:18" ht="43.5" hidden="1" x14ac:dyDescent="0.35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8328</v>
      </c>
      <c r="O1141" t="s">
        <v>8329</v>
      </c>
      <c r="P1141" s="14">
        <f t="shared" si="56"/>
        <v>42059.270023148143</v>
      </c>
      <c r="Q1141" s="14">
        <f t="shared" si="57"/>
        <v>42119.190972222219</v>
      </c>
      <c r="R1141">
        <f t="shared" si="55"/>
        <v>60</v>
      </c>
    </row>
    <row r="1142" spans="1:18" ht="43.5" hidden="1" x14ac:dyDescent="0.35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8328</v>
      </c>
      <c r="O1142" t="s">
        <v>8329</v>
      </c>
      <c r="P1142" s="14">
        <f t="shared" si="56"/>
        <v>41786.959745370368</v>
      </c>
      <c r="Q1142" s="14">
        <f t="shared" si="57"/>
        <v>41816.959745370368</v>
      </c>
      <c r="R1142">
        <f t="shared" si="55"/>
        <v>30</v>
      </c>
    </row>
    <row r="1143" spans="1:18" ht="58" hidden="1" x14ac:dyDescent="0.35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8328</v>
      </c>
      <c r="O1143" t="s">
        <v>8329</v>
      </c>
      <c r="P1143" s="14">
        <f t="shared" si="56"/>
        <v>42447.863553240735</v>
      </c>
      <c r="Q1143" s="14">
        <f t="shared" si="57"/>
        <v>42477.863553240735</v>
      </c>
      <c r="R1143">
        <f t="shared" si="55"/>
        <v>30</v>
      </c>
    </row>
    <row r="1144" spans="1:18" ht="43.5" hidden="1" x14ac:dyDescent="0.35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8328</v>
      </c>
      <c r="O1144" t="s">
        <v>8329</v>
      </c>
      <c r="P1144" s="14">
        <f t="shared" si="56"/>
        <v>41878.911550925928</v>
      </c>
      <c r="Q1144" s="14">
        <f t="shared" si="57"/>
        <v>41938.911550925928</v>
      </c>
      <c r="R1144">
        <f t="shared" si="55"/>
        <v>60</v>
      </c>
    </row>
    <row r="1145" spans="1:18" ht="58" hidden="1" x14ac:dyDescent="0.35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8328</v>
      </c>
      <c r="O1145" t="s">
        <v>8329</v>
      </c>
      <c r="P1145" s="14">
        <f t="shared" si="56"/>
        <v>42479.039212962962</v>
      </c>
      <c r="Q1145" s="14">
        <f t="shared" si="57"/>
        <v>42509.039212962962</v>
      </c>
      <c r="R1145">
        <f t="shared" si="55"/>
        <v>30</v>
      </c>
    </row>
    <row r="1146" spans="1:18" ht="43.5" hidden="1" x14ac:dyDescent="0.35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8328</v>
      </c>
      <c r="O1146" t="s">
        <v>8329</v>
      </c>
      <c r="P1146" s="14">
        <f t="shared" si="56"/>
        <v>42695.7105787037</v>
      </c>
      <c r="Q1146" s="14">
        <f t="shared" si="57"/>
        <v>42725.7105787037</v>
      </c>
      <c r="R1146">
        <f t="shared" si="55"/>
        <v>30</v>
      </c>
    </row>
    <row r="1147" spans="1:18" ht="43.5" hidden="1" x14ac:dyDescent="0.3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8328</v>
      </c>
      <c r="O1147" t="s">
        <v>8344</v>
      </c>
      <c r="P1147" s="14">
        <f t="shared" si="56"/>
        <v>42523.025231481486</v>
      </c>
      <c r="Q1147" s="14">
        <f t="shared" si="57"/>
        <v>42583.025231481486</v>
      </c>
      <c r="R1147">
        <f t="shared" si="55"/>
        <v>60</v>
      </c>
    </row>
    <row r="1148" spans="1:18" ht="43.5" hidden="1" x14ac:dyDescent="0.35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8306</v>
      </c>
      <c r="O1148" t="s">
        <v>8310</v>
      </c>
      <c r="P1148" s="14">
        <f t="shared" si="56"/>
        <v>42114.944328703699</v>
      </c>
      <c r="Q1148" s="14">
        <f t="shared" si="57"/>
        <v>42144.944328703699</v>
      </c>
      <c r="R1148">
        <f t="shared" si="55"/>
        <v>30</v>
      </c>
    </row>
    <row r="1149" spans="1:18" ht="43.5" hidden="1" x14ac:dyDescent="0.35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8317</v>
      </c>
      <c r="O1149" t="s">
        <v>8318</v>
      </c>
      <c r="P1149" s="14">
        <f t="shared" si="56"/>
        <v>41180.86241898148</v>
      </c>
      <c r="Q1149" s="14">
        <f t="shared" si="57"/>
        <v>41231</v>
      </c>
      <c r="R1149">
        <f t="shared" si="55"/>
        <v>51</v>
      </c>
    </row>
    <row r="1150" spans="1:18" ht="29" hidden="1" x14ac:dyDescent="0.35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8326</v>
      </c>
      <c r="O1150" t="s">
        <v>8327</v>
      </c>
      <c r="P1150" s="14">
        <f t="shared" si="56"/>
        <v>42326.818738425922</v>
      </c>
      <c r="Q1150" s="14">
        <f t="shared" si="57"/>
        <v>42356.818738425922</v>
      </c>
      <c r="R1150">
        <f t="shared" si="55"/>
        <v>30</v>
      </c>
    </row>
    <row r="1151" spans="1:18" ht="43.5" hidden="1" x14ac:dyDescent="0.3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8315</v>
      </c>
      <c r="O1151" t="s">
        <v>8330</v>
      </c>
      <c r="P1151" s="14">
        <f t="shared" si="56"/>
        <v>42032.510243055556</v>
      </c>
      <c r="Q1151" s="14">
        <f t="shared" si="57"/>
        <v>42057.510243055556</v>
      </c>
      <c r="R1151">
        <f t="shared" si="55"/>
        <v>25</v>
      </c>
    </row>
    <row r="1152" spans="1:18" ht="43.5" hidden="1" x14ac:dyDescent="0.3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8328</v>
      </c>
      <c r="O1152" t="s">
        <v>8329</v>
      </c>
      <c r="P1152" s="14">
        <f t="shared" si="56"/>
        <v>42354.131643518514</v>
      </c>
      <c r="Q1152" s="14">
        <f t="shared" si="57"/>
        <v>42384.131643518514</v>
      </c>
      <c r="R1152">
        <f t="shared" si="55"/>
        <v>30</v>
      </c>
    </row>
    <row r="1153" spans="1:18" ht="43.5" hidden="1" x14ac:dyDescent="0.35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8306</v>
      </c>
      <c r="O1153" t="s">
        <v>8307</v>
      </c>
      <c r="P1153" s="14">
        <f t="shared" si="56"/>
        <v>41971.639189814814</v>
      </c>
      <c r="Q1153" s="14">
        <f t="shared" si="57"/>
        <v>42001.639189814814</v>
      </c>
      <c r="R1153">
        <f t="shared" si="55"/>
        <v>30</v>
      </c>
    </row>
    <row r="1154" spans="1:18" ht="43.5" hidden="1" x14ac:dyDescent="0.35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8306</v>
      </c>
      <c r="O1154" t="s">
        <v>8309</v>
      </c>
      <c r="P1154" s="14">
        <f t="shared" si="56"/>
        <v>41978.197199074071</v>
      </c>
      <c r="Q1154" s="14">
        <f t="shared" si="57"/>
        <v>42008.197199074071</v>
      </c>
      <c r="R1154">
        <f t="shared" si="55"/>
        <v>30</v>
      </c>
    </row>
    <row r="1155" spans="1:18" ht="43.5" hidden="1" x14ac:dyDescent="0.35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8306</v>
      </c>
      <c r="O1155" t="s">
        <v>8310</v>
      </c>
      <c r="P1155" s="14">
        <f t="shared" si="56"/>
        <v>41506.756111111114</v>
      </c>
      <c r="Q1155" s="14">
        <f t="shared" si="57"/>
        <v>41536.756111111114</v>
      </c>
      <c r="R1155">
        <f t="shared" ref="R1155:R1218" si="58">_xlfn.DAYS(Q1155,P1155)</f>
        <v>30</v>
      </c>
    </row>
    <row r="1156" spans="1:18" ht="43.5" hidden="1" x14ac:dyDescent="0.35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8306</v>
      </c>
      <c r="O1156" t="s">
        <v>8311</v>
      </c>
      <c r="P1156" s="14">
        <f t="shared" ref="P1156:P1219" si="59">(((J1156/60)/60)/24)+DATE(1970,1,1)</f>
        <v>42400.176377314812</v>
      </c>
      <c r="Q1156" s="14">
        <f t="shared" ref="Q1156:Q1219" si="60">(((I1156/60)/60)/24)+DATE(1970,1,1)</f>
        <v>42430.176377314812</v>
      </c>
      <c r="R1156">
        <f t="shared" si="58"/>
        <v>30</v>
      </c>
    </row>
    <row r="1157" spans="1:18" ht="43.5" hidden="1" x14ac:dyDescent="0.35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8317</v>
      </c>
      <c r="O1157" t="s">
        <v>8335</v>
      </c>
      <c r="P1157" s="14">
        <f t="shared" si="59"/>
        <v>40963.613032407404</v>
      </c>
      <c r="Q1157" s="14">
        <f t="shared" si="60"/>
        <v>41006.207638888889</v>
      </c>
      <c r="R1157">
        <f t="shared" si="58"/>
        <v>43</v>
      </c>
    </row>
    <row r="1158" spans="1:18" ht="43.5" hidden="1" x14ac:dyDescent="0.35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8317</v>
      </c>
      <c r="O1158" t="s">
        <v>8318</v>
      </c>
      <c r="P1158" s="14">
        <f t="shared" si="59"/>
        <v>41570.482789351852</v>
      </c>
      <c r="Q1158" s="14">
        <f t="shared" si="60"/>
        <v>41600.524456018517</v>
      </c>
      <c r="R1158">
        <f t="shared" si="58"/>
        <v>30</v>
      </c>
    </row>
    <row r="1159" spans="1:18" ht="29" hidden="1" x14ac:dyDescent="0.35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8326</v>
      </c>
      <c r="O1159" t="s">
        <v>8327</v>
      </c>
      <c r="P1159" s="14">
        <f t="shared" si="59"/>
        <v>42247.616400462968</v>
      </c>
      <c r="Q1159" s="14">
        <f t="shared" si="60"/>
        <v>42279.960416666669</v>
      </c>
      <c r="R1159">
        <f t="shared" si="58"/>
        <v>32</v>
      </c>
    </row>
    <row r="1160" spans="1:18" ht="29" hidden="1" x14ac:dyDescent="0.35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8315</v>
      </c>
      <c r="O1160" t="s">
        <v>8330</v>
      </c>
      <c r="P1160" s="14">
        <f t="shared" si="59"/>
        <v>41818.703275462962</v>
      </c>
      <c r="Q1160" s="14">
        <f t="shared" si="60"/>
        <v>41848.703275462962</v>
      </c>
      <c r="R1160">
        <f t="shared" si="58"/>
        <v>30</v>
      </c>
    </row>
    <row r="1161" spans="1:18" ht="58" hidden="1" x14ac:dyDescent="0.35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8326</v>
      </c>
      <c r="O1161" t="s">
        <v>8327</v>
      </c>
      <c r="P1161" s="14">
        <f t="shared" si="59"/>
        <v>42296.583379629628</v>
      </c>
      <c r="Q1161" s="14">
        <f t="shared" si="60"/>
        <v>42326.625046296293</v>
      </c>
      <c r="R1161">
        <f t="shared" si="58"/>
        <v>30</v>
      </c>
    </row>
    <row r="1162" spans="1:18" ht="58" hidden="1" x14ac:dyDescent="0.35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8326</v>
      </c>
      <c r="O1162" t="s">
        <v>8333</v>
      </c>
      <c r="P1162" s="14">
        <f t="shared" si="59"/>
        <v>42433.726168981477</v>
      </c>
      <c r="Q1162" s="14">
        <f t="shared" si="60"/>
        <v>42463.68450231482</v>
      </c>
      <c r="R1162">
        <f t="shared" si="58"/>
        <v>30</v>
      </c>
    </row>
    <row r="1163" spans="1:18" ht="29" hidden="1" x14ac:dyDescent="0.35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8321</v>
      </c>
      <c r="O1163" t="s">
        <v>8338</v>
      </c>
      <c r="P1163" s="14">
        <f t="shared" si="59"/>
        <v>42675.487291666665</v>
      </c>
      <c r="Q1163" s="14">
        <f t="shared" si="60"/>
        <v>42706.291666666672</v>
      </c>
      <c r="R1163">
        <f t="shared" si="58"/>
        <v>31</v>
      </c>
    </row>
    <row r="1164" spans="1:18" ht="43.5" hidden="1" x14ac:dyDescent="0.35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8324</v>
      </c>
      <c r="O1164" t="s">
        <v>8325</v>
      </c>
      <c r="P1164" s="14">
        <f t="shared" si="59"/>
        <v>42041.218715277777</v>
      </c>
      <c r="Q1164" s="14">
        <f t="shared" si="60"/>
        <v>42071.218715277777</v>
      </c>
      <c r="R1164">
        <f t="shared" si="58"/>
        <v>30</v>
      </c>
    </row>
    <row r="1165" spans="1:18" ht="43.5" hidden="1" x14ac:dyDescent="0.35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8328</v>
      </c>
      <c r="O1165" t="s">
        <v>8329</v>
      </c>
      <c r="P1165" s="14">
        <f t="shared" si="59"/>
        <v>41811.536180555559</v>
      </c>
      <c r="Q1165" s="14">
        <f t="shared" si="60"/>
        <v>41841.536180555559</v>
      </c>
      <c r="R1165">
        <f t="shared" si="58"/>
        <v>30</v>
      </c>
    </row>
    <row r="1166" spans="1:18" ht="43.5" hidden="1" x14ac:dyDescent="0.3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8312</v>
      </c>
      <c r="O1166" t="s">
        <v>8313</v>
      </c>
      <c r="P1166" s="14">
        <f t="shared" si="59"/>
        <v>42086.83085648148</v>
      </c>
      <c r="Q1166" s="14">
        <f t="shared" si="60"/>
        <v>42116.83085648148</v>
      </c>
      <c r="R1166">
        <f t="shared" si="58"/>
        <v>30</v>
      </c>
    </row>
    <row r="1167" spans="1:18" ht="43.5" hidden="1" x14ac:dyDescent="0.3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8328</v>
      </c>
      <c r="O1167" t="s">
        <v>8329</v>
      </c>
      <c r="P1167" s="14">
        <f t="shared" si="59"/>
        <v>42067.947337962964</v>
      </c>
      <c r="Q1167" s="14">
        <f t="shared" si="60"/>
        <v>42097.905671296292</v>
      </c>
      <c r="R1167">
        <f t="shared" si="58"/>
        <v>30</v>
      </c>
    </row>
    <row r="1168" spans="1:18" ht="29" hidden="1" x14ac:dyDescent="0.3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8328</v>
      </c>
      <c r="O1168" t="s">
        <v>8346</v>
      </c>
      <c r="P1168" s="14">
        <f t="shared" si="59"/>
        <v>42047.724444444444</v>
      </c>
      <c r="Q1168" s="14">
        <f t="shared" si="60"/>
        <v>42077.132638888885</v>
      </c>
      <c r="R1168">
        <f t="shared" si="58"/>
        <v>30</v>
      </c>
    </row>
    <row r="1169" spans="1:18" ht="43.5" hidden="1" x14ac:dyDescent="0.35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8306</v>
      </c>
      <c r="O1169" t="s">
        <v>8310</v>
      </c>
      <c r="P1169" s="14">
        <f t="shared" si="59"/>
        <v>40862.492939814816</v>
      </c>
      <c r="Q1169" s="14">
        <f t="shared" si="60"/>
        <v>40897.492939814816</v>
      </c>
      <c r="R1169">
        <f t="shared" si="58"/>
        <v>35</v>
      </c>
    </row>
    <row r="1170" spans="1:18" ht="58" hidden="1" x14ac:dyDescent="0.35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8306</v>
      </c>
      <c r="O1170" t="s">
        <v>8310</v>
      </c>
      <c r="P1170" s="14">
        <f t="shared" si="59"/>
        <v>41319.769293981481</v>
      </c>
      <c r="Q1170" s="14">
        <f t="shared" si="60"/>
        <v>41349.769293981481</v>
      </c>
      <c r="R1170">
        <f t="shared" si="58"/>
        <v>30</v>
      </c>
    </row>
    <row r="1171" spans="1:18" ht="43.5" hidden="1" x14ac:dyDescent="0.35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8306</v>
      </c>
      <c r="O1171" t="s">
        <v>8310</v>
      </c>
      <c r="P1171" s="14">
        <f t="shared" si="59"/>
        <v>41312.737673611111</v>
      </c>
      <c r="Q1171" s="14">
        <f t="shared" si="60"/>
        <v>41352.696006944447</v>
      </c>
      <c r="R1171">
        <f t="shared" si="58"/>
        <v>40</v>
      </c>
    </row>
    <row r="1172" spans="1:18" ht="29" hidden="1" x14ac:dyDescent="0.35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8315</v>
      </c>
      <c r="O1172" t="s">
        <v>8316</v>
      </c>
      <c r="P1172" s="14">
        <f t="shared" si="59"/>
        <v>41401.648217592592</v>
      </c>
      <c r="Q1172" s="14">
        <f t="shared" si="60"/>
        <v>41436.648217592592</v>
      </c>
      <c r="R1172">
        <f t="shared" si="58"/>
        <v>35</v>
      </c>
    </row>
    <row r="1173" spans="1:18" ht="43.5" hidden="1" x14ac:dyDescent="0.35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8326</v>
      </c>
      <c r="O1173" t="s">
        <v>8327</v>
      </c>
      <c r="P1173" s="14">
        <f t="shared" si="59"/>
        <v>42297.748067129629</v>
      </c>
      <c r="Q1173" s="14">
        <f t="shared" si="60"/>
        <v>42342.208333333328</v>
      </c>
      <c r="R1173">
        <f t="shared" si="58"/>
        <v>45</v>
      </c>
    </row>
    <row r="1174" spans="1:18" ht="43.5" hidden="1" x14ac:dyDescent="0.35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8326</v>
      </c>
      <c r="O1174" t="s">
        <v>8327</v>
      </c>
      <c r="P1174" s="14">
        <f t="shared" si="59"/>
        <v>42138.506377314814</v>
      </c>
      <c r="Q1174" s="14">
        <f t="shared" si="60"/>
        <v>42168.506377314814</v>
      </c>
      <c r="R1174">
        <f t="shared" si="58"/>
        <v>30</v>
      </c>
    </row>
    <row r="1175" spans="1:18" ht="43.5" hidden="1" x14ac:dyDescent="0.35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8315</v>
      </c>
      <c r="O1175" t="s">
        <v>8330</v>
      </c>
      <c r="P1175" s="14">
        <f t="shared" si="59"/>
        <v>42093.131469907406</v>
      </c>
      <c r="Q1175" s="14">
        <f t="shared" si="60"/>
        <v>42123.131469907406</v>
      </c>
      <c r="R1175">
        <f t="shared" si="58"/>
        <v>30</v>
      </c>
    </row>
    <row r="1176" spans="1:18" ht="43.5" hidden="1" x14ac:dyDescent="0.35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8315</v>
      </c>
      <c r="O1176" t="s">
        <v>8330</v>
      </c>
      <c r="P1176" s="14">
        <f t="shared" si="59"/>
        <v>42486.748414351852</v>
      </c>
      <c r="Q1176" s="14">
        <f t="shared" si="60"/>
        <v>42516.748414351852</v>
      </c>
      <c r="R1176">
        <f t="shared" si="58"/>
        <v>30</v>
      </c>
    </row>
    <row r="1177" spans="1:18" ht="43.5" hidden="1" x14ac:dyDescent="0.35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8315</v>
      </c>
      <c r="O1177" t="s">
        <v>8330</v>
      </c>
      <c r="P1177" s="14">
        <f t="shared" si="59"/>
        <v>42707.926030092596</v>
      </c>
      <c r="Q1177" s="14">
        <f t="shared" si="60"/>
        <v>42737.926030092596</v>
      </c>
      <c r="R1177">
        <f t="shared" si="58"/>
        <v>30</v>
      </c>
    </row>
    <row r="1178" spans="1:18" ht="43.5" hidden="1" x14ac:dyDescent="0.35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8321</v>
      </c>
      <c r="O1178" t="s">
        <v>8338</v>
      </c>
      <c r="P1178" s="14">
        <f t="shared" si="59"/>
        <v>41561.807349537034</v>
      </c>
      <c r="Q1178" s="14">
        <f t="shared" si="60"/>
        <v>41591.849016203705</v>
      </c>
      <c r="R1178">
        <f t="shared" si="58"/>
        <v>30</v>
      </c>
    </row>
    <row r="1179" spans="1:18" ht="29" hidden="1" x14ac:dyDescent="0.35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8321</v>
      </c>
      <c r="O1179" t="s">
        <v>8338</v>
      </c>
      <c r="P1179" s="14">
        <f t="shared" si="59"/>
        <v>42062.022118055553</v>
      </c>
      <c r="Q1179" s="14">
        <f t="shared" si="60"/>
        <v>42091.980451388896</v>
      </c>
      <c r="R1179">
        <f t="shared" si="58"/>
        <v>29</v>
      </c>
    </row>
    <row r="1180" spans="1:18" ht="43.5" hidden="1" x14ac:dyDescent="0.35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8312</v>
      </c>
      <c r="O1180" t="s">
        <v>8313</v>
      </c>
      <c r="P1180" s="14">
        <f t="shared" si="59"/>
        <v>41956.853078703702</v>
      </c>
      <c r="Q1180" s="14">
        <f t="shared" si="60"/>
        <v>41991.853078703702</v>
      </c>
      <c r="R1180">
        <f t="shared" si="58"/>
        <v>35</v>
      </c>
    </row>
    <row r="1181" spans="1:18" ht="43.5" hidden="1" x14ac:dyDescent="0.35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8328</v>
      </c>
      <c r="O1181" t="s">
        <v>8329</v>
      </c>
      <c r="P1181" s="14">
        <f t="shared" si="59"/>
        <v>41775.753761574073</v>
      </c>
      <c r="Q1181" s="14">
        <f t="shared" si="60"/>
        <v>41805.753761574073</v>
      </c>
      <c r="R1181">
        <f t="shared" si="58"/>
        <v>30</v>
      </c>
    </row>
    <row r="1182" spans="1:18" ht="43.5" hidden="1" x14ac:dyDescent="0.35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8328</v>
      </c>
      <c r="O1182" t="s">
        <v>8329</v>
      </c>
      <c r="P1182" s="14">
        <f t="shared" si="59"/>
        <v>42059.085752314815</v>
      </c>
      <c r="Q1182" s="14">
        <f t="shared" si="60"/>
        <v>42089.044085648144</v>
      </c>
      <c r="R1182">
        <f t="shared" si="58"/>
        <v>30</v>
      </c>
    </row>
    <row r="1183" spans="1:18" ht="43.5" hidden="1" x14ac:dyDescent="0.35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8328</v>
      </c>
      <c r="O1183" t="s">
        <v>8329</v>
      </c>
      <c r="P1183" s="14">
        <f t="shared" si="59"/>
        <v>42265.817002314812</v>
      </c>
      <c r="Q1183" s="14">
        <f t="shared" si="60"/>
        <v>42295.817002314812</v>
      </c>
      <c r="R1183">
        <f t="shared" si="58"/>
        <v>30</v>
      </c>
    </row>
    <row r="1184" spans="1:18" ht="43.5" hidden="1" x14ac:dyDescent="0.3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8321</v>
      </c>
      <c r="O1184" t="s">
        <v>8322</v>
      </c>
      <c r="P1184" s="14">
        <f t="shared" si="59"/>
        <v>42123.185798611114</v>
      </c>
      <c r="Q1184" s="14">
        <f t="shared" si="60"/>
        <v>42153.185798611114</v>
      </c>
      <c r="R1184">
        <f t="shared" si="58"/>
        <v>30</v>
      </c>
    </row>
    <row r="1185" spans="1:18" ht="43.5" hidden="1" x14ac:dyDescent="0.3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8306</v>
      </c>
      <c r="O1185" t="s">
        <v>8310</v>
      </c>
      <c r="P1185" s="14">
        <f t="shared" si="59"/>
        <v>41079.877442129626</v>
      </c>
      <c r="Q1185" s="14">
        <f t="shared" si="60"/>
        <v>41109.877442129626</v>
      </c>
      <c r="R1185">
        <f t="shared" si="58"/>
        <v>30</v>
      </c>
    </row>
    <row r="1186" spans="1:18" ht="43.5" hidden="1" x14ac:dyDescent="0.35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8306</v>
      </c>
      <c r="O1186" t="s">
        <v>8309</v>
      </c>
      <c r="P1186" s="14">
        <f t="shared" si="59"/>
        <v>42567.004432870366</v>
      </c>
      <c r="Q1186" s="14">
        <f t="shared" si="60"/>
        <v>42588.004432870366</v>
      </c>
      <c r="R1186">
        <f t="shared" si="58"/>
        <v>21</v>
      </c>
    </row>
    <row r="1187" spans="1:18" ht="43.5" hidden="1" x14ac:dyDescent="0.35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8328</v>
      </c>
      <c r="O1187" t="s">
        <v>8329</v>
      </c>
      <c r="P1187" s="14">
        <f t="shared" si="59"/>
        <v>41784.789687500001</v>
      </c>
      <c r="Q1187" s="14">
        <f t="shared" si="60"/>
        <v>41814.789687500001</v>
      </c>
      <c r="R1187">
        <f t="shared" si="58"/>
        <v>30</v>
      </c>
    </row>
    <row r="1188" spans="1:18" ht="43.5" hidden="1" x14ac:dyDescent="0.3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8317</v>
      </c>
      <c r="O1188" t="s">
        <v>8335</v>
      </c>
      <c r="P1188" s="14">
        <f t="shared" si="59"/>
        <v>41682.099189814813</v>
      </c>
      <c r="Q1188" s="14">
        <f t="shared" si="60"/>
        <v>41722.057523148149</v>
      </c>
      <c r="R1188">
        <f t="shared" si="58"/>
        <v>40</v>
      </c>
    </row>
    <row r="1189" spans="1:18" hidden="1" x14ac:dyDescent="0.35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8306</v>
      </c>
      <c r="O1189" t="s">
        <v>8309</v>
      </c>
      <c r="P1189" s="14">
        <f t="shared" si="59"/>
        <v>41939.810300925928</v>
      </c>
      <c r="Q1189" s="14">
        <f t="shared" si="60"/>
        <v>41969.851967592593</v>
      </c>
      <c r="R1189">
        <f t="shared" si="58"/>
        <v>30</v>
      </c>
    </row>
    <row r="1190" spans="1:18" ht="58" hidden="1" x14ac:dyDescent="0.35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8306</v>
      </c>
      <c r="O1190" t="s">
        <v>8309</v>
      </c>
      <c r="P1190" s="14">
        <f t="shared" si="59"/>
        <v>42009.64061342593</v>
      </c>
      <c r="Q1190" s="14">
        <f t="shared" si="60"/>
        <v>42069.64061342593</v>
      </c>
      <c r="R1190">
        <f t="shared" si="58"/>
        <v>60</v>
      </c>
    </row>
    <row r="1191" spans="1:18" ht="43.5" hidden="1" x14ac:dyDescent="0.35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8306</v>
      </c>
      <c r="O1191" t="s">
        <v>8310</v>
      </c>
      <c r="P1191" s="14">
        <f t="shared" si="59"/>
        <v>42043.605578703704</v>
      </c>
      <c r="Q1191" s="14">
        <f t="shared" si="60"/>
        <v>42078.563912037032</v>
      </c>
      <c r="R1191">
        <f t="shared" si="58"/>
        <v>35</v>
      </c>
    </row>
    <row r="1192" spans="1:18" ht="29" hidden="1" x14ac:dyDescent="0.35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8317</v>
      </c>
      <c r="O1192" t="s">
        <v>8335</v>
      </c>
      <c r="P1192" s="14">
        <f t="shared" si="59"/>
        <v>41186.306527777779</v>
      </c>
      <c r="Q1192" s="14">
        <f t="shared" si="60"/>
        <v>41211.306527777779</v>
      </c>
      <c r="R1192">
        <f t="shared" si="58"/>
        <v>25</v>
      </c>
    </row>
    <row r="1193" spans="1:18" ht="58" hidden="1" x14ac:dyDescent="0.35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8326</v>
      </c>
      <c r="O1193" t="s">
        <v>8327</v>
      </c>
      <c r="P1193" s="14">
        <f t="shared" si="59"/>
        <v>42130.865150462967</v>
      </c>
      <c r="Q1193" s="14">
        <f t="shared" si="60"/>
        <v>42163.166666666672</v>
      </c>
      <c r="R1193">
        <f t="shared" si="58"/>
        <v>33</v>
      </c>
    </row>
    <row r="1194" spans="1:18" ht="43.5" hidden="1" x14ac:dyDescent="0.35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8326</v>
      </c>
      <c r="O1194" t="s">
        <v>8327</v>
      </c>
      <c r="P1194" s="14">
        <f t="shared" si="59"/>
        <v>42072.488182870366</v>
      </c>
      <c r="Q1194" s="14">
        <f t="shared" si="60"/>
        <v>42102.488182870366</v>
      </c>
      <c r="R1194">
        <f t="shared" si="58"/>
        <v>30</v>
      </c>
    </row>
    <row r="1195" spans="1:18" ht="43.5" hidden="1" x14ac:dyDescent="0.35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8317</v>
      </c>
      <c r="O1195" t="s">
        <v>8334</v>
      </c>
      <c r="P1195" s="14">
        <f t="shared" si="59"/>
        <v>42805.032962962956</v>
      </c>
      <c r="Q1195" s="14">
        <f t="shared" si="60"/>
        <v>42834.991296296299</v>
      </c>
      <c r="R1195">
        <f t="shared" si="58"/>
        <v>29</v>
      </c>
    </row>
    <row r="1196" spans="1:18" ht="43.5" hidden="1" x14ac:dyDescent="0.35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8326</v>
      </c>
      <c r="O1196" t="s">
        <v>8327</v>
      </c>
      <c r="P1196" s="14">
        <f t="shared" si="59"/>
        <v>41834.980462962965</v>
      </c>
      <c r="Q1196" s="14">
        <f t="shared" si="60"/>
        <v>41864.980462962965</v>
      </c>
      <c r="R1196">
        <f t="shared" si="58"/>
        <v>30</v>
      </c>
    </row>
    <row r="1197" spans="1:18" ht="58" hidden="1" x14ac:dyDescent="0.35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8317</v>
      </c>
      <c r="O1197" t="s">
        <v>8341</v>
      </c>
      <c r="P1197" s="14">
        <f t="shared" si="59"/>
        <v>42269.967835648145</v>
      </c>
      <c r="Q1197" s="14">
        <f t="shared" si="60"/>
        <v>42290.967835648145</v>
      </c>
      <c r="R1197">
        <f t="shared" si="58"/>
        <v>21</v>
      </c>
    </row>
    <row r="1198" spans="1:18" ht="29" hidden="1" x14ac:dyDescent="0.35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8328</v>
      </c>
      <c r="O1198" t="s">
        <v>8346</v>
      </c>
      <c r="P1198" s="14">
        <f t="shared" si="59"/>
        <v>42170.447013888886</v>
      </c>
      <c r="Q1198" s="14">
        <f t="shared" si="60"/>
        <v>42200.447013888886</v>
      </c>
      <c r="R1198">
        <f t="shared" si="58"/>
        <v>30</v>
      </c>
    </row>
    <row r="1199" spans="1:18" ht="58" hidden="1" x14ac:dyDescent="0.3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8306</v>
      </c>
      <c r="O1199" t="s">
        <v>8310</v>
      </c>
      <c r="P1199" s="14">
        <f t="shared" si="59"/>
        <v>40379.776435185187</v>
      </c>
      <c r="Q1199" s="14">
        <f t="shared" si="60"/>
        <v>40422.155555555553</v>
      </c>
      <c r="R1199">
        <f t="shared" si="58"/>
        <v>43</v>
      </c>
    </row>
    <row r="1200" spans="1:18" ht="29" hidden="1" x14ac:dyDescent="0.3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8328</v>
      </c>
      <c r="O1200" t="s">
        <v>8329</v>
      </c>
      <c r="P1200" s="14">
        <f t="shared" si="59"/>
        <v>41964.315532407403</v>
      </c>
      <c r="Q1200" s="14">
        <f t="shared" si="60"/>
        <v>41995.166666666672</v>
      </c>
      <c r="R1200">
        <f t="shared" si="58"/>
        <v>31</v>
      </c>
    </row>
    <row r="1201" spans="1:18" ht="58" hidden="1" x14ac:dyDescent="0.3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8315</v>
      </c>
      <c r="O1201" t="s">
        <v>8352</v>
      </c>
      <c r="P1201" s="14">
        <f t="shared" si="59"/>
        <v>42144.769479166673</v>
      </c>
      <c r="Q1201" s="14">
        <f t="shared" si="60"/>
        <v>42174.769479166673</v>
      </c>
      <c r="R1201">
        <f t="shared" si="58"/>
        <v>30</v>
      </c>
    </row>
    <row r="1202" spans="1:18" ht="43.5" hidden="1" x14ac:dyDescent="0.3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8306</v>
      </c>
      <c r="O1202" t="s">
        <v>8311</v>
      </c>
      <c r="P1202" s="14">
        <f t="shared" si="59"/>
        <v>41218.391446759262</v>
      </c>
      <c r="Q1202" s="14">
        <f t="shared" si="60"/>
        <v>41248.391446759262</v>
      </c>
      <c r="R1202">
        <f t="shared" si="58"/>
        <v>30</v>
      </c>
    </row>
    <row r="1203" spans="1:18" ht="43.5" hidden="1" x14ac:dyDescent="0.35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8306</v>
      </c>
      <c r="O1203" t="s">
        <v>8307</v>
      </c>
      <c r="P1203" s="14">
        <f t="shared" si="59"/>
        <v>41760.796423611115</v>
      </c>
      <c r="Q1203" s="14">
        <f t="shared" si="60"/>
        <v>41806.229166666664</v>
      </c>
      <c r="R1203">
        <f t="shared" si="58"/>
        <v>46</v>
      </c>
    </row>
    <row r="1204" spans="1:18" ht="29" hidden="1" x14ac:dyDescent="0.35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8306</v>
      </c>
      <c r="O1204" t="s">
        <v>8307</v>
      </c>
      <c r="P1204" s="14">
        <f t="shared" si="59"/>
        <v>42324.96393518518</v>
      </c>
      <c r="Q1204" s="14">
        <f t="shared" si="60"/>
        <v>42354.96393518518</v>
      </c>
      <c r="R1204">
        <f t="shared" si="58"/>
        <v>30</v>
      </c>
    </row>
    <row r="1205" spans="1:18" hidden="1" x14ac:dyDescent="0.35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8306</v>
      </c>
      <c r="O1205" t="s">
        <v>8307</v>
      </c>
      <c r="P1205" s="14">
        <f t="shared" si="59"/>
        <v>42271.176446759258</v>
      </c>
      <c r="Q1205" s="14">
        <f t="shared" si="60"/>
        <v>42301.176446759258</v>
      </c>
      <c r="R1205">
        <f t="shared" si="58"/>
        <v>30</v>
      </c>
    </row>
    <row r="1206" spans="1:18" ht="43.5" hidden="1" x14ac:dyDescent="0.35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8306</v>
      </c>
      <c r="O1206" t="s">
        <v>8353</v>
      </c>
      <c r="P1206" s="14">
        <f t="shared" si="59"/>
        <v>41583.083981481483</v>
      </c>
      <c r="Q1206" s="14">
        <f t="shared" si="60"/>
        <v>41618.083981481483</v>
      </c>
      <c r="R1206">
        <f t="shared" si="58"/>
        <v>35</v>
      </c>
    </row>
    <row r="1207" spans="1:18" ht="43.5" hidden="1" x14ac:dyDescent="0.35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8306</v>
      </c>
      <c r="O1207" t="s">
        <v>8308</v>
      </c>
      <c r="P1207" s="14">
        <f t="shared" si="59"/>
        <v>42110.153043981481</v>
      </c>
      <c r="Q1207" s="14">
        <f t="shared" si="60"/>
        <v>42155.153043981481</v>
      </c>
      <c r="R1207">
        <f t="shared" si="58"/>
        <v>45</v>
      </c>
    </row>
    <row r="1208" spans="1:18" hidden="1" x14ac:dyDescent="0.35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8306</v>
      </c>
      <c r="O1208" t="s">
        <v>8309</v>
      </c>
      <c r="P1208" s="14">
        <f t="shared" si="59"/>
        <v>42527.650995370372</v>
      </c>
      <c r="Q1208" s="14">
        <f t="shared" si="60"/>
        <v>42537.650995370372</v>
      </c>
      <c r="R1208">
        <f t="shared" si="58"/>
        <v>10</v>
      </c>
    </row>
    <row r="1209" spans="1:18" ht="43.5" hidden="1" x14ac:dyDescent="0.35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8306</v>
      </c>
      <c r="O1209" t="s">
        <v>8309</v>
      </c>
      <c r="P1209" s="14">
        <f t="shared" si="59"/>
        <v>42249.064722222218</v>
      </c>
      <c r="Q1209" s="14">
        <f t="shared" si="60"/>
        <v>42278.208333333328</v>
      </c>
      <c r="R1209">
        <f t="shared" si="58"/>
        <v>29</v>
      </c>
    </row>
    <row r="1210" spans="1:18" ht="43.5" hidden="1" x14ac:dyDescent="0.35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8306</v>
      </c>
      <c r="O1210" t="s">
        <v>8310</v>
      </c>
      <c r="P1210" s="14">
        <f t="shared" si="59"/>
        <v>40567.694560185184</v>
      </c>
      <c r="Q1210" s="14">
        <f t="shared" si="60"/>
        <v>40612.694560185184</v>
      </c>
      <c r="R1210">
        <f t="shared" si="58"/>
        <v>45</v>
      </c>
    </row>
    <row r="1211" spans="1:18" ht="43.5" hidden="1" x14ac:dyDescent="0.35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8306</v>
      </c>
      <c r="O1211" t="s">
        <v>8310</v>
      </c>
      <c r="P1211" s="14">
        <f t="shared" si="59"/>
        <v>42163.897916666669</v>
      </c>
      <c r="Q1211" s="14">
        <f t="shared" si="60"/>
        <v>42208.132638888885</v>
      </c>
      <c r="R1211">
        <f t="shared" si="58"/>
        <v>45</v>
      </c>
    </row>
    <row r="1212" spans="1:18" ht="43.5" hidden="1" x14ac:dyDescent="0.35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8306</v>
      </c>
      <c r="O1212" t="s">
        <v>8310</v>
      </c>
      <c r="P1212" s="14">
        <f t="shared" si="59"/>
        <v>42292.250787037032</v>
      </c>
      <c r="Q1212" s="14">
        <f t="shared" si="60"/>
        <v>42322.292361111111</v>
      </c>
      <c r="R1212">
        <f t="shared" si="58"/>
        <v>30</v>
      </c>
    </row>
    <row r="1213" spans="1:18" ht="29" hidden="1" x14ac:dyDescent="0.35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8306</v>
      </c>
      <c r="O1213" t="s">
        <v>8311</v>
      </c>
      <c r="P1213" s="14">
        <f t="shared" si="59"/>
        <v>41778.766724537039</v>
      </c>
      <c r="Q1213" s="14">
        <f t="shared" si="60"/>
        <v>41806.916666666664</v>
      </c>
      <c r="R1213">
        <f t="shared" si="58"/>
        <v>28</v>
      </c>
    </row>
    <row r="1214" spans="1:18" ht="43.5" hidden="1" x14ac:dyDescent="0.35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8306</v>
      </c>
      <c r="O1214" t="s">
        <v>8311</v>
      </c>
      <c r="P1214" s="14">
        <f t="shared" si="59"/>
        <v>42714.054398148146</v>
      </c>
      <c r="Q1214" s="14">
        <f t="shared" si="60"/>
        <v>42744.054398148146</v>
      </c>
      <c r="R1214">
        <f t="shared" si="58"/>
        <v>30</v>
      </c>
    </row>
    <row r="1215" spans="1:18" ht="43.5" hidden="1" x14ac:dyDescent="0.35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8306</v>
      </c>
      <c r="O1215" t="s">
        <v>8311</v>
      </c>
      <c r="P1215" s="14">
        <f t="shared" si="59"/>
        <v>42318.098217592589</v>
      </c>
      <c r="Q1215" s="14">
        <f t="shared" si="60"/>
        <v>42363.098217592589</v>
      </c>
      <c r="R1215">
        <f t="shared" si="58"/>
        <v>45</v>
      </c>
    </row>
    <row r="1216" spans="1:18" ht="58" hidden="1" x14ac:dyDescent="0.35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8328</v>
      </c>
      <c r="O1216" t="s">
        <v>8329</v>
      </c>
      <c r="P1216" s="14">
        <f t="shared" si="59"/>
        <v>41850.400937500002</v>
      </c>
      <c r="Q1216" s="14">
        <f t="shared" si="60"/>
        <v>41895.400937500002</v>
      </c>
      <c r="R1216">
        <f t="shared" si="58"/>
        <v>45</v>
      </c>
    </row>
    <row r="1217" spans="1:18" ht="29" hidden="1" x14ac:dyDescent="0.35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8312</v>
      </c>
      <c r="O1217" t="s">
        <v>8313</v>
      </c>
      <c r="P1217" s="14">
        <f t="shared" si="59"/>
        <v>41968.852118055554</v>
      </c>
      <c r="Q1217" s="14">
        <f t="shared" si="60"/>
        <v>41998.852118055554</v>
      </c>
      <c r="R1217">
        <f t="shared" si="58"/>
        <v>30</v>
      </c>
    </row>
    <row r="1218" spans="1:18" ht="43.5" hidden="1" x14ac:dyDescent="0.35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8312</v>
      </c>
      <c r="O1218" t="s">
        <v>8314</v>
      </c>
      <c r="P1218" s="14">
        <f t="shared" si="59"/>
        <v>42163.957326388889</v>
      </c>
      <c r="Q1218" s="14">
        <f t="shared" si="60"/>
        <v>42193.957326388889</v>
      </c>
      <c r="R1218">
        <f t="shared" si="58"/>
        <v>30</v>
      </c>
    </row>
    <row r="1219" spans="1:18" ht="43.5" hidden="1" x14ac:dyDescent="0.35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8312</v>
      </c>
      <c r="O1219" t="s">
        <v>8314</v>
      </c>
      <c r="P1219" s="14">
        <f t="shared" si="59"/>
        <v>42077.666377314818</v>
      </c>
      <c r="Q1219" s="14">
        <f t="shared" si="60"/>
        <v>42107.666377314818</v>
      </c>
      <c r="R1219">
        <f t="shared" ref="R1219:R1282" si="61">_xlfn.DAYS(Q1219,P1219)</f>
        <v>30</v>
      </c>
    </row>
    <row r="1220" spans="1:18" ht="43.5" hidden="1" x14ac:dyDescent="0.35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8312</v>
      </c>
      <c r="O1220" t="s">
        <v>8314</v>
      </c>
      <c r="P1220" s="14">
        <f t="shared" ref="P1220:P1283" si="62">(((J1220/60)/60)/24)+DATE(1970,1,1)</f>
        <v>42752.845451388886</v>
      </c>
      <c r="Q1220" s="14">
        <f t="shared" ref="Q1220:Q1283" si="63">(((I1220/60)/60)/24)+DATE(1970,1,1)</f>
        <v>42784.249305555553</v>
      </c>
      <c r="R1220">
        <f t="shared" si="61"/>
        <v>32</v>
      </c>
    </row>
    <row r="1221" spans="1:18" ht="29" hidden="1" x14ac:dyDescent="0.35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8312</v>
      </c>
      <c r="O1221" t="s">
        <v>8314</v>
      </c>
      <c r="P1221" s="14">
        <f t="shared" si="62"/>
        <v>42660.552465277782</v>
      </c>
      <c r="Q1221" s="14">
        <f t="shared" si="63"/>
        <v>42691.594131944439</v>
      </c>
      <c r="R1221">
        <f t="shared" si="61"/>
        <v>31</v>
      </c>
    </row>
    <row r="1222" spans="1:18" ht="43.5" hidden="1" x14ac:dyDescent="0.35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8312</v>
      </c>
      <c r="O1222" t="s">
        <v>8314</v>
      </c>
      <c r="P1222" s="14">
        <f t="shared" si="62"/>
        <v>42619.635787037041</v>
      </c>
      <c r="Q1222" s="14">
        <f t="shared" si="63"/>
        <v>42649.635787037041</v>
      </c>
      <c r="R1222">
        <f t="shared" si="61"/>
        <v>30</v>
      </c>
    </row>
    <row r="1223" spans="1:18" hidden="1" x14ac:dyDescent="0.35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8348</v>
      </c>
      <c r="O1223" t="s">
        <v>8349</v>
      </c>
      <c r="P1223" s="14">
        <f t="shared" si="62"/>
        <v>42382.431076388893</v>
      </c>
      <c r="Q1223" s="14">
        <f t="shared" si="63"/>
        <v>42412.431076388893</v>
      </c>
      <c r="R1223">
        <f t="shared" si="61"/>
        <v>30</v>
      </c>
    </row>
    <row r="1224" spans="1:18" ht="43.5" hidden="1" x14ac:dyDescent="0.35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8321</v>
      </c>
      <c r="O1224" t="s">
        <v>8322</v>
      </c>
      <c r="P1224" s="14">
        <f t="shared" si="62"/>
        <v>41885.51798611111</v>
      </c>
      <c r="Q1224" s="14">
        <f t="shared" si="63"/>
        <v>41916.145833333336</v>
      </c>
      <c r="R1224">
        <f t="shared" si="61"/>
        <v>31</v>
      </c>
    </row>
    <row r="1225" spans="1:18" ht="43.5" hidden="1" x14ac:dyDescent="0.35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8317</v>
      </c>
      <c r="O1225" t="s">
        <v>8350</v>
      </c>
      <c r="P1225" s="14">
        <f t="shared" si="62"/>
        <v>40671.879293981481</v>
      </c>
      <c r="Q1225" s="14">
        <f t="shared" si="63"/>
        <v>40732.875</v>
      </c>
      <c r="R1225">
        <f t="shared" si="61"/>
        <v>61</v>
      </c>
    </row>
    <row r="1226" spans="1:18" ht="43.5" hidden="1" x14ac:dyDescent="0.35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8317</v>
      </c>
      <c r="O1226" t="s">
        <v>8335</v>
      </c>
      <c r="P1226" s="14">
        <f t="shared" si="62"/>
        <v>41487.611250000002</v>
      </c>
      <c r="Q1226" s="14">
        <f t="shared" si="63"/>
        <v>41517.611250000002</v>
      </c>
      <c r="R1226">
        <f t="shared" si="61"/>
        <v>30</v>
      </c>
    </row>
    <row r="1227" spans="1:18" ht="29" hidden="1" x14ac:dyDescent="0.35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8317</v>
      </c>
      <c r="O1227" t="s">
        <v>8335</v>
      </c>
      <c r="P1227" s="14">
        <f t="shared" si="62"/>
        <v>41507.845451388886</v>
      </c>
      <c r="Q1227" s="14">
        <f t="shared" si="63"/>
        <v>41537.845451388886</v>
      </c>
      <c r="R1227">
        <f t="shared" si="61"/>
        <v>30</v>
      </c>
    </row>
    <row r="1228" spans="1:18" hidden="1" x14ac:dyDescent="0.35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8315</v>
      </c>
      <c r="O1228" t="s">
        <v>8330</v>
      </c>
      <c r="P1228" s="14">
        <f t="shared" si="62"/>
        <v>42297.432951388888</v>
      </c>
      <c r="Q1228" s="14">
        <f t="shared" si="63"/>
        <v>42350.416666666672</v>
      </c>
      <c r="R1228">
        <f t="shared" si="61"/>
        <v>53</v>
      </c>
    </row>
    <row r="1229" spans="1:18" ht="43.5" hidden="1" x14ac:dyDescent="0.35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8315</v>
      </c>
      <c r="O1229" t="s">
        <v>8330</v>
      </c>
      <c r="P1229" s="14">
        <f t="shared" si="62"/>
        <v>42673.625868055555</v>
      </c>
      <c r="Q1229" s="14">
        <f t="shared" si="63"/>
        <v>42714.458333333328</v>
      </c>
      <c r="R1229">
        <f t="shared" si="61"/>
        <v>41</v>
      </c>
    </row>
    <row r="1230" spans="1:18" ht="58" hidden="1" x14ac:dyDescent="0.35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8326</v>
      </c>
      <c r="O1230" t="s">
        <v>8327</v>
      </c>
      <c r="P1230" s="14">
        <f t="shared" si="62"/>
        <v>42213.802199074074</v>
      </c>
      <c r="Q1230" s="14">
        <f t="shared" si="63"/>
        <v>42243.802199074074</v>
      </c>
      <c r="R1230">
        <f t="shared" si="61"/>
        <v>30</v>
      </c>
    </row>
    <row r="1231" spans="1:18" ht="43.5" hidden="1" x14ac:dyDescent="0.35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8326</v>
      </c>
      <c r="O1231" t="s">
        <v>8327</v>
      </c>
      <c r="P1231" s="14">
        <f t="shared" si="62"/>
        <v>42552.315127314811</v>
      </c>
      <c r="Q1231" s="14">
        <f t="shared" si="63"/>
        <v>42588.75</v>
      </c>
      <c r="R1231">
        <f t="shared" si="61"/>
        <v>36</v>
      </c>
    </row>
    <row r="1232" spans="1:18" ht="58" hidden="1" x14ac:dyDescent="0.35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8317</v>
      </c>
      <c r="O1232" t="s">
        <v>8334</v>
      </c>
      <c r="P1232" s="14">
        <f t="shared" si="62"/>
        <v>42801.031412037039</v>
      </c>
      <c r="Q1232" s="14">
        <f t="shared" si="63"/>
        <v>42835.041666666672</v>
      </c>
      <c r="R1232">
        <f t="shared" si="61"/>
        <v>34</v>
      </c>
    </row>
    <row r="1233" spans="1:18" ht="58" hidden="1" x14ac:dyDescent="0.35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8326</v>
      </c>
      <c r="O1233" t="s">
        <v>8327</v>
      </c>
      <c r="P1233" s="14">
        <f t="shared" si="62"/>
        <v>42636.868518518517</v>
      </c>
      <c r="Q1233" s="14">
        <f t="shared" si="63"/>
        <v>42666.868518518517</v>
      </c>
      <c r="R1233">
        <f t="shared" si="61"/>
        <v>30</v>
      </c>
    </row>
    <row r="1234" spans="1:18" ht="43.5" hidden="1" x14ac:dyDescent="0.35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8326</v>
      </c>
      <c r="O1234" t="s">
        <v>8327</v>
      </c>
      <c r="P1234" s="14">
        <f t="shared" si="62"/>
        <v>42033.314074074078</v>
      </c>
      <c r="Q1234" s="14">
        <f t="shared" si="63"/>
        <v>42063.314074074078</v>
      </c>
      <c r="R1234">
        <f t="shared" si="61"/>
        <v>30</v>
      </c>
    </row>
    <row r="1235" spans="1:18" ht="43.5" hidden="1" x14ac:dyDescent="0.35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8317</v>
      </c>
      <c r="O1235" t="s">
        <v>8319</v>
      </c>
      <c r="P1235" s="14">
        <f t="shared" si="62"/>
        <v>41228.786203703705</v>
      </c>
      <c r="Q1235" s="14">
        <f t="shared" si="63"/>
        <v>41258.786203703705</v>
      </c>
      <c r="R1235">
        <f t="shared" si="61"/>
        <v>30</v>
      </c>
    </row>
    <row r="1236" spans="1:18" ht="58" hidden="1" x14ac:dyDescent="0.35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8321</v>
      </c>
      <c r="O1236" t="s">
        <v>8338</v>
      </c>
      <c r="P1236" s="14">
        <f t="shared" si="62"/>
        <v>42691.8512037037</v>
      </c>
      <c r="Q1236" s="14">
        <f t="shared" si="63"/>
        <v>42719.958333333328</v>
      </c>
      <c r="R1236">
        <f t="shared" si="61"/>
        <v>28</v>
      </c>
    </row>
    <row r="1237" spans="1:18" ht="29" hidden="1" x14ac:dyDescent="0.35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8324</v>
      </c>
      <c r="O1237" t="s">
        <v>8339</v>
      </c>
      <c r="P1237" s="14">
        <f t="shared" si="62"/>
        <v>41786.640543981484</v>
      </c>
      <c r="Q1237" s="14">
        <f t="shared" si="63"/>
        <v>41816.640543981484</v>
      </c>
      <c r="R1237">
        <f t="shared" si="61"/>
        <v>30</v>
      </c>
    </row>
    <row r="1238" spans="1:18" ht="29" hidden="1" x14ac:dyDescent="0.35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8324</v>
      </c>
      <c r="O1238" t="s">
        <v>8325</v>
      </c>
      <c r="P1238" s="14">
        <f t="shared" si="62"/>
        <v>42107.679756944446</v>
      </c>
      <c r="Q1238" s="14">
        <f t="shared" si="63"/>
        <v>42137.679756944446</v>
      </c>
      <c r="R1238">
        <f t="shared" si="61"/>
        <v>30</v>
      </c>
    </row>
    <row r="1239" spans="1:18" ht="43.5" hidden="1" x14ac:dyDescent="0.35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8324</v>
      </c>
      <c r="O1239" t="s">
        <v>8340</v>
      </c>
      <c r="P1239" s="14">
        <f t="shared" si="62"/>
        <v>41854.389780092592</v>
      </c>
      <c r="Q1239" s="14">
        <f t="shared" si="63"/>
        <v>41871.389780092592</v>
      </c>
      <c r="R1239">
        <f t="shared" si="61"/>
        <v>17</v>
      </c>
    </row>
    <row r="1240" spans="1:18" ht="43.5" hidden="1" x14ac:dyDescent="0.35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8312</v>
      </c>
      <c r="O1240" t="s">
        <v>8342</v>
      </c>
      <c r="P1240" s="14">
        <f t="shared" si="62"/>
        <v>41915.747314814813</v>
      </c>
      <c r="Q1240" s="14">
        <f t="shared" si="63"/>
        <v>41955.888888888891</v>
      </c>
      <c r="R1240">
        <f t="shared" si="61"/>
        <v>40</v>
      </c>
    </row>
    <row r="1241" spans="1:18" ht="58" hidden="1" x14ac:dyDescent="0.35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8312</v>
      </c>
      <c r="O1241" t="s">
        <v>8342</v>
      </c>
      <c r="P1241" s="14">
        <f t="shared" si="62"/>
        <v>42408.714814814812</v>
      </c>
      <c r="Q1241" s="14">
        <f t="shared" si="63"/>
        <v>42438.714814814812</v>
      </c>
      <c r="R1241">
        <f t="shared" si="61"/>
        <v>30</v>
      </c>
    </row>
    <row r="1242" spans="1:18" ht="43.5" hidden="1" x14ac:dyDescent="0.35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8328</v>
      </c>
      <c r="O1242" t="s">
        <v>8344</v>
      </c>
      <c r="P1242" s="14">
        <f t="shared" si="62"/>
        <v>42387.398472222223</v>
      </c>
      <c r="Q1242" s="14">
        <f t="shared" si="63"/>
        <v>42421.398472222223</v>
      </c>
      <c r="R1242">
        <f t="shared" si="61"/>
        <v>34</v>
      </c>
    </row>
    <row r="1243" spans="1:18" ht="58" hidden="1" x14ac:dyDescent="0.35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8312</v>
      </c>
      <c r="O1243" t="s">
        <v>8337</v>
      </c>
      <c r="P1243" s="14">
        <f t="shared" si="62"/>
        <v>41944.83898148148</v>
      </c>
      <c r="Q1243" s="14">
        <f t="shared" si="63"/>
        <v>42004.880648148144</v>
      </c>
      <c r="R1243">
        <f t="shared" si="61"/>
        <v>60</v>
      </c>
    </row>
    <row r="1244" spans="1:18" ht="43.5" hidden="1" x14ac:dyDescent="0.35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8312</v>
      </c>
      <c r="O1244" t="s">
        <v>8337</v>
      </c>
      <c r="P1244" s="14">
        <f t="shared" si="62"/>
        <v>41389.808194444442</v>
      </c>
      <c r="Q1244" s="14">
        <f t="shared" si="63"/>
        <v>41422</v>
      </c>
      <c r="R1244">
        <f t="shared" si="61"/>
        <v>33</v>
      </c>
    </row>
    <row r="1245" spans="1:18" ht="43.5" hidden="1" x14ac:dyDescent="0.35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8328</v>
      </c>
      <c r="O1245" t="s">
        <v>8329</v>
      </c>
      <c r="P1245" s="14">
        <f t="shared" si="62"/>
        <v>42192.905694444446</v>
      </c>
      <c r="Q1245" s="14">
        <f t="shared" si="63"/>
        <v>42236.711805555555</v>
      </c>
      <c r="R1245">
        <f t="shared" si="61"/>
        <v>44</v>
      </c>
    </row>
    <row r="1246" spans="1:18" ht="43.5" hidden="1" x14ac:dyDescent="0.35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8328</v>
      </c>
      <c r="O1246" t="s">
        <v>8329</v>
      </c>
      <c r="P1246" s="14">
        <f t="shared" si="62"/>
        <v>42258.646504629629</v>
      </c>
      <c r="Q1246" s="14">
        <f t="shared" si="63"/>
        <v>42288.645196759258</v>
      </c>
      <c r="R1246">
        <f t="shared" si="61"/>
        <v>30</v>
      </c>
    </row>
    <row r="1247" spans="1:18" ht="43.5" hidden="1" x14ac:dyDescent="0.3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8328</v>
      </c>
      <c r="O1247" t="s">
        <v>8344</v>
      </c>
      <c r="P1247" s="14">
        <f t="shared" si="62"/>
        <v>42387.7268287037</v>
      </c>
      <c r="Q1247" s="14">
        <f t="shared" si="63"/>
        <v>42402.7268287037</v>
      </c>
      <c r="R1247">
        <f t="shared" si="61"/>
        <v>15</v>
      </c>
    </row>
    <row r="1248" spans="1:18" ht="43.5" hidden="1" x14ac:dyDescent="0.35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8328</v>
      </c>
      <c r="O1248" t="s">
        <v>8344</v>
      </c>
      <c r="P1248" s="14">
        <f t="shared" si="62"/>
        <v>42097.732418981483</v>
      </c>
      <c r="Q1248" s="14">
        <f t="shared" si="63"/>
        <v>42115.249305555553</v>
      </c>
      <c r="R1248">
        <f t="shared" si="61"/>
        <v>18</v>
      </c>
    </row>
    <row r="1249" spans="1:18" ht="58" hidden="1" x14ac:dyDescent="0.35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8328</v>
      </c>
      <c r="O1249" t="s">
        <v>8344</v>
      </c>
      <c r="P1249" s="14">
        <f t="shared" si="62"/>
        <v>42658.690532407403</v>
      </c>
      <c r="Q1249" s="14">
        <f t="shared" si="63"/>
        <v>42673.073611111111</v>
      </c>
      <c r="R1249">
        <f t="shared" si="61"/>
        <v>15</v>
      </c>
    </row>
    <row r="1250" spans="1:18" ht="43.5" hidden="1" x14ac:dyDescent="0.35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8328</v>
      </c>
      <c r="O1250" t="s">
        <v>8344</v>
      </c>
      <c r="P1250" s="14">
        <f t="shared" si="62"/>
        <v>41902.622395833336</v>
      </c>
      <c r="Q1250" s="14">
        <f t="shared" si="63"/>
        <v>41932.622395833336</v>
      </c>
      <c r="R1250">
        <f t="shared" si="61"/>
        <v>30</v>
      </c>
    </row>
    <row r="1251" spans="1:18" ht="58" hidden="1" x14ac:dyDescent="0.35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8328</v>
      </c>
      <c r="O1251" t="s">
        <v>8329</v>
      </c>
      <c r="P1251" s="14">
        <f t="shared" si="62"/>
        <v>42337.792511574073</v>
      </c>
      <c r="Q1251" s="14">
        <f t="shared" si="63"/>
        <v>42374.996527777781</v>
      </c>
      <c r="R1251">
        <f t="shared" si="61"/>
        <v>37</v>
      </c>
    </row>
    <row r="1252" spans="1:18" ht="43.5" hidden="1" x14ac:dyDescent="0.35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8328</v>
      </c>
      <c r="O1252" t="s">
        <v>8329</v>
      </c>
      <c r="P1252" s="14">
        <f t="shared" si="62"/>
        <v>41971.002152777779</v>
      </c>
      <c r="Q1252" s="14">
        <f t="shared" si="63"/>
        <v>42004</v>
      </c>
      <c r="R1252">
        <f t="shared" si="61"/>
        <v>33</v>
      </c>
    </row>
    <row r="1253" spans="1:18" ht="29" hidden="1" x14ac:dyDescent="0.35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8328</v>
      </c>
      <c r="O1253" t="s">
        <v>8329</v>
      </c>
      <c r="P1253" s="14">
        <f t="shared" si="62"/>
        <v>42068.888391203705</v>
      </c>
      <c r="Q1253" s="14">
        <f t="shared" si="63"/>
        <v>42098.846724537041</v>
      </c>
      <c r="R1253">
        <f t="shared" si="61"/>
        <v>30</v>
      </c>
    </row>
    <row r="1254" spans="1:18" ht="43.5" hidden="1" x14ac:dyDescent="0.35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8328</v>
      </c>
      <c r="O1254" t="s">
        <v>8329</v>
      </c>
      <c r="P1254" s="14">
        <f t="shared" si="62"/>
        <v>41802.574282407404</v>
      </c>
      <c r="Q1254" s="14">
        <f t="shared" si="63"/>
        <v>41823.165972222225</v>
      </c>
      <c r="R1254">
        <f t="shared" si="61"/>
        <v>21</v>
      </c>
    </row>
    <row r="1255" spans="1:18" ht="29" hidden="1" x14ac:dyDescent="0.35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8328</v>
      </c>
      <c r="O1255" t="s">
        <v>8346</v>
      </c>
      <c r="P1255" s="14">
        <f t="shared" si="62"/>
        <v>42403.971851851849</v>
      </c>
      <c r="Q1255" s="14">
        <f t="shared" si="63"/>
        <v>42433.971851851849</v>
      </c>
      <c r="R1255">
        <f t="shared" si="61"/>
        <v>30</v>
      </c>
    </row>
    <row r="1256" spans="1:18" ht="43.5" hidden="1" x14ac:dyDescent="0.35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8328</v>
      </c>
      <c r="O1256" t="s">
        <v>8329</v>
      </c>
      <c r="P1256" s="14">
        <f t="shared" si="62"/>
        <v>42415.168564814812</v>
      </c>
      <c r="Q1256" s="14">
        <f t="shared" si="63"/>
        <v>42445.126898148148</v>
      </c>
      <c r="R1256">
        <f t="shared" si="61"/>
        <v>30</v>
      </c>
    </row>
    <row r="1257" spans="1:18" ht="58" hidden="1" x14ac:dyDescent="0.3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8312</v>
      </c>
      <c r="O1257" t="s">
        <v>8313</v>
      </c>
      <c r="P1257" s="14">
        <f t="shared" si="62"/>
        <v>42223.619456018518</v>
      </c>
      <c r="Q1257" s="14">
        <f t="shared" si="63"/>
        <v>42253.215277777781</v>
      </c>
      <c r="R1257">
        <f t="shared" si="61"/>
        <v>30</v>
      </c>
    </row>
    <row r="1258" spans="1:18" ht="72.5" hidden="1" x14ac:dyDescent="0.3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8328</v>
      </c>
      <c r="O1258" t="s">
        <v>8329</v>
      </c>
      <c r="P1258" s="14">
        <f t="shared" si="62"/>
        <v>41826.871238425927</v>
      </c>
      <c r="Q1258" s="14">
        <f t="shared" si="63"/>
        <v>41859.57916666667</v>
      </c>
      <c r="R1258">
        <f t="shared" si="61"/>
        <v>33</v>
      </c>
    </row>
    <row r="1259" spans="1:18" ht="43.5" hidden="1" x14ac:dyDescent="0.35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8312</v>
      </c>
      <c r="O1259" t="s">
        <v>8314</v>
      </c>
      <c r="P1259" s="14">
        <f t="shared" si="62"/>
        <v>42257.882731481484</v>
      </c>
      <c r="Q1259" s="14">
        <f t="shared" si="63"/>
        <v>42292.882731481484</v>
      </c>
      <c r="R1259">
        <f t="shared" si="61"/>
        <v>35</v>
      </c>
    </row>
    <row r="1260" spans="1:18" ht="43.5" hidden="1" x14ac:dyDescent="0.35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8312</v>
      </c>
      <c r="O1260" t="s">
        <v>8342</v>
      </c>
      <c r="P1260" s="14">
        <f t="shared" si="62"/>
        <v>42037.950937500005</v>
      </c>
      <c r="Q1260" s="14">
        <f t="shared" si="63"/>
        <v>42072.909270833334</v>
      </c>
      <c r="R1260">
        <f t="shared" si="61"/>
        <v>35</v>
      </c>
    </row>
    <row r="1261" spans="1:18" ht="43.5" hidden="1" x14ac:dyDescent="0.35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8328</v>
      </c>
      <c r="O1261" t="s">
        <v>8329</v>
      </c>
      <c r="P1261" s="14">
        <f t="shared" si="62"/>
        <v>42075.979988425926</v>
      </c>
      <c r="Q1261" s="14">
        <f t="shared" si="63"/>
        <v>42103.979988425926</v>
      </c>
      <c r="R1261">
        <f t="shared" si="61"/>
        <v>28</v>
      </c>
    </row>
    <row r="1262" spans="1:18" ht="43.5" hidden="1" x14ac:dyDescent="0.3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8306</v>
      </c>
      <c r="O1262" t="s">
        <v>8310</v>
      </c>
      <c r="P1262" s="14">
        <f t="shared" si="62"/>
        <v>42760.498935185184</v>
      </c>
      <c r="Q1262" s="14">
        <f t="shared" si="63"/>
        <v>42790.498935185184</v>
      </c>
      <c r="R1262">
        <f t="shared" si="61"/>
        <v>30</v>
      </c>
    </row>
    <row r="1263" spans="1:18" ht="43.5" hidden="1" x14ac:dyDescent="0.3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8328</v>
      </c>
      <c r="O1263" t="s">
        <v>8329</v>
      </c>
      <c r="P1263" s="14">
        <f t="shared" si="62"/>
        <v>42359.725243055553</v>
      </c>
      <c r="Q1263" s="14">
        <f t="shared" si="63"/>
        <v>42389.725243055553</v>
      </c>
      <c r="R1263">
        <f t="shared" si="61"/>
        <v>30</v>
      </c>
    </row>
    <row r="1264" spans="1:18" ht="43.5" hidden="1" x14ac:dyDescent="0.3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8312</v>
      </c>
      <c r="O1264" t="s">
        <v>8313</v>
      </c>
      <c r="P1264" s="14">
        <f t="shared" si="62"/>
        <v>42632.443368055552</v>
      </c>
      <c r="Q1264" s="14">
        <f t="shared" si="63"/>
        <v>42662.443368055552</v>
      </c>
      <c r="R1264">
        <f t="shared" si="61"/>
        <v>30</v>
      </c>
    </row>
    <row r="1265" spans="1:18" ht="43.5" hidden="1" x14ac:dyDescent="0.3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8328</v>
      </c>
      <c r="O1265" t="s">
        <v>8329</v>
      </c>
      <c r="P1265" s="14">
        <f t="shared" si="62"/>
        <v>41747.86986111111</v>
      </c>
      <c r="Q1265" s="14">
        <f t="shared" si="63"/>
        <v>41779.290972222225</v>
      </c>
      <c r="R1265">
        <f t="shared" si="61"/>
        <v>32</v>
      </c>
    </row>
    <row r="1266" spans="1:18" ht="43.5" hidden="1" x14ac:dyDescent="0.35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8306</v>
      </c>
      <c r="O1266" t="s">
        <v>8307</v>
      </c>
      <c r="P1266" s="14">
        <f t="shared" si="62"/>
        <v>42196.928668981483</v>
      </c>
      <c r="Q1266" s="14">
        <f t="shared" si="63"/>
        <v>42226.928668981483</v>
      </c>
      <c r="R1266">
        <f t="shared" si="61"/>
        <v>30</v>
      </c>
    </row>
    <row r="1267" spans="1:18" ht="43.5" hidden="1" x14ac:dyDescent="0.35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8326</v>
      </c>
      <c r="O1267" t="s">
        <v>8327</v>
      </c>
      <c r="P1267" s="14">
        <f t="shared" si="62"/>
        <v>41825.485868055555</v>
      </c>
      <c r="Q1267" s="14">
        <f t="shared" si="63"/>
        <v>41854.485868055555</v>
      </c>
      <c r="R1267">
        <f t="shared" si="61"/>
        <v>29</v>
      </c>
    </row>
    <row r="1268" spans="1:18" ht="43.5" hidden="1" x14ac:dyDescent="0.35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8326</v>
      </c>
      <c r="O1268" t="s">
        <v>8327</v>
      </c>
      <c r="P1268" s="14">
        <f t="shared" si="62"/>
        <v>42585.691898148143</v>
      </c>
      <c r="Q1268" s="14">
        <f t="shared" si="63"/>
        <v>42615.691898148143</v>
      </c>
      <c r="R1268">
        <f t="shared" si="61"/>
        <v>30</v>
      </c>
    </row>
    <row r="1269" spans="1:18" ht="43.5" hidden="1" x14ac:dyDescent="0.35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8324</v>
      </c>
      <c r="O1269" t="s">
        <v>8340</v>
      </c>
      <c r="P1269" s="14">
        <f t="shared" si="62"/>
        <v>42244.776666666665</v>
      </c>
      <c r="Q1269" s="14">
        <f t="shared" si="63"/>
        <v>42274.776666666665</v>
      </c>
      <c r="R1269">
        <f t="shared" si="61"/>
        <v>30</v>
      </c>
    </row>
    <row r="1270" spans="1:18" ht="58" hidden="1" x14ac:dyDescent="0.35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8312</v>
      </c>
      <c r="O1270" t="s">
        <v>8342</v>
      </c>
      <c r="P1270" s="14">
        <f t="shared" si="62"/>
        <v>41726.712754629632</v>
      </c>
      <c r="Q1270" s="14">
        <f t="shared" si="63"/>
        <v>41758.712754629632</v>
      </c>
      <c r="R1270">
        <f t="shared" si="61"/>
        <v>32</v>
      </c>
    </row>
    <row r="1271" spans="1:18" ht="58" hidden="1" x14ac:dyDescent="0.35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8312</v>
      </c>
      <c r="O1271" t="s">
        <v>8342</v>
      </c>
      <c r="P1271" s="14">
        <f t="shared" si="62"/>
        <v>42704.335810185185</v>
      </c>
      <c r="Q1271" s="14">
        <f t="shared" si="63"/>
        <v>42737.957638888889</v>
      </c>
      <c r="R1271">
        <f t="shared" si="61"/>
        <v>33</v>
      </c>
    </row>
    <row r="1272" spans="1:18" ht="43.5" hidden="1" x14ac:dyDescent="0.3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8328</v>
      </c>
      <c r="O1272" t="s">
        <v>8344</v>
      </c>
      <c r="P1272" s="14">
        <f t="shared" si="62"/>
        <v>42615.121921296297</v>
      </c>
      <c r="Q1272" s="14">
        <f t="shared" si="63"/>
        <v>42675.121921296297</v>
      </c>
      <c r="R1272">
        <f t="shared" si="61"/>
        <v>60</v>
      </c>
    </row>
    <row r="1273" spans="1:18" ht="58" hidden="1" x14ac:dyDescent="0.35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8328</v>
      </c>
      <c r="O1273" t="s">
        <v>8346</v>
      </c>
      <c r="P1273" s="14">
        <f t="shared" si="62"/>
        <v>42182.062476851846</v>
      </c>
      <c r="Q1273" s="14">
        <f t="shared" si="63"/>
        <v>42212.062476851846</v>
      </c>
      <c r="R1273">
        <f t="shared" si="61"/>
        <v>30</v>
      </c>
    </row>
    <row r="1274" spans="1:18" ht="29" hidden="1" x14ac:dyDescent="0.35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8328</v>
      </c>
      <c r="O1274" t="s">
        <v>8329</v>
      </c>
      <c r="P1274" s="14">
        <f t="shared" si="62"/>
        <v>42103.884930555556</v>
      </c>
      <c r="Q1274" s="14">
        <f t="shared" si="63"/>
        <v>42133.884930555556</v>
      </c>
      <c r="R1274">
        <f t="shared" si="61"/>
        <v>30</v>
      </c>
    </row>
    <row r="1275" spans="1:18" ht="58" hidden="1" x14ac:dyDescent="0.3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8328</v>
      </c>
      <c r="O1275" t="s">
        <v>8344</v>
      </c>
      <c r="P1275" s="14">
        <f t="shared" si="62"/>
        <v>41888.674826388888</v>
      </c>
      <c r="Q1275" s="14">
        <f t="shared" si="63"/>
        <v>41918.674826388888</v>
      </c>
      <c r="R1275">
        <f t="shared" si="61"/>
        <v>30</v>
      </c>
    </row>
    <row r="1276" spans="1:18" ht="43.5" hidden="1" x14ac:dyDescent="0.3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8324</v>
      </c>
      <c r="O1276" t="s">
        <v>8339</v>
      </c>
      <c r="P1276" s="14">
        <f t="shared" si="62"/>
        <v>42799.260428240741</v>
      </c>
      <c r="Q1276" s="14">
        <f t="shared" si="63"/>
        <v>42829.21876157407</v>
      </c>
      <c r="R1276">
        <f t="shared" si="61"/>
        <v>30</v>
      </c>
    </row>
    <row r="1277" spans="1:18" ht="43.5" hidden="1" x14ac:dyDescent="0.35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8306</v>
      </c>
      <c r="O1277" t="s">
        <v>8310</v>
      </c>
      <c r="P1277" s="14">
        <f t="shared" si="62"/>
        <v>41360.970601851855</v>
      </c>
      <c r="Q1277" s="14">
        <f t="shared" si="63"/>
        <v>41372.189583333333</v>
      </c>
      <c r="R1277">
        <f t="shared" si="61"/>
        <v>12</v>
      </c>
    </row>
    <row r="1278" spans="1:18" ht="43.5" hidden="1" x14ac:dyDescent="0.35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8306</v>
      </c>
      <c r="O1278" t="s">
        <v>8311</v>
      </c>
      <c r="P1278" s="14">
        <f t="shared" si="62"/>
        <v>42037.083564814813</v>
      </c>
      <c r="Q1278" s="14">
        <f t="shared" si="63"/>
        <v>42067.083564814813</v>
      </c>
      <c r="R1278">
        <f t="shared" si="61"/>
        <v>30</v>
      </c>
    </row>
    <row r="1279" spans="1:18" ht="43.5" hidden="1" x14ac:dyDescent="0.35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8321</v>
      </c>
      <c r="O1279" t="s">
        <v>8322</v>
      </c>
      <c r="P1279" s="14">
        <f t="shared" si="62"/>
        <v>42340.701504629629</v>
      </c>
      <c r="Q1279" s="14">
        <f t="shared" si="63"/>
        <v>42368.701504629629</v>
      </c>
      <c r="R1279">
        <f t="shared" si="61"/>
        <v>28</v>
      </c>
    </row>
    <row r="1280" spans="1:18" ht="43.5" hidden="1" x14ac:dyDescent="0.35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8312</v>
      </c>
      <c r="O1280" t="s">
        <v>8342</v>
      </c>
      <c r="P1280" s="14">
        <f t="shared" si="62"/>
        <v>41730.708472222221</v>
      </c>
      <c r="Q1280" s="14">
        <f t="shared" si="63"/>
        <v>41759.208333333336</v>
      </c>
      <c r="R1280">
        <f t="shared" si="61"/>
        <v>29</v>
      </c>
    </row>
    <row r="1281" spans="1:18" ht="43.5" hidden="1" x14ac:dyDescent="0.35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8328</v>
      </c>
      <c r="O1281" t="s">
        <v>8329</v>
      </c>
      <c r="P1281" s="14">
        <f t="shared" si="62"/>
        <v>42037.938206018516</v>
      </c>
      <c r="Q1281" s="14">
        <f t="shared" si="63"/>
        <v>42068.166666666672</v>
      </c>
      <c r="R1281">
        <f t="shared" si="61"/>
        <v>31</v>
      </c>
    </row>
    <row r="1282" spans="1:18" ht="43.5" hidden="1" x14ac:dyDescent="0.35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8328</v>
      </c>
      <c r="O1282" t="s">
        <v>8329</v>
      </c>
      <c r="P1282" s="14">
        <f t="shared" si="62"/>
        <v>42159.224432870367</v>
      </c>
      <c r="Q1282" s="14">
        <f t="shared" si="63"/>
        <v>42204.224432870367</v>
      </c>
      <c r="R1282">
        <f t="shared" si="61"/>
        <v>45</v>
      </c>
    </row>
    <row r="1283" spans="1:18" ht="29" hidden="1" x14ac:dyDescent="0.3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8306</v>
      </c>
      <c r="O1283" t="s">
        <v>8307</v>
      </c>
      <c r="P1283" s="14">
        <f t="shared" si="62"/>
        <v>42766.600497685184</v>
      </c>
      <c r="Q1283" s="14">
        <f t="shared" si="63"/>
        <v>42796.600497685184</v>
      </c>
      <c r="R1283">
        <f t="shared" ref="R1283:R1346" si="64">_xlfn.DAYS(Q1283,P1283)</f>
        <v>30</v>
      </c>
    </row>
    <row r="1284" spans="1:18" ht="58" hidden="1" x14ac:dyDescent="0.3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8312</v>
      </c>
      <c r="O1284" t="s">
        <v>8314</v>
      </c>
      <c r="P1284" s="14">
        <f t="shared" ref="P1284:P1347" si="65">(((J1284/60)/60)/24)+DATE(1970,1,1)</f>
        <v>42732.060277777782</v>
      </c>
      <c r="Q1284" s="14">
        <f t="shared" ref="Q1284:Q1347" si="66">(((I1284/60)/60)/24)+DATE(1970,1,1)</f>
        <v>42762.060277777782</v>
      </c>
      <c r="R1284">
        <f t="shared" si="64"/>
        <v>30</v>
      </c>
    </row>
    <row r="1285" spans="1:18" ht="29" hidden="1" x14ac:dyDescent="0.3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8326</v>
      </c>
      <c r="O1285" t="s">
        <v>8327</v>
      </c>
      <c r="P1285" s="14">
        <f t="shared" si="65"/>
        <v>42758.975937499999</v>
      </c>
      <c r="Q1285" s="14">
        <f t="shared" si="66"/>
        <v>42795.791666666672</v>
      </c>
      <c r="R1285">
        <f t="shared" si="64"/>
        <v>37</v>
      </c>
    </row>
    <row r="1286" spans="1:18" ht="29" hidden="1" x14ac:dyDescent="0.35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8306</v>
      </c>
      <c r="O1286" t="s">
        <v>8307</v>
      </c>
      <c r="P1286" s="14">
        <f t="shared" si="65"/>
        <v>41828.515127314815</v>
      </c>
      <c r="Q1286" s="14">
        <f t="shared" si="66"/>
        <v>41858.515127314815</v>
      </c>
      <c r="R1286">
        <f t="shared" si="64"/>
        <v>30</v>
      </c>
    </row>
    <row r="1287" spans="1:18" ht="43.5" hidden="1" x14ac:dyDescent="0.35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8306</v>
      </c>
      <c r="O1287" t="s">
        <v>8307</v>
      </c>
      <c r="P1287" s="14">
        <f t="shared" si="65"/>
        <v>41802.790347222224</v>
      </c>
      <c r="Q1287" s="14">
        <f t="shared" si="66"/>
        <v>41833</v>
      </c>
      <c r="R1287">
        <f t="shared" si="64"/>
        <v>31</v>
      </c>
    </row>
    <row r="1288" spans="1:18" ht="43.5" hidden="1" x14ac:dyDescent="0.35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8306</v>
      </c>
      <c r="O1288" t="s">
        <v>8307</v>
      </c>
      <c r="P1288" s="14">
        <f t="shared" si="65"/>
        <v>41807.701921296299</v>
      </c>
      <c r="Q1288" s="14">
        <f t="shared" si="66"/>
        <v>41837.701921296299</v>
      </c>
      <c r="R1288">
        <f t="shared" si="64"/>
        <v>30</v>
      </c>
    </row>
    <row r="1289" spans="1:18" ht="58" hidden="1" x14ac:dyDescent="0.35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8306</v>
      </c>
      <c r="O1289" t="s">
        <v>8307</v>
      </c>
      <c r="P1289" s="14">
        <f t="shared" si="65"/>
        <v>42333.713206018518</v>
      </c>
      <c r="Q1289" s="14">
        <f t="shared" si="66"/>
        <v>42363.713206018518</v>
      </c>
      <c r="R1289">
        <f t="shared" si="64"/>
        <v>30</v>
      </c>
    </row>
    <row r="1290" spans="1:18" ht="43.5" hidden="1" x14ac:dyDescent="0.35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8306</v>
      </c>
      <c r="O1290" t="s">
        <v>8307</v>
      </c>
      <c r="P1290" s="14">
        <f t="shared" si="65"/>
        <v>41932.745046296295</v>
      </c>
      <c r="Q1290" s="14">
        <f t="shared" si="66"/>
        <v>41962.786712962959</v>
      </c>
      <c r="R1290">
        <f t="shared" si="64"/>
        <v>30</v>
      </c>
    </row>
    <row r="1291" spans="1:18" ht="43.5" hidden="1" x14ac:dyDescent="0.35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8306</v>
      </c>
      <c r="O1291" t="s">
        <v>8353</v>
      </c>
      <c r="P1291" s="14">
        <f t="shared" si="65"/>
        <v>40786.187789351854</v>
      </c>
      <c r="Q1291" s="14">
        <f t="shared" si="66"/>
        <v>40818.290972222225</v>
      </c>
      <c r="R1291">
        <f t="shared" si="64"/>
        <v>32</v>
      </c>
    </row>
    <row r="1292" spans="1:18" ht="43.5" hidden="1" x14ac:dyDescent="0.35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8306</v>
      </c>
      <c r="O1292" t="s">
        <v>8308</v>
      </c>
      <c r="P1292" s="14">
        <f t="shared" si="65"/>
        <v>41968.172106481477</v>
      </c>
      <c r="Q1292" s="14">
        <f t="shared" si="66"/>
        <v>41998.333333333328</v>
      </c>
      <c r="R1292">
        <f t="shared" si="64"/>
        <v>30</v>
      </c>
    </row>
    <row r="1293" spans="1:18" ht="58" hidden="1" x14ac:dyDescent="0.35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8306</v>
      </c>
      <c r="O1293" t="s">
        <v>8309</v>
      </c>
      <c r="P1293" s="14">
        <f t="shared" si="65"/>
        <v>42216.977812500001</v>
      </c>
      <c r="Q1293" s="14">
        <f t="shared" si="66"/>
        <v>42246.227777777778</v>
      </c>
      <c r="R1293">
        <f t="shared" si="64"/>
        <v>30</v>
      </c>
    </row>
    <row r="1294" spans="1:18" ht="43.5" hidden="1" x14ac:dyDescent="0.35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8306</v>
      </c>
      <c r="O1294" t="s">
        <v>8309</v>
      </c>
      <c r="P1294" s="14">
        <f t="shared" si="65"/>
        <v>42584.123865740738</v>
      </c>
      <c r="Q1294" s="14">
        <f t="shared" si="66"/>
        <v>42614.123865740738</v>
      </c>
      <c r="R1294">
        <f t="shared" si="64"/>
        <v>30</v>
      </c>
    </row>
    <row r="1295" spans="1:18" ht="43.5" hidden="1" x14ac:dyDescent="0.35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8306</v>
      </c>
      <c r="O1295" t="s">
        <v>8309</v>
      </c>
      <c r="P1295" s="14">
        <f t="shared" si="65"/>
        <v>42164.908530092594</v>
      </c>
      <c r="Q1295" s="14">
        <f t="shared" si="66"/>
        <v>42194.908530092594</v>
      </c>
      <c r="R1295">
        <f t="shared" si="64"/>
        <v>30</v>
      </c>
    </row>
    <row r="1296" spans="1:18" ht="58" hidden="1" x14ac:dyDescent="0.35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8306</v>
      </c>
      <c r="O1296" t="s">
        <v>8310</v>
      </c>
      <c r="P1296" s="14">
        <f t="shared" si="65"/>
        <v>40332.923842592594</v>
      </c>
      <c r="Q1296" s="14">
        <f t="shared" si="66"/>
        <v>40412.736111111109</v>
      </c>
      <c r="R1296">
        <f t="shared" si="64"/>
        <v>80</v>
      </c>
    </row>
    <row r="1297" spans="1:18" ht="43.5" hidden="1" x14ac:dyDescent="0.35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8306</v>
      </c>
      <c r="O1297" t="s">
        <v>8310</v>
      </c>
      <c r="P1297" s="14">
        <f t="shared" si="65"/>
        <v>40330.755543981482</v>
      </c>
      <c r="Q1297" s="14">
        <f t="shared" si="66"/>
        <v>40376.415972222225</v>
      </c>
      <c r="R1297">
        <f t="shared" si="64"/>
        <v>46</v>
      </c>
    </row>
    <row r="1298" spans="1:18" ht="58" hidden="1" x14ac:dyDescent="0.35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8306</v>
      </c>
      <c r="O1298" t="s">
        <v>8310</v>
      </c>
      <c r="P1298" s="14">
        <f t="shared" si="65"/>
        <v>40469.225231481483</v>
      </c>
      <c r="Q1298" s="14">
        <f t="shared" si="66"/>
        <v>40499.266898148147</v>
      </c>
      <c r="R1298">
        <f t="shared" si="64"/>
        <v>30</v>
      </c>
    </row>
    <row r="1299" spans="1:18" ht="58" hidden="1" x14ac:dyDescent="0.35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8306</v>
      </c>
      <c r="O1299" t="s">
        <v>8310</v>
      </c>
      <c r="P1299" s="14">
        <f t="shared" si="65"/>
        <v>40933.856921296298</v>
      </c>
      <c r="Q1299" s="14">
        <f t="shared" si="66"/>
        <v>40963.856921296298</v>
      </c>
      <c r="R1299">
        <f t="shared" si="64"/>
        <v>30</v>
      </c>
    </row>
    <row r="1300" spans="1:18" ht="43.5" hidden="1" x14ac:dyDescent="0.35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8306</v>
      </c>
      <c r="O1300" t="s">
        <v>8310</v>
      </c>
      <c r="P1300" s="14">
        <f t="shared" si="65"/>
        <v>42291.46674768519</v>
      </c>
      <c r="Q1300" s="14">
        <f t="shared" si="66"/>
        <v>42315.166666666672</v>
      </c>
      <c r="R1300">
        <f t="shared" si="64"/>
        <v>24</v>
      </c>
    </row>
    <row r="1301" spans="1:18" ht="58" hidden="1" x14ac:dyDescent="0.35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8306</v>
      </c>
      <c r="O1301" t="s">
        <v>8310</v>
      </c>
      <c r="P1301" s="14">
        <f t="shared" si="65"/>
        <v>42101.682372685187</v>
      </c>
      <c r="Q1301" s="14">
        <f t="shared" si="66"/>
        <v>42139.791666666672</v>
      </c>
      <c r="R1301">
        <f t="shared" si="64"/>
        <v>38</v>
      </c>
    </row>
    <row r="1302" spans="1:18" ht="43.5" hidden="1" x14ac:dyDescent="0.3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8306</v>
      </c>
      <c r="O1302" t="s">
        <v>8310</v>
      </c>
      <c r="P1302" s="14">
        <f t="shared" si="65"/>
        <v>42261.500243055561</v>
      </c>
      <c r="Q1302" s="14">
        <f t="shared" si="66"/>
        <v>42291.500243055561</v>
      </c>
      <c r="R1302">
        <f t="shared" si="64"/>
        <v>30</v>
      </c>
    </row>
    <row r="1303" spans="1:18" ht="43.5" hidden="1" x14ac:dyDescent="0.35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8306</v>
      </c>
      <c r="O1303" t="s">
        <v>8310</v>
      </c>
      <c r="P1303" s="14">
        <f t="shared" si="65"/>
        <v>42207.58699074074</v>
      </c>
      <c r="Q1303" s="14">
        <f t="shared" si="66"/>
        <v>42237.58699074074</v>
      </c>
      <c r="R1303">
        <f t="shared" si="64"/>
        <v>30</v>
      </c>
    </row>
    <row r="1304" spans="1:18" ht="43.5" hidden="1" x14ac:dyDescent="0.35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8306</v>
      </c>
      <c r="O1304" t="s">
        <v>8310</v>
      </c>
      <c r="P1304" s="14">
        <f t="shared" si="65"/>
        <v>41890.167453703703</v>
      </c>
      <c r="Q1304" s="14">
        <f t="shared" si="66"/>
        <v>41920.167453703703</v>
      </c>
      <c r="R1304">
        <f t="shared" si="64"/>
        <v>30</v>
      </c>
    </row>
    <row r="1305" spans="1:18" ht="43.5" hidden="1" x14ac:dyDescent="0.35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8306</v>
      </c>
      <c r="O1305" t="s">
        <v>8310</v>
      </c>
      <c r="P1305" s="14">
        <f t="shared" si="65"/>
        <v>41355.577291666668</v>
      </c>
      <c r="Q1305" s="14">
        <f t="shared" si="66"/>
        <v>41395.207638888889</v>
      </c>
      <c r="R1305">
        <f t="shared" si="64"/>
        <v>40</v>
      </c>
    </row>
    <row r="1306" spans="1:18" ht="43.5" hidden="1" x14ac:dyDescent="0.35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8306</v>
      </c>
      <c r="O1306" t="s">
        <v>8310</v>
      </c>
      <c r="P1306" s="14">
        <f t="shared" si="65"/>
        <v>40990.909259259257</v>
      </c>
      <c r="Q1306" s="14">
        <f t="shared" si="66"/>
        <v>41026.897222222222</v>
      </c>
      <c r="R1306">
        <f t="shared" si="64"/>
        <v>36</v>
      </c>
    </row>
    <row r="1307" spans="1:18" ht="43.5" hidden="1" x14ac:dyDescent="0.35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8306</v>
      </c>
      <c r="O1307" t="s">
        <v>8310</v>
      </c>
      <c r="P1307" s="14">
        <f t="shared" si="65"/>
        <v>41745.635960648149</v>
      </c>
      <c r="Q1307" s="14">
        <f t="shared" si="66"/>
        <v>41776.145833333336</v>
      </c>
      <c r="R1307">
        <f t="shared" si="64"/>
        <v>31</v>
      </c>
    </row>
    <row r="1308" spans="1:18" ht="43.5" hidden="1" x14ac:dyDescent="0.35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8306</v>
      </c>
      <c r="O1308" t="s">
        <v>8311</v>
      </c>
      <c r="P1308" s="14">
        <f t="shared" si="65"/>
        <v>42400.711967592593</v>
      </c>
      <c r="Q1308" s="14">
        <f t="shared" si="66"/>
        <v>42430.711967592593</v>
      </c>
      <c r="R1308">
        <f t="shared" si="64"/>
        <v>30</v>
      </c>
    </row>
    <row r="1309" spans="1:18" ht="43.5" hidden="1" x14ac:dyDescent="0.35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8306</v>
      </c>
      <c r="O1309" t="s">
        <v>8311</v>
      </c>
      <c r="P1309" s="14">
        <f t="shared" si="65"/>
        <v>41650.015057870369</v>
      </c>
      <c r="Q1309" s="14">
        <f t="shared" si="66"/>
        <v>41680.015057870369</v>
      </c>
      <c r="R1309">
        <f t="shared" si="64"/>
        <v>30</v>
      </c>
    </row>
    <row r="1310" spans="1:18" ht="43.5" hidden="1" x14ac:dyDescent="0.35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8306</v>
      </c>
      <c r="O1310" t="s">
        <v>8311</v>
      </c>
      <c r="P1310" s="14">
        <f t="shared" si="65"/>
        <v>41938.717256944445</v>
      </c>
      <c r="Q1310" s="14">
        <f t="shared" si="66"/>
        <v>41969.551388888889</v>
      </c>
      <c r="R1310">
        <f t="shared" si="64"/>
        <v>31</v>
      </c>
    </row>
    <row r="1311" spans="1:18" ht="43.5" hidden="1" x14ac:dyDescent="0.35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8306</v>
      </c>
      <c r="O1311" t="s">
        <v>8311</v>
      </c>
      <c r="P1311" s="14">
        <f t="shared" si="65"/>
        <v>41378.69976851852</v>
      </c>
      <c r="Q1311" s="14">
        <f t="shared" si="66"/>
        <v>41408.69976851852</v>
      </c>
      <c r="R1311">
        <f t="shared" si="64"/>
        <v>30</v>
      </c>
    </row>
    <row r="1312" spans="1:18" ht="43.5" hidden="1" x14ac:dyDescent="0.35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8306</v>
      </c>
      <c r="O1312" t="s">
        <v>8311</v>
      </c>
      <c r="P1312" s="14">
        <f t="shared" si="65"/>
        <v>41129.942870370374</v>
      </c>
      <c r="Q1312" s="14">
        <f t="shared" si="66"/>
        <v>41159.942870370374</v>
      </c>
      <c r="R1312">
        <f t="shared" si="64"/>
        <v>30</v>
      </c>
    </row>
    <row r="1313" spans="1:18" ht="43.5" hidden="1" x14ac:dyDescent="0.35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8306</v>
      </c>
      <c r="O1313" t="s">
        <v>8311</v>
      </c>
      <c r="P1313" s="14">
        <f t="shared" si="65"/>
        <v>42065.910983796297</v>
      </c>
      <c r="Q1313" s="14">
        <f t="shared" si="66"/>
        <v>42095.869317129633</v>
      </c>
      <c r="R1313">
        <f t="shared" si="64"/>
        <v>30</v>
      </c>
    </row>
    <row r="1314" spans="1:18" ht="43.5" hidden="1" x14ac:dyDescent="0.35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8306</v>
      </c>
      <c r="O1314" t="s">
        <v>8311</v>
      </c>
      <c r="P1314" s="14">
        <f t="shared" si="65"/>
        <v>42447.896875000006</v>
      </c>
      <c r="Q1314" s="14">
        <f t="shared" si="66"/>
        <v>42474.606944444444</v>
      </c>
      <c r="R1314">
        <f t="shared" si="64"/>
        <v>27</v>
      </c>
    </row>
    <row r="1315" spans="1:18" ht="43.5" hidden="1" x14ac:dyDescent="0.35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8306</v>
      </c>
      <c r="O1315" t="s">
        <v>8311</v>
      </c>
      <c r="P1315" s="14">
        <f t="shared" si="65"/>
        <v>42366.982627314821</v>
      </c>
      <c r="Q1315" s="14">
        <f t="shared" si="66"/>
        <v>42396.982627314821</v>
      </c>
      <c r="R1315">
        <f t="shared" si="64"/>
        <v>30</v>
      </c>
    </row>
    <row r="1316" spans="1:18" ht="43.5" hidden="1" x14ac:dyDescent="0.35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8306</v>
      </c>
      <c r="O1316" t="s">
        <v>8311</v>
      </c>
      <c r="P1316" s="14">
        <f t="shared" si="65"/>
        <v>40703.234386574077</v>
      </c>
      <c r="Q1316" s="14">
        <f t="shared" si="66"/>
        <v>40733.234386574077</v>
      </c>
      <c r="R1316">
        <f t="shared" si="64"/>
        <v>30</v>
      </c>
    </row>
    <row r="1317" spans="1:18" ht="58" hidden="1" x14ac:dyDescent="0.35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8328</v>
      </c>
      <c r="O1317" t="s">
        <v>8329</v>
      </c>
      <c r="P1317" s="14">
        <f t="shared" si="65"/>
        <v>42753.205625000002</v>
      </c>
      <c r="Q1317" s="14">
        <f t="shared" si="66"/>
        <v>42783.670138888891</v>
      </c>
      <c r="R1317">
        <f t="shared" si="64"/>
        <v>30</v>
      </c>
    </row>
    <row r="1318" spans="1:18" ht="43.5" hidden="1" x14ac:dyDescent="0.35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8328</v>
      </c>
      <c r="O1318" t="s">
        <v>8329</v>
      </c>
      <c r="P1318" s="14">
        <f t="shared" si="65"/>
        <v>42473.007037037038</v>
      </c>
      <c r="Q1318" s="14">
        <f t="shared" si="66"/>
        <v>42503.007037037038</v>
      </c>
      <c r="R1318">
        <f t="shared" si="64"/>
        <v>30</v>
      </c>
    </row>
    <row r="1319" spans="1:18" ht="43.5" hidden="1" x14ac:dyDescent="0.35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8312</v>
      </c>
      <c r="O1319" t="s">
        <v>8313</v>
      </c>
      <c r="P1319" s="14">
        <f t="shared" si="65"/>
        <v>42276.903333333335</v>
      </c>
      <c r="Q1319" s="14">
        <f t="shared" si="66"/>
        <v>42306.903333333335</v>
      </c>
      <c r="R1319">
        <f t="shared" si="64"/>
        <v>30</v>
      </c>
    </row>
    <row r="1320" spans="1:18" ht="43.5" hidden="1" x14ac:dyDescent="0.35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8312</v>
      </c>
      <c r="O1320" t="s">
        <v>8313</v>
      </c>
      <c r="P1320" s="14">
        <f t="shared" si="65"/>
        <v>41975.842523148152</v>
      </c>
      <c r="Q1320" s="14">
        <f t="shared" si="66"/>
        <v>42005.842523148152</v>
      </c>
      <c r="R1320">
        <f t="shared" si="64"/>
        <v>30</v>
      </c>
    </row>
    <row r="1321" spans="1:18" ht="43.5" hidden="1" x14ac:dyDescent="0.35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8312</v>
      </c>
      <c r="O1321" t="s">
        <v>8313</v>
      </c>
      <c r="P1321" s="14">
        <f t="shared" si="65"/>
        <v>42020.854247685187</v>
      </c>
      <c r="Q1321" s="14">
        <f t="shared" si="66"/>
        <v>42050.854247685187</v>
      </c>
      <c r="R1321">
        <f t="shared" si="64"/>
        <v>30</v>
      </c>
    </row>
    <row r="1322" spans="1:18" ht="43.5" hidden="1" x14ac:dyDescent="0.35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8312</v>
      </c>
      <c r="O1322" t="s">
        <v>8313</v>
      </c>
      <c r="P1322" s="14">
        <f t="shared" si="65"/>
        <v>41969.858090277776</v>
      </c>
      <c r="Q1322" s="14">
        <f t="shared" si="66"/>
        <v>41999.858090277776</v>
      </c>
      <c r="R1322">
        <f t="shared" si="64"/>
        <v>30</v>
      </c>
    </row>
    <row r="1323" spans="1:18" ht="29" hidden="1" x14ac:dyDescent="0.35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8312</v>
      </c>
      <c r="O1323" t="s">
        <v>8313</v>
      </c>
      <c r="P1323" s="14">
        <f t="shared" si="65"/>
        <v>42585.031782407401</v>
      </c>
      <c r="Q1323" s="14">
        <f t="shared" si="66"/>
        <v>42615.031782407401</v>
      </c>
      <c r="R1323">
        <f t="shared" si="64"/>
        <v>30</v>
      </c>
    </row>
    <row r="1324" spans="1:18" ht="43.5" hidden="1" x14ac:dyDescent="0.35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8312</v>
      </c>
      <c r="O1324" t="s">
        <v>8313</v>
      </c>
      <c r="P1324" s="14">
        <f t="shared" si="65"/>
        <v>42515.061805555553</v>
      </c>
      <c r="Q1324" s="14">
        <f t="shared" si="66"/>
        <v>42545.061805555553</v>
      </c>
      <c r="R1324">
        <f t="shared" si="64"/>
        <v>30</v>
      </c>
    </row>
    <row r="1325" spans="1:18" ht="43.5" hidden="1" x14ac:dyDescent="0.35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8312</v>
      </c>
      <c r="O1325" t="s">
        <v>8313</v>
      </c>
      <c r="P1325" s="14">
        <f t="shared" si="65"/>
        <v>42507.29932870371</v>
      </c>
      <c r="Q1325" s="14">
        <f t="shared" si="66"/>
        <v>42538.958333333328</v>
      </c>
      <c r="R1325">
        <f t="shared" si="64"/>
        <v>31</v>
      </c>
    </row>
    <row r="1326" spans="1:18" ht="43.5" hidden="1" x14ac:dyDescent="0.35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8312</v>
      </c>
      <c r="O1326" t="s">
        <v>8314</v>
      </c>
      <c r="P1326" s="14">
        <f t="shared" si="65"/>
        <v>42636.645358796297</v>
      </c>
      <c r="Q1326" s="14">
        <f t="shared" si="66"/>
        <v>42666.645358796297</v>
      </c>
      <c r="R1326">
        <f t="shared" si="64"/>
        <v>30</v>
      </c>
    </row>
    <row r="1327" spans="1:18" ht="58" hidden="1" x14ac:dyDescent="0.35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8312</v>
      </c>
      <c r="O1327" t="s">
        <v>8314</v>
      </c>
      <c r="P1327" s="14">
        <f t="shared" si="65"/>
        <v>42688.711354166662</v>
      </c>
      <c r="Q1327" s="14">
        <f t="shared" si="66"/>
        <v>42748.711354166662</v>
      </c>
      <c r="R1327">
        <f t="shared" si="64"/>
        <v>60</v>
      </c>
    </row>
    <row r="1328" spans="1:18" ht="43.5" hidden="1" x14ac:dyDescent="0.35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8315</v>
      </c>
      <c r="O1328" t="s">
        <v>8316</v>
      </c>
      <c r="P1328" s="14">
        <f t="shared" si="65"/>
        <v>42733.94131944445</v>
      </c>
      <c r="Q1328" s="14">
        <f t="shared" si="66"/>
        <v>42763.94131944445</v>
      </c>
      <c r="R1328">
        <f t="shared" si="64"/>
        <v>30</v>
      </c>
    </row>
    <row r="1329" spans="1:18" ht="43.5" hidden="1" x14ac:dyDescent="0.35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8315</v>
      </c>
      <c r="O1329" t="s">
        <v>8316</v>
      </c>
      <c r="P1329" s="14">
        <f t="shared" si="65"/>
        <v>42019.590173611112</v>
      </c>
      <c r="Q1329" s="14">
        <f t="shared" si="66"/>
        <v>42049.590173611112</v>
      </c>
      <c r="R1329">
        <f t="shared" si="64"/>
        <v>30</v>
      </c>
    </row>
    <row r="1330" spans="1:18" ht="43.5" hidden="1" x14ac:dyDescent="0.35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8315</v>
      </c>
      <c r="O1330" t="s">
        <v>8331</v>
      </c>
      <c r="P1330" s="14">
        <f t="shared" si="65"/>
        <v>40863.060127314813</v>
      </c>
      <c r="Q1330" s="14">
        <f t="shared" si="66"/>
        <v>40893.060127314813</v>
      </c>
      <c r="R1330">
        <f t="shared" si="64"/>
        <v>30</v>
      </c>
    </row>
    <row r="1331" spans="1:18" ht="43.5" hidden="1" x14ac:dyDescent="0.35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8317</v>
      </c>
      <c r="O1331" t="s">
        <v>8335</v>
      </c>
      <c r="P1331" s="14">
        <f t="shared" si="65"/>
        <v>41276.047905092593</v>
      </c>
      <c r="Q1331" s="14">
        <f t="shared" si="66"/>
        <v>41306.047905092593</v>
      </c>
      <c r="R1331">
        <f t="shared" si="64"/>
        <v>30</v>
      </c>
    </row>
    <row r="1332" spans="1:18" ht="58" hidden="1" x14ac:dyDescent="0.35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8317</v>
      </c>
      <c r="O1332" t="s">
        <v>8335</v>
      </c>
      <c r="P1332" s="14">
        <f t="shared" si="65"/>
        <v>41502.882928240739</v>
      </c>
      <c r="Q1332" s="14">
        <f t="shared" si="66"/>
        <v>41532.881944444445</v>
      </c>
      <c r="R1332">
        <f t="shared" si="64"/>
        <v>30</v>
      </c>
    </row>
    <row r="1333" spans="1:18" ht="43.5" hidden="1" x14ac:dyDescent="0.35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8317</v>
      </c>
      <c r="O1333" t="s">
        <v>8354</v>
      </c>
      <c r="P1333" s="14">
        <f t="shared" si="65"/>
        <v>42607.226701388892</v>
      </c>
      <c r="Q1333" s="14">
        <f t="shared" si="66"/>
        <v>42637.226701388892</v>
      </c>
      <c r="R1333">
        <f t="shared" si="64"/>
        <v>30</v>
      </c>
    </row>
    <row r="1334" spans="1:18" ht="58" hidden="1" x14ac:dyDescent="0.35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8312</v>
      </c>
      <c r="O1334" t="s">
        <v>8314</v>
      </c>
      <c r="P1334" s="14">
        <f t="shared" si="65"/>
        <v>41928.904189814813</v>
      </c>
      <c r="Q1334" s="14">
        <f t="shared" si="66"/>
        <v>41973.945856481485</v>
      </c>
      <c r="R1334">
        <f t="shared" si="64"/>
        <v>45</v>
      </c>
    </row>
    <row r="1335" spans="1:18" ht="72.5" hidden="1" x14ac:dyDescent="0.35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8312</v>
      </c>
      <c r="O1335" t="s">
        <v>8314</v>
      </c>
      <c r="P1335" s="14">
        <f t="shared" si="65"/>
        <v>42061.11583333333</v>
      </c>
      <c r="Q1335" s="14">
        <f t="shared" si="66"/>
        <v>42091.074166666673</v>
      </c>
      <c r="R1335">
        <f t="shared" si="64"/>
        <v>30</v>
      </c>
    </row>
    <row r="1336" spans="1:18" ht="29" hidden="1" x14ac:dyDescent="0.35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8312</v>
      </c>
      <c r="O1336" t="s">
        <v>8314</v>
      </c>
      <c r="P1336" s="14">
        <f t="shared" si="65"/>
        <v>42611.933969907404</v>
      </c>
      <c r="Q1336" s="14">
        <f t="shared" si="66"/>
        <v>42641.933969907404</v>
      </c>
      <c r="R1336">
        <f t="shared" si="64"/>
        <v>30</v>
      </c>
    </row>
    <row r="1337" spans="1:18" ht="43.5" hidden="1" x14ac:dyDescent="0.35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8312</v>
      </c>
      <c r="O1337" t="s">
        <v>8314</v>
      </c>
      <c r="P1337" s="14">
        <f t="shared" si="65"/>
        <v>41947.940740740742</v>
      </c>
      <c r="Q1337" s="14">
        <f t="shared" si="66"/>
        <v>41972.666666666672</v>
      </c>
      <c r="R1337">
        <f t="shared" si="64"/>
        <v>25</v>
      </c>
    </row>
    <row r="1338" spans="1:18" ht="29" hidden="1" x14ac:dyDescent="0.35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8312</v>
      </c>
      <c r="O1338" t="s">
        <v>8314</v>
      </c>
      <c r="P1338" s="14">
        <f t="shared" si="65"/>
        <v>41955.002488425926</v>
      </c>
      <c r="Q1338" s="14">
        <f t="shared" si="66"/>
        <v>42005.002488425926</v>
      </c>
      <c r="R1338">
        <f t="shared" si="64"/>
        <v>50</v>
      </c>
    </row>
    <row r="1339" spans="1:18" ht="43.5" hidden="1" x14ac:dyDescent="0.35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8317</v>
      </c>
      <c r="O1339" t="s">
        <v>8320</v>
      </c>
      <c r="P1339" s="14">
        <f t="shared" si="65"/>
        <v>42755.627372685187</v>
      </c>
      <c r="Q1339" s="14">
        <f t="shared" si="66"/>
        <v>42800.833333333328</v>
      </c>
      <c r="R1339">
        <f t="shared" si="64"/>
        <v>45</v>
      </c>
    </row>
    <row r="1340" spans="1:18" ht="29" hidden="1" x14ac:dyDescent="0.35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8317</v>
      </c>
      <c r="O1340" t="s">
        <v>8320</v>
      </c>
      <c r="P1340" s="14">
        <f t="shared" si="65"/>
        <v>42044.711886574078</v>
      </c>
      <c r="Q1340" s="14">
        <f t="shared" si="66"/>
        <v>42098.915972222225</v>
      </c>
      <c r="R1340">
        <f t="shared" si="64"/>
        <v>54</v>
      </c>
    </row>
    <row r="1341" spans="1:18" ht="58" hidden="1" x14ac:dyDescent="0.35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8317</v>
      </c>
      <c r="O1341" t="s">
        <v>8320</v>
      </c>
      <c r="P1341" s="14">
        <f t="shared" si="65"/>
        <v>42324.764004629629</v>
      </c>
      <c r="Q1341" s="14">
        <f t="shared" si="66"/>
        <v>42354.764004629629</v>
      </c>
      <c r="R1341">
        <f t="shared" si="64"/>
        <v>30</v>
      </c>
    </row>
    <row r="1342" spans="1:18" ht="43.5" hidden="1" x14ac:dyDescent="0.35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8348</v>
      </c>
      <c r="O1342" t="s">
        <v>8349</v>
      </c>
      <c r="P1342" s="14">
        <f t="shared" si="65"/>
        <v>41844.874421296299</v>
      </c>
      <c r="Q1342" s="14">
        <f t="shared" si="66"/>
        <v>41874.874421296299</v>
      </c>
      <c r="R1342">
        <f t="shared" si="64"/>
        <v>30</v>
      </c>
    </row>
    <row r="1343" spans="1:18" ht="58" hidden="1" x14ac:dyDescent="0.35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8348</v>
      </c>
      <c r="O1343" t="s">
        <v>8349</v>
      </c>
      <c r="P1343" s="14">
        <f t="shared" si="65"/>
        <v>42058.719641203701</v>
      </c>
      <c r="Q1343" s="14">
        <f t="shared" si="66"/>
        <v>42118.677974537044</v>
      </c>
      <c r="R1343">
        <f t="shared" si="64"/>
        <v>60</v>
      </c>
    </row>
    <row r="1344" spans="1:18" ht="43.5" hidden="1" x14ac:dyDescent="0.35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8348</v>
      </c>
      <c r="O1344" t="s">
        <v>8349</v>
      </c>
      <c r="P1344" s="14">
        <f t="shared" si="65"/>
        <v>42678.871331018512</v>
      </c>
      <c r="Q1344" s="14">
        <f t="shared" si="66"/>
        <v>42708.912997685184</v>
      </c>
      <c r="R1344">
        <f t="shared" si="64"/>
        <v>30</v>
      </c>
    </row>
    <row r="1345" spans="1:18" ht="43.5" hidden="1" x14ac:dyDescent="0.35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8321</v>
      </c>
      <c r="O1345" t="s">
        <v>8322</v>
      </c>
      <c r="P1345" s="14">
        <f t="shared" si="65"/>
        <v>41163.011828703704</v>
      </c>
      <c r="Q1345" s="14">
        <f t="shared" si="66"/>
        <v>41183.011828703704</v>
      </c>
      <c r="R1345">
        <f t="shared" si="64"/>
        <v>20</v>
      </c>
    </row>
    <row r="1346" spans="1:18" ht="43.5" hidden="1" x14ac:dyDescent="0.35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8321</v>
      </c>
      <c r="O1346" t="s">
        <v>8322</v>
      </c>
      <c r="P1346" s="14">
        <f t="shared" si="65"/>
        <v>41101.906111111115</v>
      </c>
      <c r="Q1346" s="14">
        <f t="shared" si="66"/>
        <v>41131.906111111115</v>
      </c>
      <c r="R1346">
        <f t="shared" si="64"/>
        <v>30</v>
      </c>
    </row>
    <row r="1347" spans="1:18" ht="58" hidden="1" x14ac:dyDescent="0.35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8321</v>
      </c>
      <c r="O1347" t="s">
        <v>8322</v>
      </c>
      <c r="P1347" s="14">
        <f t="shared" si="65"/>
        <v>41813.861388888887</v>
      </c>
      <c r="Q1347" s="14">
        <f t="shared" si="66"/>
        <v>41843.861388888887</v>
      </c>
      <c r="R1347">
        <f t="shared" ref="R1347:R1410" si="67">_xlfn.DAYS(Q1347,P1347)</f>
        <v>30</v>
      </c>
    </row>
    <row r="1348" spans="1:18" ht="43.5" hidden="1" x14ac:dyDescent="0.35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8321</v>
      </c>
      <c r="O1348" t="s">
        <v>8322</v>
      </c>
      <c r="P1348" s="14">
        <f t="shared" ref="P1348:P1411" si="68">(((J1348/60)/60)/24)+DATE(1970,1,1)</f>
        <v>42662.752199074079</v>
      </c>
      <c r="Q1348" s="14">
        <f t="shared" ref="Q1348:Q1411" si="69">(((I1348/60)/60)/24)+DATE(1970,1,1)</f>
        <v>42692.793865740736</v>
      </c>
      <c r="R1348">
        <f t="shared" si="67"/>
        <v>30</v>
      </c>
    </row>
    <row r="1349" spans="1:18" ht="43.5" hidden="1" x14ac:dyDescent="0.35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8321</v>
      </c>
      <c r="O1349" t="s">
        <v>8323</v>
      </c>
      <c r="P1349" s="14">
        <f t="shared" si="68"/>
        <v>42706.115405092598</v>
      </c>
      <c r="Q1349" s="14">
        <f t="shared" si="69"/>
        <v>42736.115405092598</v>
      </c>
      <c r="R1349">
        <f t="shared" si="67"/>
        <v>30</v>
      </c>
    </row>
    <row r="1350" spans="1:18" ht="43.5" hidden="1" x14ac:dyDescent="0.35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8324</v>
      </c>
      <c r="O1350" t="s">
        <v>8325</v>
      </c>
      <c r="P1350" s="14">
        <f t="shared" si="68"/>
        <v>41918.628240740742</v>
      </c>
      <c r="Q1350" s="14">
        <f t="shared" si="69"/>
        <v>41978.669907407413</v>
      </c>
      <c r="R1350">
        <f t="shared" si="67"/>
        <v>60</v>
      </c>
    </row>
    <row r="1351" spans="1:18" ht="58" hidden="1" x14ac:dyDescent="0.35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8324</v>
      </c>
      <c r="O1351" t="s">
        <v>8325</v>
      </c>
      <c r="P1351" s="14">
        <f t="shared" si="68"/>
        <v>42509.724328703705</v>
      </c>
      <c r="Q1351" s="14">
        <f t="shared" si="69"/>
        <v>42539.724328703705</v>
      </c>
      <c r="R1351">
        <f t="shared" si="67"/>
        <v>30</v>
      </c>
    </row>
    <row r="1352" spans="1:18" ht="43.5" hidden="1" x14ac:dyDescent="0.35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8324</v>
      </c>
      <c r="O1352" t="s">
        <v>8325</v>
      </c>
      <c r="P1352" s="14">
        <f t="shared" si="68"/>
        <v>41792.214467592588</v>
      </c>
      <c r="Q1352" s="14">
        <f t="shared" si="69"/>
        <v>41826.214467592588</v>
      </c>
      <c r="R1352">
        <f t="shared" si="67"/>
        <v>34</v>
      </c>
    </row>
    <row r="1353" spans="1:18" ht="43.5" hidden="1" x14ac:dyDescent="0.35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8324</v>
      </c>
      <c r="O1353" t="s">
        <v>8325</v>
      </c>
      <c r="P1353" s="14">
        <f t="shared" si="68"/>
        <v>42027.353738425925</v>
      </c>
      <c r="Q1353" s="14">
        <f t="shared" si="69"/>
        <v>42057.353738425925</v>
      </c>
      <c r="R1353">
        <f t="shared" si="67"/>
        <v>30</v>
      </c>
    </row>
    <row r="1354" spans="1:18" ht="58" hidden="1" x14ac:dyDescent="0.35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8326</v>
      </c>
      <c r="O1354" t="s">
        <v>8327</v>
      </c>
      <c r="P1354" s="14">
        <f t="shared" si="68"/>
        <v>42298.34783564815</v>
      </c>
      <c r="Q1354" s="14">
        <f t="shared" si="69"/>
        <v>42358.375</v>
      </c>
      <c r="R1354">
        <f t="shared" si="67"/>
        <v>60</v>
      </c>
    </row>
    <row r="1355" spans="1:18" ht="58" hidden="1" x14ac:dyDescent="0.35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8326</v>
      </c>
      <c r="O1355" t="s">
        <v>8327</v>
      </c>
      <c r="P1355" s="14">
        <f t="shared" si="68"/>
        <v>42423.709074074075</v>
      </c>
      <c r="Q1355" s="14">
        <f t="shared" si="69"/>
        <v>42453.667407407411</v>
      </c>
      <c r="R1355">
        <f t="shared" si="67"/>
        <v>30</v>
      </c>
    </row>
    <row r="1356" spans="1:18" ht="29" hidden="1" x14ac:dyDescent="0.35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8317</v>
      </c>
      <c r="O1356" t="s">
        <v>8335</v>
      </c>
      <c r="P1356" s="14">
        <f t="shared" si="68"/>
        <v>40933.856967592597</v>
      </c>
      <c r="Q1356" s="14">
        <f t="shared" si="69"/>
        <v>40993.815300925926</v>
      </c>
      <c r="R1356">
        <f t="shared" si="67"/>
        <v>60</v>
      </c>
    </row>
    <row r="1357" spans="1:18" ht="29" hidden="1" x14ac:dyDescent="0.35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8312</v>
      </c>
      <c r="O1357" t="s">
        <v>8314</v>
      </c>
      <c r="P1357" s="14">
        <f t="shared" si="68"/>
        <v>42611.613564814819</v>
      </c>
      <c r="Q1357" s="14">
        <f t="shared" si="69"/>
        <v>42651.613564814819</v>
      </c>
      <c r="R1357">
        <f t="shared" si="67"/>
        <v>40</v>
      </c>
    </row>
    <row r="1358" spans="1:18" ht="58" hidden="1" x14ac:dyDescent="0.35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8315</v>
      </c>
      <c r="O1358" t="s">
        <v>8316</v>
      </c>
      <c r="P1358" s="14">
        <f t="shared" si="68"/>
        <v>42200.578310185185</v>
      </c>
      <c r="Q1358" s="14">
        <f t="shared" si="69"/>
        <v>42252.165972222225</v>
      </c>
      <c r="R1358">
        <f t="shared" si="67"/>
        <v>52</v>
      </c>
    </row>
    <row r="1359" spans="1:18" ht="29" hidden="1" x14ac:dyDescent="0.35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8317</v>
      </c>
      <c r="O1359" t="s">
        <v>8335</v>
      </c>
      <c r="P1359" s="14">
        <f t="shared" si="68"/>
        <v>42704.95177083333</v>
      </c>
      <c r="Q1359" s="14">
        <f t="shared" si="69"/>
        <v>42734.95177083333</v>
      </c>
      <c r="R1359">
        <f t="shared" si="67"/>
        <v>30</v>
      </c>
    </row>
    <row r="1360" spans="1:18" ht="29" hidden="1" x14ac:dyDescent="0.35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8317</v>
      </c>
      <c r="O1360" t="s">
        <v>8335</v>
      </c>
      <c r="P1360" s="14">
        <f t="shared" si="68"/>
        <v>42130.491620370376</v>
      </c>
      <c r="Q1360" s="14">
        <f t="shared" si="69"/>
        <v>42160.491620370376</v>
      </c>
      <c r="R1360">
        <f t="shared" si="67"/>
        <v>30</v>
      </c>
    </row>
    <row r="1361" spans="1:18" hidden="1" x14ac:dyDescent="0.35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8317</v>
      </c>
      <c r="O1361" t="s">
        <v>8335</v>
      </c>
      <c r="P1361" s="14">
        <f t="shared" si="68"/>
        <v>42553.681979166664</v>
      </c>
      <c r="Q1361" s="14">
        <f t="shared" si="69"/>
        <v>42583.681979166664</v>
      </c>
      <c r="R1361">
        <f t="shared" si="67"/>
        <v>30</v>
      </c>
    </row>
    <row r="1362" spans="1:18" ht="43.5" hidden="1" x14ac:dyDescent="0.35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8317</v>
      </c>
      <c r="O1362" t="s">
        <v>8335</v>
      </c>
      <c r="P1362" s="14">
        <f t="shared" si="68"/>
        <v>42640.917939814812</v>
      </c>
      <c r="Q1362" s="14">
        <f t="shared" si="69"/>
        <v>42670.888194444444</v>
      </c>
      <c r="R1362">
        <f t="shared" si="67"/>
        <v>30</v>
      </c>
    </row>
    <row r="1363" spans="1:18" ht="43.5" hidden="1" x14ac:dyDescent="0.35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8315</v>
      </c>
      <c r="O1363" t="s">
        <v>8330</v>
      </c>
      <c r="P1363" s="14">
        <f t="shared" si="68"/>
        <v>42074.060671296291</v>
      </c>
      <c r="Q1363" s="14">
        <f t="shared" si="69"/>
        <v>42104.060671296291</v>
      </c>
      <c r="R1363">
        <f t="shared" si="67"/>
        <v>30</v>
      </c>
    </row>
    <row r="1364" spans="1:18" ht="58" hidden="1" x14ac:dyDescent="0.35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8315</v>
      </c>
      <c r="O1364" t="s">
        <v>8330</v>
      </c>
      <c r="P1364" s="14">
        <f t="shared" si="68"/>
        <v>42391.35019675926</v>
      </c>
      <c r="Q1364" s="14">
        <f t="shared" si="69"/>
        <v>42421.35019675926</v>
      </c>
      <c r="R1364">
        <f t="shared" si="67"/>
        <v>30</v>
      </c>
    </row>
    <row r="1365" spans="1:18" ht="43.5" hidden="1" x14ac:dyDescent="0.35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8315</v>
      </c>
      <c r="O1365" t="s">
        <v>8331</v>
      </c>
      <c r="P1365" s="14">
        <f t="shared" si="68"/>
        <v>42554.917488425926</v>
      </c>
      <c r="Q1365" s="14">
        <f t="shared" si="69"/>
        <v>42584.917488425926</v>
      </c>
      <c r="R1365">
        <f t="shared" si="67"/>
        <v>30</v>
      </c>
    </row>
    <row r="1366" spans="1:18" ht="58" hidden="1" x14ac:dyDescent="0.35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8315</v>
      </c>
      <c r="O1366" t="s">
        <v>8352</v>
      </c>
      <c r="P1366" s="14">
        <f t="shared" si="68"/>
        <v>41555.041701388887</v>
      </c>
      <c r="Q1366" s="14">
        <f t="shared" si="69"/>
        <v>41585.083368055559</v>
      </c>
      <c r="R1366">
        <f t="shared" si="67"/>
        <v>30</v>
      </c>
    </row>
    <row r="1367" spans="1:18" ht="43.5" hidden="1" x14ac:dyDescent="0.35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8315</v>
      </c>
      <c r="O1367" t="s">
        <v>8352</v>
      </c>
      <c r="P1367" s="14">
        <f t="shared" si="68"/>
        <v>42121.367002314815</v>
      </c>
      <c r="Q1367" s="14">
        <f t="shared" si="69"/>
        <v>42152.836805555555</v>
      </c>
      <c r="R1367">
        <f t="shared" si="67"/>
        <v>31</v>
      </c>
    </row>
    <row r="1368" spans="1:18" ht="43.5" hidden="1" x14ac:dyDescent="0.35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8315</v>
      </c>
      <c r="O1368" t="s">
        <v>8352</v>
      </c>
      <c r="P1368" s="14">
        <f t="shared" si="68"/>
        <v>42017.927418981482</v>
      </c>
      <c r="Q1368" s="14">
        <f t="shared" si="69"/>
        <v>42052.927418981482</v>
      </c>
      <c r="R1368">
        <f t="shared" si="67"/>
        <v>35</v>
      </c>
    </row>
    <row r="1369" spans="1:18" ht="43.5" hidden="1" x14ac:dyDescent="0.35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8315</v>
      </c>
      <c r="O1369" t="s">
        <v>8352</v>
      </c>
      <c r="P1369" s="14">
        <f t="shared" si="68"/>
        <v>41799.524259259262</v>
      </c>
      <c r="Q1369" s="14">
        <f t="shared" si="69"/>
        <v>41829.524259259262</v>
      </c>
      <c r="R1369">
        <f t="shared" si="67"/>
        <v>30</v>
      </c>
    </row>
    <row r="1370" spans="1:18" ht="43.5" hidden="1" x14ac:dyDescent="0.35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8315</v>
      </c>
      <c r="O1370" t="s">
        <v>8352</v>
      </c>
      <c r="P1370" s="14">
        <f t="shared" si="68"/>
        <v>41054.847777777781</v>
      </c>
      <c r="Q1370" s="14">
        <f t="shared" si="69"/>
        <v>41114.847777777781</v>
      </c>
      <c r="R1370">
        <f t="shared" si="67"/>
        <v>60</v>
      </c>
    </row>
    <row r="1371" spans="1:18" ht="43.5" hidden="1" x14ac:dyDescent="0.35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8317</v>
      </c>
      <c r="O1371" t="s">
        <v>8335</v>
      </c>
      <c r="P1371" s="14">
        <f t="shared" si="68"/>
        <v>41053.80846064815</v>
      </c>
      <c r="Q1371" s="14">
        <f t="shared" si="69"/>
        <v>41074.80846064815</v>
      </c>
      <c r="R1371">
        <f t="shared" si="67"/>
        <v>21</v>
      </c>
    </row>
    <row r="1372" spans="1:18" ht="43.5" hidden="1" x14ac:dyDescent="0.35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8317</v>
      </c>
      <c r="O1372" t="s">
        <v>8335</v>
      </c>
      <c r="P1372" s="14">
        <f t="shared" si="68"/>
        <v>41194.715520833335</v>
      </c>
      <c r="Q1372" s="14">
        <f t="shared" si="69"/>
        <v>41235.916666666664</v>
      </c>
      <c r="R1372">
        <f t="shared" si="67"/>
        <v>41</v>
      </c>
    </row>
    <row r="1373" spans="1:18" ht="43.5" hidden="1" x14ac:dyDescent="0.35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8317</v>
      </c>
      <c r="O1373" t="s">
        <v>8335</v>
      </c>
      <c r="P1373" s="14">
        <f t="shared" si="68"/>
        <v>41164.859502314815</v>
      </c>
      <c r="Q1373" s="14">
        <f t="shared" si="69"/>
        <v>41194.859502314815</v>
      </c>
      <c r="R1373">
        <f t="shared" si="67"/>
        <v>30</v>
      </c>
    </row>
    <row r="1374" spans="1:18" ht="43.5" hidden="1" x14ac:dyDescent="0.35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8317</v>
      </c>
      <c r="O1374" t="s">
        <v>8335</v>
      </c>
      <c r="P1374" s="14">
        <f t="shared" si="68"/>
        <v>40896.883750000001</v>
      </c>
      <c r="Q1374" s="14">
        <f t="shared" si="69"/>
        <v>40924.208333333336</v>
      </c>
      <c r="R1374">
        <f t="shared" si="67"/>
        <v>28</v>
      </c>
    </row>
    <row r="1375" spans="1:18" ht="43.5" hidden="1" x14ac:dyDescent="0.35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8317</v>
      </c>
      <c r="O1375" t="s">
        <v>8355</v>
      </c>
      <c r="P1375" s="14">
        <f t="shared" si="68"/>
        <v>41175.05972222222</v>
      </c>
      <c r="Q1375" s="14">
        <f t="shared" si="69"/>
        <v>41235.101388888892</v>
      </c>
      <c r="R1375">
        <f t="shared" si="67"/>
        <v>60</v>
      </c>
    </row>
    <row r="1376" spans="1:18" ht="43.5" hidden="1" x14ac:dyDescent="0.35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8317</v>
      </c>
      <c r="O1376" t="s">
        <v>8334</v>
      </c>
      <c r="P1376" s="14">
        <f t="shared" si="68"/>
        <v>42802.046817129631</v>
      </c>
      <c r="Q1376" s="14">
        <f t="shared" si="69"/>
        <v>42835.84375</v>
      </c>
      <c r="R1376">
        <f t="shared" si="67"/>
        <v>33</v>
      </c>
    </row>
    <row r="1377" spans="1:18" ht="43.5" hidden="1" x14ac:dyDescent="0.35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8317</v>
      </c>
      <c r="O1377" t="s">
        <v>8334</v>
      </c>
      <c r="P1377" s="14">
        <f t="shared" si="68"/>
        <v>42791.669837962967</v>
      </c>
      <c r="Q1377" s="14">
        <f t="shared" si="69"/>
        <v>42821.191666666666</v>
      </c>
      <c r="R1377">
        <f t="shared" si="67"/>
        <v>30</v>
      </c>
    </row>
    <row r="1378" spans="1:18" ht="43.5" hidden="1" x14ac:dyDescent="0.35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8317</v>
      </c>
      <c r="O1378" t="s">
        <v>8334</v>
      </c>
      <c r="P1378" s="14">
        <f t="shared" si="68"/>
        <v>41852.646226851852</v>
      </c>
      <c r="Q1378" s="14">
        <f t="shared" si="69"/>
        <v>41883.646226851852</v>
      </c>
      <c r="R1378">
        <f t="shared" si="67"/>
        <v>31</v>
      </c>
    </row>
    <row r="1379" spans="1:18" ht="58" hidden="1" x14ac:dyDescent="0.35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8317</v>
      </c>
      <c r="O1379" t="s">
        <v>8334</v>
      </c>
      <c r="P1379" s="14">
        <f t="shared" si="68"/>
        <v>42129.82540509259</v>
      </c>
      <c r="Q1379" s="14">
        <f t="shared" si="69"/>
        <v>42186.25</v>
      </c>
      <c r="R1379">
        <f t="shared" si="67"/>
        <v>57</v>
      </c>
    </row>
    <row r="1380" spans="1:18" ht="43.5" hidden="1" x14ac:dyDescent="0.35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8317</v>
      </c>
      <c r="O1380" t="s">
        <v>8334</v>
      </c>
      <c r="P1380" s="14">
        <f t="shared" si="68"/>
        <v>42471.052152777775</v>
      </c>
      <c r="Q1380" s="14">
        <f t="shared" si="69"/>
        <v>42531.052152777775</v>
      </c>
      <c r="R1380">
        <f t="shared" si="67"/>
        <v>60</v>
      </c>
    </row>
    <row r="1381" spans="1:18" ht="43.5" hidden="1" x14ac:dyDescent="0.35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8317</v>
      </c>
      <c r="O1381" t="s">
        <v>8334</v>
      </c>
      <c r="P1381" s="14">
        <f t="shared" si="68"/>
        <v>42614.675625000003</v>
      </c>
      <c r="Q1381" s="14">
        <f t="shared" si="69"/>
        <v>42626.895833333328</v>
      </c>
      <c r="R1381">
        <f t="shared" si="67"/>
        <v>12</v>
      </c>
    </row>
    <row r="1382" spans="1:18" ht="29" hidden="1" x14ac:dyDescent="0.35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8326</v>
      </c>
      <c r="O1382" t="s">
        <v>8327</v>
      </c>
      <c r="P1382" s="14">
        <f t="shared" si="68"/>
        <v>42052.7815162037</v>
      </c>
      <c r="Q1382" s="14">
        <f t="shared" si="69"/>
        <v>42082.739849537036</v>
      </c>
      <c r="R1382">
        <f t="shared" si="67"/>
        <v>30</v>
      </c>
    </row>
    <row r="1383" spans="1:18" ht="43.5" hidden="1" x14ac:dyDescent="0.35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8326</v>
      </c>
      <c r="O1383" t="s">
        <v>8327</v>
      </c>
      <c r="P1383" s="14">
        <f t="shared" si="68"/>
        <v>42068.65552083333</v>
      </c>
      <c r="Q1383" s="14">
        <f t="shared" si="69"/>
        <v>42098.613854166666</v>
      </c>
      <c r="R1383">
        <f t="shared" si="67"/>
        <v>30</v>
      </c>
    </row>
    <row r="1384" spans="1:18" ht="43.5" hidden="1" x14ac:dyDescent="0.35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8326</v>
      </c>
      <c r="O1384" t="s">
        <v>8327</v>
      </c>
      <c r="P1384" s="14">
        <f t="shared" si="68"/>
        <v>42689.56931712963</v>
      </c>
      <c r="Q1384" s="14">
        <f t="shared" si="69"/>
        <v>42719.56931712963</v>
      </c>
      <c r="R1384">
        <f t="shared" si="67"/>
        <v>30</v>
      </c>
    </row>
    <row r="1385" spans="1:18" ht="29" hidden="1" x14ac:dyDescent="0.35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8317</v>
      </c>
      <c r="O1385" t="s">
        <v>8335</v>
      </c>
      <c r="P1385" s="14">
        <f t="shared" si="68"/>
        <v>41988.964062500003</v>
      </c>
      <c r="Q1385" s="14">
        <f t="shared" si="69"/>
        <v>42028.964062500003</v>
      </c>
      <c r="R1385">
        <f t="shared" si="67"/>
        <v>40</v>
      </c>
    </row>
    <row r="1386" spans="1:18" ht="58" hidden="1" x14ac:dyDescent="0.35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8317</v>
      </c>
      <c r="O1386" t="s">
        <v>8335</v>
      </c>
      <c r="P1386" s="14">
        <f t="shared" si="68"/>
        <v>40564.994837962964</v>
      </c>
      <c r="Q1386" s="14">
        <f t="shared" si="69"/>
        <v>40594.994837962964</v>
      </c>
      <c r="R1386">
        <f t="shared" si="67"/>
        <v>30</v>
      </c>
    </row>
    <row r="1387" spans="1:18" ht="43.5" hidden="1" x14ac:dyDescent="0.35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8321</v>
      </c>
      <c r="O1387" t="s">
        <v>8323</v>
      </c>
      <c r="P1387" s="14">
        <f t="shared" si="68"/>
        <v>42709.002881944441</v>
      </c>
      <c r="Q1387" s="14">
        <f t="shared" si="69"/>
        <v>42739.002881944441</v>
      </c>
      <c r="R1387">
        <f t="shared" si="67"/>
        <v>30</v>
      </c>
    </row>
    <row r="1388" spans="1:18" ht="43.5" hidden="1" x14ac:dyDescent="0.35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8321</v>
      </c>
      <c r="O1388" t="s">
        <v>8323</v>
      </c>
      <c r="P1388" s="14">
        <f t="shared" si="68"/>
        <v>42528.899398148147</v>
      </c>
      <c r="Q1388" s="14">
        <f t="shared" si="69"/>
        <v>42588.899398148147</v>
      </c>
      <c r="R1388">
        <f t="shared" si="67"/>
        <v>60</v>
      </c>
    </row>
    <row r="1389" spans="1:18" ht="58" hidden="1" x14ac:dyDescent="0.35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8317</v>
      </c>
      <c r="O1389" t="s">
        <v>8319</v>
      </c>
      <c r="P1389" s="14">
        <f t="shared" si="68"/>
        <v>40335.798078703701</v>
      </c>
      <c r="Q1389" s="14">
        <f t="shared" si="69"/>
        <v>40381.25</v>
      </c>
      <c r="R1389">
        <f t="shared" si="67"/>
        <v>46</v>
      </c>
    </row>
    <row r="1390" spans="1:18" ht="43.5" hidden="1" x14ac:dyDescent="0.35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8312</v>
      </c>
      <c r="O1390" t="s">
        <v>8336</v>
      </c>
      <c r="P1390" s="14">
        <f t="shared" si="68"/>
        <v>42270.875706018516</v>
      </c>
      <c r="Q1390" s="14">
        <f t="shared" si="69"/>
        <v>42298.958333333328</v>
      </c>
      <c r="R1390">
        <f t="shared" si="67"/>
        <v>28</v>
      </c>
    </row>
    <row r="1391" spans="1:18" ht="58" hidden="1" x14ac:dyDescent="0.35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8317</v>
      </c>
      <c r="O1391" t="s">
        <v>8319</v>
      </c>
      <c r="P1391" s="14">
        <f t="shared" si="68"/>
        <v>41313.985046296293</v>
      </c>
      <c r="Q1391" s="14">
        <f t="shared" si="69"/>
        <v>41343.943379629629</v>
      </c>
      <c r="R1391">
        <f t="shared" si="67"/>
        <v>30</v>
      </c>
    </row>
    <row r="1392" spans="1:18" ht="43.5" hidden="1" x14ac:dyDescent="0.35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8312</v>
      </c>
      <c r="O1392" t="s">
        <v>8337</v>
      </c>
      <c r="P1392" s="14">
        <f t="shared" si="68"/>
        <v>42548.269861111112</v>
      </c>
      <c r="Q1392" s="14">
        <f t="shared" si="69"/>
        <v>42593.269861111112</v>
      </c>
      <c r="R1392">
        <f t="shared" si="67"/>
        <v>45</v>
      </c>
    </row>
    <row r="1393" spans="1:18" ht="58" hidden="1" x14ac:dyDescent="0.35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8312</v>
      </c>
      <c r="O1393" t="s">
        <v>8337</v>
      </c>
      <c r="P1393" s="14">
        <f t="shared" si="68"/>
        <v>41871.845601851855</v>
      </c>
      <c r="Q1393" s="14">
        <f t="shared" si="69"/>
        <v>41913</v>
      </c>
      <c r="R1393">
        <f t="shared" si="67"/>
        <v>42</v>
      </c>
    </row>
    <row r="1394" spans="1:18" ht="43.5" hidden="1" x14ac:dyDescent="0.35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8312</v>
      </c>
      <c r="O1394" t="s">
        <v>8337</v>
      </c>
      <c r="P1394" s="14">
        <f t="shared" si="68"/>
        <v>41148.194641203707</v>
      </c>
      <c r="Q1394" s="14">
        <f t="shared" si="69"/>
        <v>41188.165972222225</v>
      </c>
      <c r="R1394">
        <f t="shared" si="67"/>
        <v>40</v>
      </c>
    </row>
    <row r="1395" spans="1:18" ht="43.5" hidden="1" x14ac:dyDescent="0.35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8312</v>
      </c>
      <c r="O1395" t="s">
        <v>8337</v>
      </c>
      <c r="P1395" s="14">
        <f t="shared" si="68"/>
        <v>41742.780509259261</v>
      </c>
      <c r="Q1395" s="14">
        <f t="shared" si="69"/>
        <v>41772.780509259261</v>
      </c>
      <c r="R1395">
        <f t="shared" si="67"/>
        <v>30</v>
      </c>
    </row>
    <row r="1396" spans="1:18" ht="58" hidden="1" x14ac:dyDescent="0.35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8312</v>
      </c>
      <c r="O1396" t="s">
        <v>8337</v>
      </c>
      <c r="P1396" s="14">
        <f t="shared" si="68"/>
        <v>40347.837800925925</v>
      </c>
      <c r="Q1396" s="14">
        <f t="shared" si="69"/>
        <v>40414.166666666664</v>
      </c>
      <c r="R1396">
        <f t="shared" si="67"/>
        <v>67</v>
      </c>
    </row>
    <row r="1397" spans="1:18" ht="29" hidden="1" x14ac:dyDescent="0.35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8312</v>
      </c>
      <c r="O1397" t="s">
        <v>8337</v>
      </c>
      <c r="P1397" s="14">
        <f t="shared" si="68"/>
        <v>41312.88077546296</v>
      </c>
      <c r="Q1397" s="14">
        <f t="shared" si="69"/>
        <v>41342.88077546296</v>
      </c>
      <c r="R1397">
        <f t="shared" si="67"/>
        <v>30</v>
      </c>
    </row>
    <row r="1398" spans="1:18" ht="43.5" hidden="1" x14ac:dyDescent="0.35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8312</v>
      </c>
      <c r="O1398" t="s">
        <v>8337</v>
      </c>
      <c r="P1398" s="14">
        <f t="shared" si="68"/>
        <v>41578.210104166668</v>
      </c>
      <c r="Q1398" s="14">
        <f t="shared" si="69"/>
        <v>41638.251770833333</v>
      </c>
      <c r="R1398">
        <f t="shared" si="67"/>
        <v>60</v>
      </c>
    </row>
    <row r="1399" spans="1:18" ht="43.5" hidden="1" x14ac:dyDescent="0.35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8312</v>
      </c>
      <c r="O1399" t="s">
        <v>8337</v>
      </c>
      <c r="P1399" s="14">
        <f t="shared" si="68"/>
        <v>42331.708032407405</v>
      </c>
      <c r="Q1399" s="14">
        <f t="shared" si="69"/>
        <v>42391.708032407405</v>
      </c>
      <c r="R1399">
        <f t="shared" si="67"/>
        <v>60</v>
      </c>
    </row>
    <row r="1400" spans="1:18" ht="43.5" hidden="1" x14ac:dyDescent="0.35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8312</v>
      </c>
      <c r="O1400" t="s">
        <v>8337</v>
      </c>
      <c r="P1400" s="14">
        <f t="shared" si="68"/>
        <v>41387.171805555554</v>
      </c>
      <c r="Q1400" s="14">
        <f t="shared" si="69"/>
        <v>41417.171805555554</v>
      </c>
      <c r="R1400">
        <f t="shared" si="67"/>
        <v>30</v>
      </c>
    </row>
    <row r="1401" spans="1:18" ht="43.5" hidden="1" x14ac:dyDescent="0.35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8312</v>
      </c>
      <c r="O1401" t="s">
        <v>8337</v>
      </c>
      <c r="P1401" s="14">
        <f t="shared" si="68"/>
        <v>42115.071504629625</v>
      </c>
      <c r="Q1401" s="14">
        <f t="shared" si="69"/>
        <v>42155.071504629625</v>
      </c>
      <c r="R1401">
        <f t="shared" si="67"/>
        <v>40</v>
      </c>
    </row>
    <row r="1402" spans="1:18" ht="58" hidden="1" x14ac:dyDescent="0.35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8312</v>
      </c>
      <c r="O1402" t="s">
        <v>8337</v>
      </c>
      <c r="P1402" s="14">
        <f t="shared" si="68"/>
        <v>42150.71056712963</v>
      </c>
      <c r="Q1402" s="14">
        <f t="shared" si="69"/>
        <v>42180.791666666672</v>
      </c>
      <c r="R1402">
        <f t="shared" si="67"/>
        <v>30</v>
      </c>
    </row>
    <row r="1403" spans="1:18" ht="43.5" hidden="1" x14ac:dyDescent="0.35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8321</v>
      </c>
      <c r="O1403" t="s">
        <v>8322</v>
      </c>
      <c r="P1403" s="14">
        <f t="shared" si="68"/>
        <v>41018.711863425924</v>
      </c>
      <c r="Q1403" s="14">
        <f t="shared" si="69"/>
        <v>41048.711863425924</v>
      </c>
      <c r="R1403">
        <f t="shared" si="67"/>
        <v>30</v>
      </c>
    </row>
    <row r="1404" spans="1:18" ht="58" hidden="1" x14ac:dyDescent="0.35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8321</v>
      </c>
      <c r="O1404" t="s">
        <v>8338</v>
      </c>
      <c r="P1404" s="14">
        <f t="shared" si="68"/>
        <v>42380.690289351856</v>
      </c>
      <c r="Q1404" s="14">
        <f t="shared" si="69"/>
        <v>42394.666666666672</v>
      </c>
      <c r="R1404">
        <f t="shared" si="67"/>
        <v>14</v>
      </c>
    </row>
    <row r="1405" spans="1:18" ht="58" hidden="1" x14ac:dyDescent="0.35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8321</v>
      </c>
      <c r="O1405" t="s">
        <v>8338</v>
      </c>
      <c r="P1405" s="14">
        <f t="shared" si="68"/>
        <v>42425.757986111115</v>
      </c>
      <c r="Q1405" s="14">
        <f t="shared" si="69"/>
        <v>42455.716319444444</v>
      </c>
      <c r="R1405">
        <f t="shared" si="67"/>
        <v>30</v>
      </c>
    </row>
    <row r="1406" spans="1:18" ht="43.5" hidden="1" x14ac:dyDescent="0.35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8321</v>
      </c>
      <c r="O1406" t="s">
        <v>8338</v>
      </c>
      <c r="P1406" s="14">
        <f t="shared" si="68"/>
        <v>42644.667534722219</v>
      </c>
      <c r="Q1406" s="14">
        <f t="shared" si="69"/>
        <v>42672.791666666672</v>
      </c>
      <c r="R1406">
        <f t="shared" si="67"/>
        <v>28</v>
      </c>
    </row>
    <row r="1407" spans="1:18" ht="29" hidden="1" x14ac:dyDescent="0.35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8321</v>
      </c>
      <c r="O1407" t="s">
        <v>8338</v>
      </c>
      <c r="P1407" s="14">
        <f t="shared" si="68"/>
        <v>41569.575613425928</v>
      </c>
      <c r="Q1407" s="14">
        <f t="shared" si="69"/>
        <v>41605.126388888886</v>
      </c>
      <c r="R1407">
        <f t="shared" si="67"/>
        <v>36</v>
      </c>
    </row>
    <row r="1408" spans="1:18" ht="58" hidden="1" x14ac:dyDescent="0.35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8324</v>
      </c>
      <c r="O1408" t="s">
        <v>8339</v>
      </c>
      <c r="P1408" s="14">
        <f t="shared" si="68"/>
        <v>42139.781678240746</v>
      </c>
      <c r="Q1408" s="14">
        <f t="shared" si="69"/>
        <v>42169.781678240746</v>
      </c>
      <c r="R1408">
        <f t="shared" si="67"/>
        <v>30</v>
      </c>
    </row>
    <row r="1409" spans="1:18" ht="58" hidden="1" x14ac:dyDescent="0.35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8312</v>
      </c>
      <c r="O1409" t="s">
        <v>8313</v>
      </c>
      <c r="P1409" s="14">
        <f t="shared" si="68"/>
        <v>42327.825289351851</v>
      </c>
      <c r="Q1409" s="14">
        <f t="shared" si="69"/>
        <v>42377.82430555555</v>
      </c>
      <c r="R1409">
        <f t="shared" si="67"/>
        <v>50</v>
      </c>
    </row>
    <row r="1410" spans="1:18" ht="29" hidden="1" x14ac:dyDescent="0.35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8312</v>
      </c>
      <c r="O1410" t="s">
        <v>8313</v>
      </c>
      <c r="P1410" s="14">
        <f t="shared" si="68"/>
        <v>42130.78361111111</v>
      </c>
      <c r="Q1410" s="14">
        <f t="shared" si="69"/>
        <v>42160.78361111111</v>
      </c>
      <c r="R1410">
        <f t="shared" si="67"/>
        <v>30</v>
      </c>
    </row>
    <row r="1411" spans="1:18" ht="43.5" hidden="1" x14ac:dyDescent="0.35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8312</v>
      </c>
      <c r="O1411" t="s">
        <v>8313</v>
      </c>
      <c r="P1411" s="14">
        <f t="shared" si="68"/>
        <v>42592.836076388892</v>
      </c>
      <c r="Q1411" s="14">
        <f t="shared" si="69"/>
        <v>42622.836076388892</v>
      </c>
      <c r="R1411">
        <f t="shared" ref="R1411:R1474" si="70">_xlfn.DAYS(Q1411,P1411)</f>
        <v>30</v>
      </c>
    </row>
    <row r="1412" spans="1:18" ht="43.5" hidden="1" x14ac:dyDescent="0.35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8312</v>
      </c>
      <c r="O1412" t="s">
        <v>8313</v>
      </c>
      <c r="P1412" s="14">
        <f t="shared" ref="P1412:P1475" si="71">(((J1412/60)/60)/24)+DATE(1970,1,1)</f>
        <v>42027.056793981479</v>
      </c>
      <c r="Q1412" s="14">
        <f t="shared" ref="Q1412:Q1475" si="72">(((I1412/60)/60)/24)+DATE(1970,1,1)</f>
        <v>42057.056793981479</v>
      </c>
      <c r="R1412">
        <f t="shared" si="70"/>
        <v>30</v>
      </c>
    </row>
    <row r="1413" spans="1:18" ht="58" hidden="1" x14ac:dyDescent="0.35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8324</v>
      </c>
      <c r="O1413" t="s">
        <v>8325</v>
      </c>
      <c r="P1413" s="14">
        <f t="shared" si="71"/>
        <v>42397.89980324074</v>
      </c>
      <c r="Q1413" s="14">
        <f t="shared" si="72"/>
        <v>42427.89980324074</v>
      </c>
      <c r="R1413">
        <f t="shared" si="70"/>
        <v>30</v>
      </c>
    </row>
    <row r="1414" spans="1:18" ht="58" hidden="1" x14ac:dyDescent="0.35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8324</v>
      </c>
      <c r="O1414" t="s">
        <v>8325</v>
      </c>
      <c r="P1414" s="14">
        <f t="shared" si="71"/>
        <v>42265.818622685183</v>
      </c>
      <c r="Q1414" s="14">
        <f t="shared" si="72"/>
        <v>42295.818622685183</v>
      </c>
      <c r="R1414">
        <f t="shared" si="70"/>
        <v>30</v>
      </c>
    </row>
    <row r="1415" spans="1:18" ht="43.5" hidden="1" x14ac:dyDescent="0.35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8324</v>
      </c>
      <c r="O1415" t="s">
        <v>8339</v>
      </c>
      <c r="P1415" s="14">
        <f t="shared" si="71"/>
        <v>41943.142534722225</v>
      </c>
      <c r="Q1415" s="14">
        <f t="shared" si="72"/>
        <v>41973.184201388889</v>
      </c>
      <c r="R1415">
        <f t="shared" si="70"/>
        <v>30</v>
      </c>
    </row>
    <row r="1416" spans="1:18" ht="43.5" hidden="1" x14ac:dyDescent="0.35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8324</v>
      </c>
      <c r="O1416" t="s">
        <v>8339</v>
      </c>
      <c r="P1416" s="14">
        <f t="shared" si="71"/>
        <v>42779.908449074079</v>
      </c>
      <c r="Q1416" s="14">
        <f t="shared" si="72"/>
        <v>42799.908449074079</v>
      </c>
      <c r="R1416">
        <f t="shared" si="70"/>
        <v>20</v>
      </c>
    </row>
    <row r="1417" spans="1:18" ht="43.5" hidden="1" x14ac:dyDescent="0.35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8324</v>
      </c>
      <c r="O1417" t="s">
        <v>8340</v>
      </c>
      <c r="P1417" s="14">
        <f t="shared" si="71"/>
        <v>42498.899398148147</v>
      </c>
      <c r="Q1417" s="14">
        <f t="shared" si="72"/>
        <v>42528.879166666666</v>
      </c>
      <c r="R1417">
        <f t="shared" si="70"/>
        <v>30</v>
      </c>
    </row>
    <row r="1418" spans="1:18" ht="43.5" hidden="1" x14ac:dyDescent="0.35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8317</v>
      </c>
      <c r="O1418" t="s">
        <v>8341</v>
      </c>
      <c r="P1418" s="14">
        <f t="shared" si="71"/>
        <v>41977.902222222227</v>
      </c>
      <c r="Q1418" s="14">
        <f t="shared" si="72"/>
        <v>42037.902222222227</v>
      </c>
      <c r="R1418">
        <f t="shared" si="70"/>
        <v>60</v>
      </c>
    </row>
    <row r="1419" spans="1:18" ht="58" hidden="1" x14ac:dyDescent="0.35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8324</v>
      </c>
      <c r="O1419" t="s">
        <v>8325</v>
      </c>
      <c r="P1419" s="14">
        <f t="shared" si="71"/>
        <v>42594.524756944447</v>
      </c>
      <c r="Q1419" s="14">
        <f t="shared" si="72"/>
        <v>42654.524756944447</v>
      </c>
      <c r="R1419">
        <f t="shared" si="70"/>
        <v>60</v>
      </c>
    </row>
    <row r="1420" spans="1:18" ht="43.5" hidden="1" x14ac:dyDescent="0.35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8324</v>
      </c>
      <c r="O1420" t="s">
        <v>8325</v>
      </c>
      <c r="P1420" s="14">
        <f t="shared" si="71"/>
        <v>42440.650335648148</v>
      </c>
      <c r="Q1420" s="14">
        <f t="shared" si="72"/>
        <v>42499.868055555555</v>
      </c>
      <c r="R1420">
        <f t="shared" si="70"/>
        <v>59</v>
      </c>
    </row>
    <row r="1421" spans="1:18" ht="43.5" hidden="1" x14ac:dyDescent="0.35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8324</v>
      </c>
      <c r="O1421" t="s">
        <v>8325</v>
      </c>
      <c r="P1421" s="14">
        <f t="shared" si="71"/>
        <v>42584.666597222225</v>
      </c>
      <c r="Q1421" s="14">
        <f t="shared" si="72"/>
        <v>42614.666597222225</v>
      </c>
      <c r="R1421">
        <f t="shared" si="70"/>
        <v>30</v>
      </c>
    </row>
    <row r="1422" spans="1:18" ht="58" hidden="1" x14ac:dyDescent="0.35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8324</v>
      </c>
      <c r="O1422" t="s">
        <v>8325</v>
      </c>
      <c r="P1422" s="14">
        <f t="shared" si="71"/>
        <v>42487.825752314813</v>
      </c>
      <c r="Q1422" s="14">
        <f t="shared" si="72"/>
        <v>42508.825752314813</v>
      </c>
      <c r="R1422">
        <f t="shared" si="70"/>
        <v>21</v>
      </c>
    </row>
    <row r="1423" spans="1:18" ht="29" hidden="1" x14ac:dyDescent="0.35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8324</v>
      </c>
      <c r="O1423" t="s">
        <v>8325</v>
      </c>
      <c r="P1423" s="14">
        <f t="shared" si="71"/>
        <v>42060.00980324074</v>
      </c>
      <c r="Q1423" s="14">
        <f t="shared" si="72"/>
        <v>42104.968136574069</v>
      </c>
      <c r="R1423">
        <f t="shared" si="70"/>
        <v>44</v>
      </c>
    </row>
    <row r="1424" spans="1:18" ht="29" hidden="1" x14ac:dyDescent="0.35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8324</v>
      </c>
      <c r="O1424" t="s">
        <v>8325</v>
      </c>
      <c r="P1424" s="14">
        <f t="shared" si="71"/>
        <v>42140.173252314817</v>
      </c>
      <c r="Q1424" s="14">
        <f t="shared" si="72"/>
        <v>42170.173252314817</v>
      </c>
      <c r="R1424">
        <f t="shared" si="70"/>
        <v>30</v>
      </c>
    </row>
    <row r="1425" spans="1:18" ht="43.5" hidden="1" x14ac:dyDescent="0.35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8324</v>
      </c>
      <c r="O1425" t="s">
        <v>8325</v>
      </c>
      <c r="P1425" s="14">
        <f t="shared" si="71"/>
        <v>42089.84520833334</v>
      </c>
      <c r="Q1425" s="14">
        <f t="shared" si="72"/>
        <v>42119.84520833334</v>
      </c>
      <c r="R1425">
        <f t="shared" si="70"/>
        <v>30</v>
      </c>
    </row>
    <row r="1426" spans="1:18" ht="43.5" hidden="1" x14ac:dyDescent="0.35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8312</v>
      </c>
      <c r="O1426" t="s">
        <v>8342</v>
      </c>
      <c r="P1426" s="14">
        <f t="shared" si="71"/>
        <v>41982.143171296295</v>
      </c>
      <c r="Q1426" s="14">
        <f t="shared" si="72"/>
        <v>42013.143171296295</v>
      </c>
      <c r="R1426">
        <f t="shared" si="70"/>
        <v>31</v>
      </c>
    </row>
    <row r="1427" spans="1:18" ht="43.5" hidden="1" x14ac:dyDescent="0.35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8312</v>
      </c>
      <c r="O1427" t="s">
        <v>8343</v>
      </c>
      <c r="P1427" s="14">
        <f t="shared" si="71"/>
        <v>42235.764340277776</v>
      </c>
      <c r="Q1427" s="14">
        <f t="shared" si="72"/>
        <v>42272.875</v>
      </c>
      <c r="R1427">
        <f t="shared" si="70"/>
        <v>37</v>
      </c>
    </row>
    <row r="1428" spans="1:18" ht="58" hidden="1" x14ac:dyDescent="0.35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8312</v>
      </c>
      <c r="O1428" t="s">
        <v>8343</v>
      </c>
      <c r="P1428" s="14">
        <f t="shared" si="71"/>
        <v>42344.884143518517</v>
      </c>
      <c r="Q1428" s="14">
        <f t="shared" si="72"/>
        <v>42366.25</v>
      </c>
      <c r="R1428">
        <f t="shared" si="70"/>
        <v>22</v>
      </c>
    </row>
    <row r="1429" spans="1:18" ht="43.5" hidden="1" x14ac:dyDescent="0.35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8328</v>
      </c>
      <c r="O1429" t="s">
        <v>8344</v>
      </c>
      <c r="P1429" s="14">
        <f t="shared" si="71"/>
        <v>42800.801817129628</v>
      </c>
      <c r="Q1429" s="14">
        <f t="shared" si="72"/>
        <v>42830.760150462964</v>
      </c>
      <c r="R1429">
        <f t="shared" si="70"/>
        <v>30</v>
      </c>
    </row>
    <row r="1430" spans="1:18" ht="72.5" hidden="1" x14ac:dyDescent="0.35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8328</v>
      </c>
      <c r="O1430" t="s">
        <v>8344</v>
      </c>
      <c r="P1430" s="14">
        <f t="shared" si="71"/>
        <v>42255.333252314813</v>
      </c>
      <c r="Q1430" s="14">
        <f t="shared" si="72"/>
        <v>42285.333252314813</v>
      </c>
      <c r="R1430">
        <f t="shared" si="70"/>
        <v>30</v>
      </c>
    </row>
    <row r="1431" spans="1:18" ht="43.5" hidden="1" x14ac:dyDescent="0.35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8312</v>
      </c>
      <c r="O1431" t="s">
        <v>8337</v>
      </c>
      <c r="P1431" s="14">
        <f t="shared" si="71"/>
        <v>42198.676655092597</v>
      </c>
      <c r="Q1431" s="14">
        <f t="shared" si="72"/>
        <v>42223.676655092597</v>
      </c>
      <c r="R1431">
        <f t="shared" si="70"/>
        <v>25</v>
      </c>
    </row>
    <row r="1432" spans="1:18" ht="29" hidden="1" x14ac:dyDescent="0.35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8315</v>
      </c>
      <c r="O1432" t="s">
        <v>8345</v>
      </c>
      <c r="P1432" s="14">
        <f t="shared" si="71"/>
        <v>42068.799039351856</v>
      </c>
      <c r="Q1432" s="14">
        <f t="shared" si="72"/>
        <v>42098.757372685184</v>
      </c>
      <c r="R1432">
        <f t="shared" si="70"/>
        <v>30</v>
      </c>
    </row>
    <row r="1433" spans="1:18" ht="43.5" hidden="1" x14ac:dyDescent="0.35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8315</v>
      </c>
      <c r="O1433" t="s">
        <v>8345</v>
      </c>
      <c r="P1433" s="14">
        <f t="shared" si="71"/>
        <v>41863.636006944449</v>
      </c>
      <c r="Q1433" s="14">
        <f t="shared" si="72"/>
        <v>41893.636006944449</v>
      </c>
      <c r="R1433">
        <f t="shared" si="70"/>
        <v>30</v>
      </c>
    </row>
    <row r="1434" spans="1:18" ht="43.5" hidden="1" x14ac:dyDescent="0.35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8315</v>
      </c>
      <c r="O1434" t="s">
        <v>8345</v>
      </c>
      <c r="P1434" s="14">
        <f t="shared" si="71"/>
        <v>41620.90047453704</v>
      </c>
      <c r="Q1434" s="14">
        <f t="shared" si="72"/>
        <v>41650.90047453704</v>
      </c>
      <c r="R1434">
        <f t="shared" si="70"/>
        <v>30</v>
      </c>
    </row>
    <row r="1435" spans="1:18" ht="58" hidden="1" x14ac:dyDescent="0.35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8328</v>
      </c>
      <c r="O1435" t="s">
        <v>8329</v>
      </c>
      <c r="P1435" s="14">
        <f t="shared" si="71"/>
        <v>42176.419039351851</v>
      </c>
      <c r="Q1435" s="14">
        <f t="shared" si="72"/>
        <v>42206.419039351851</v>
      </c>
      <c r="R1435">
        <f t="shared" si="70"/>
        <v>30</v>
      </c>
    </row>
    <row r="1436" spans="1:18" ht="43.5" hidden="1" x14ac:dyDescent="0.35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8328</v>
      </c>
      <c r="O1436" t="s">
        <v>8329</v>
      </c>
      <c r="P1436" s="14">
        <f t="shared" si="71"/>
        <v>42158.065694444449</v>
      </c>
      <c r="Q1436" s="14">
        <f t="shared" si="72"/>
        <v>42201</v>
      </c>
      <c r="R1436">
        <f t="shared" si="70"/>
        <v>43</v>
      </c>
    </row>
    <row r="1437" spans="1:18" ht="43.5" hidden="1" x14ac:dyDescent="0.35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8328</v>
      </c>
      <c r="O1437" t="s">
        <v>8329</v>
      </c>
      <c r="P1437" s="14">
        <f t="shared" si="71"/>
        <v>42028.496562500004</v>
      </c>
      <c r="Q1437" s="14">
        <f t="shared" si="72"/>
        <v>42058.496562500004</v>
      </c>
      <c r="R1437">
        <f t="shared" si="70"/>
        <v>30</v>
      </c>
    </row>
    <row r="1438" spans="1:18" ht="43.5" hidden="1" x14ac:dyDescent="0.35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8328</v>
      </c>
      <c r="O1438" t="s">
        <v>8329</v>
      </c>
      <c r="P1438" s="14">
        <f t="shared" si="71"/>
        <v>42250.598217592589</v>
      </c>
      <c r="Q1438" s="14">
        <f t="shared" si="72"/>
        <v>42270.598217592589</v>
      </c>
      <c r="R1438">
        <f t="shared" si="70"/>
        <v>20</v>
      </c>
    </row>
    <row r="1439" spans="1:18" ht="43.5" hidden="1" x14ac:dyDescent="0.35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8328</v>
      </c>
      <c r="O1439" t="s">
        <v>8329</v>
      </c>
      <c r="P1439" s="14">
        <f t="shared" si="71"/>
        <v>41974.738576388889</v>
      </c>
      <c r="Q1439" s="14">
        <f t="shared" si="72"/>
        <v>41994.738576388889</v>
      </c>
      <c r="R1439">
        <f t="shared" si="70"/>
        <v>20</v>
      </c>
    </row>
    <row r="1440" spans="1:18" ht="58" hidden="1" x14ac:dyDescent="0.35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8328</v>
      </c>
      <c r="O1440" t="s">
        <v>8329</v>
      </c>
      <c r="P1440" s="14">
        <f t="shared" si="71"/>
        <v>42370.90320601852</v>
      </c>
      <c r="Q1440" s="14">
        <f t="shared" si="72"/>
        <v>42406.207638888889</v>
      </c>
      <c r="R1440">
        <f t="shared" si="70"/>
        <v>36</v>
      </c>
    </row>
    <row r="1441" spans="1:18" ht="43.5" hidden="1" x14ac:dyDescent="0.35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8328</v>
      </c>
      <c r="O1441" t="s">
        <v>8329</v>
      </c>
      <c r="P1441" s="14">
        <f t="shared" si="71"/>
        <v>42415.883425925931</v>
      </c>
      <c r="Q1441" s="14">
        <f t="shared" si="72"/>
        <v>42475.84175925926</v>
      </c>
      <c r="R1441">
        <f t="shared" si="70"/>
        <v>60</v>
      </c>
    </row>
    <row r="1442" spans="1:18" ht="43.5" hidden="1" x14ac:dyDescent="0.35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8328</v>
      </c>
      <c r="O1442" t="s">
        <v>8329</v>
      </c>
      <c r="P1442" s="14">
        <f t="shared" si="71"/>
        <v>42515.078217592592</v>
      </c>
      <c r="Q1442" s="14">
        <f t="shared" si="72"/>
        <v>42575.078217592592</v>
      </c>
      <c r="R1442">
        <f t="shared" si="70"/>
        <v>60</v>
      </c>
    </row>
    <row r="1443" spans="1:18" ht="43.5" hidden="1" x14ac:dyDescent="0.35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8328</v>
      </c>
      <c r="O1443" t="s">
        <v>8329</v>
      </c>
      <c r="P1443" s="14">
        <f t="shared" si="71"/>
        <v>41828.922905092593</v>
      </c>
      <c r="Q1443" s="14">
        <f t="shared" si="72"/>
        <v>41888.922905092593</v>
      </c>
      <c r="R1443">
        <f t="shared" si="70"/>
        <v>60</v>
      </c>
    </row>
    <row r="1444" spans="1:18" ht="43.5" hidden="1" x14ac:dyDescent="0.35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8328</v>
      </c>
      <c r="O1444" t="s">
        <v>8346</v>
      </c>
      <c r="P1444" s="14">
        <f t="shared" si="71"/>
        <v>42101.584074074075</v>
      </c>
      <c r="Q1444" s="14">
        <f t="shared" si="72"/>
        <v>42131.584074074075</v>
      </c>
      <c r="R1444">
        <f t="shared" si="70"/>
        <v>30</v>
      </c>
    </row>
    <row r="1445" spans="1:18" ht="43.5" hidden="1" x14ac:dyDescent="0.35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8328</v>
      </c>
      <c r="O1445" t="s">
        <v>8344</v>
      </c>
      <c r="P1445" s="14">
        <f t="shared" si="71"/>
        <v>42132.9143287037</v>
      </c>
      <c r="Q1445" s="14">
        <f t="shared" si="72"/>
        <v>42162.9143287037</v>
      </c>
      <c r="R1445">
        <f t="shared" si="70"/>
        <v>30</v>
      </c>
    </row>
    <row r="1446" spans="1:18" ht="43.5" hidden="1" x14ac:dyDescent="0.35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8328</v>
      </c>
      <c r="O1446" t="s">
        <v>8344</v>
      </c>
      <c r="P1446" s="14">
        <f t="shared" si="71"/>
        <v>42498.008391203708</v>
      </c>
      <c r="Q1446" s="14">
        <f t="shared" si="72"/>
        <v>42528.008391203708</v>
      </c>
      <c r="R1446">
        <f t="shared" si="70"/>
        <v>30</v>
      </c>
    </row>
    <row r="1447" spans="1:18" ht="58" hidden="1" x14ac:dyDescent="0.35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8328</v>
      </c>
      <c r="O1447" t="s">
        <v>8329</v>
      </c>
      <c r="P1447" s="14">
        <f t="shared" si="71"/>
        <v>42157.470185185186</v>
      </c>
      <c r="Q1447" s="14">
        <f t="shared" si="72"/>
        <v>42187.470185185186</v>
      </c>
      <c r="R1447">
        <f t="shared" si="70"/>
        <v>30</v>
      </c>
    </row>
    <row r="1448" spans="1:18" ht="43.5" hidden="1" x14ac:dyDescent="0.35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8328</v>
      </c>
      <c r="O1448" t="s">
        <v>8329</v>
      </c>
      <c r="P1448" s="14">
        <f t="shared" si="71"/>
        <v>42233.738564814819</v>
      </c>
      <c r="Q1448" s="14">
        <f t="shared" si="72"/>
        <v>42263.738564814819</v>
      </c>
      <c r="R1448">
        <f t="shared" si="70"/>
        <v>30</v>
      </c>
    </row>
    <row r="1449" spans="1:18" ht="58" hidden="1" x14ac:dyDescent="0.35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8328</v>
      </c>
      <c r="O1449" t="s">
        <v>8344</v>
      </c>
      <c r="P1449" s="14">
        <f t="shared" si="71"/>
        <v>42654.973703703698</v>
      </c>
      <c r="Q1449" s="14">
        <f t="shared" si="72"/>
        <v>42674.166666666672</v>
      </c>
      <c r="R1449">
        <f t="shared" si="70"/>
        <v>20</v>
      </c>
    </row>
    <row r="1450" spans="1:18" ht="43.5" hidden="1" x14ac:dyDescent="0.35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8328</v>
      </c>
      <c r="O1450" t="s">
        <v>8344</v>
      </c>
      <c r="P1450" s="14">
        <f t="shared" si="71"/>
        <v>42341.57430555555</v>
      </c>
      <c r="Q1450" s="14">
        <f t="shared" si="72"/>
        <v>42376.57430555555</v>
      </c>
      <c r="R1450">
        <f t="shared" si="70"/>
        <v>35</v>
      </c>
    </row>
    <row r="1451" spans="1:18" ht="43.5" hidden="1" x14ac:dyDescent="0.35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8328</v>
      </c>
      <c r="O1451" t="s">
        <v>8344</v>
      </c>
      <c r="P1451" s="14">
        <f t="shared" si="71"/>
        <v>42775.733715277776</v>
      </c>
      <c r="Q1451" s="14">
        <f t="shared" si="72"/>
        <v>42793.207638888889</v>
      </c>
      <c r="R1451">
        <f t="shared" si="70"/>
        <v>18</v>
      </c>
    </row>
    <row r="1452" spans="1:18" ht="43.5" hidden="1" x14ac:dyDescent="0.35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8328</v>
      </c>
      <c r="O1452" t="s">
        <v>8344</v>
      </c>
      <c r="P1452" s="14">
        <f t="shared" si="71"/>
        <v>42146.836215277777</v>
      </c>
      <c r="Q1452" s="14">
        <f t="shared" si="72"/>
        <v>42176.836215277777</v>
      </c>
      <c r="R1452">
        <f t="shared" si="70"/>
        <v>30</v>
      </c>
    </row>
    <row r="1453" spans="1:18" ht="43.5" hidden="1" x14ac:dyDescent="0.35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8328</v>
      </c>
      <c r="O1453" t="s">
        <v>8344</v>
      </c>
      <c r="P1453" s="14">
        <f t="shared" si="71"/>
        <v>42564.95380787037</v>
      </c>
      <c r="Q1453" s="14">
        <f t="shared" si="72"/>
        <v>42609.95380787037</v>
      </c>
      <c r="R1453">
        <f t="shared" si="70"/>
        <v>45</v>
      </c>
    </row>
    <row r="1454" spans="1:18" ht="58" hidden="1" x14ac:dyDescent="0.35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8328</v>
      </c>
      <c r="O1454" t="s">
        <v>8344</v>
      </c>
      <c r="P1454" s="14">
        <f t="shared" si="71"/>
        <v>41862.761724537035</v>
      </c>
      <c r="Q1454" s="14">
        <f t="shared" si="72"/>
        <v>41914.165972222225</v>
      </c>
      <c r="R1454">
        <f t="shared" si="70"/>
        <v>52</v>
      </c>
    </row>
    <row r="1455" spans="1:18" ht="43.5" hidden="1" x14ac:dyDescent="0.35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8328</v>
      </c>
      <c r="O1455" t="s">
        <v>8344</v>
      </c>
      <c r="P1455" s="14">
        <f t="shared" si="71"/>
        <v>42248.535787037035</v>
      </c>
      <c r="Q1455" s="14">
        <f t="shared" si="72"/>
        <v>42277.75</v>
      </c>
      <c r="R1455">
        <f t="shared" si="70"/>
        <v>29</v>
      </c>
    </row>
    <row r="1456" spans="1:18" ht="43.5" hidden="1" x14ac:dyDescent="0.35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8328</v>
      </c>
      <c r="O1456" t="s">
        <v>8344</v>
      </c>
      <c r="P1456" s="14">
        <f t="shared" si="71"/>
        <v>42690.733437499999</v>
      </c>
      <c r="Q1456" s="14">
        <f t="shared" si="72"/>
        <v>42711.733437499999</v>
      </c>
      <c r="R1456">
        <f t="shared" si="70"/>
        <v>21</v>
      </c>
    </row>
    <row r="1457" spans="1:18" ht="29" hidden="1" x14ac:dyDescent="0.35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8328</v>
      </c>
      <c r="O1457" t="s">
        <v>8344</v>
      </c>
      <c r="P1457" s="14">
        <f t="shared" si="71"/>
        <v>42226.651886574073</v>
      </c>
      <c r="Q1457" s="14">
        <f t="shared" si="72"/>
        <v>42286.651886574073</v>
      </c>
      <c r="R1457">
        <f t="shared" si="70"/>
        <v>60</v>
      </c>
    </row>
    <row r="1458" spans="1:18" ht="43.5" hidden="1" x14ac:dyDescent="0.35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8328</v>
      </c>
      <c r="O1458" t="s">
        <v>8344</v>
      </c>
      <c r="P1458" s="14">
        <f t="shared" si="71"/>
        <v>42629.503483796296</v>
      </c>
      <c r="Q1458" s="14">
        <f t="shared" si="72"/>
        <v>42650.583333333328</v>
      </c>
      <c r="R1458">
        <f t="shared" si="70"/>
        <v>21</v>
      </c>
    </row>
    <row r="1459" spans="1:18" ht="43.5" hidden="1" x14ac:dyDescent="0.35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8328</v>
      </c>
      <c r="O1459" t="s">
        <v>8344</v>
      </c>
      <c r="P1459" s="14">
        <f t="shared" si="71"/>
        <v>42496.447071759263</v>
      </c>
      <c r="Q1459" s="14">
        <f t="shared" si="72"/>
        <v>42526.447071759263</v>
      </c>
      <c r="R1459">
        <f t="shared" si="70"/>
        <v>30</v>
      </c>
    </row>
    <row r="1460" spans="1:18" ht="58" hidden="1" x14ac:dyDescent="0.35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8328</v>
      </c>
      <c r="O1460" t="s">
        <v>8344</v>
      </c>
      <c r="P1460" s="14">
        <f t="shared" si="71"/>
        <v>42060.04550925926</v>
      </c>
      <c r="Q1460" s="14">
        <f t="shared" si="72"/>
        <v>42090.003842592589</v>
      </c>
      <c r="R1460">
        <f t="shared" si="70"/>
        <v>30</v>
      </c>
    </row>
    <row r="1461" spans="1:18" ht="43.5" hidden="1" x14ac:dyDescent="0.35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8328</v>
      </c>
      <c r="O1461" t="s">
        <v>8329</v>
      </c>
      <c r="P1461" s="14">
        <f t="shared" si="71"/>
        <v>42808.640231481477</v>
      </c>
      <c r="Q1461" s="14">
        <f t="shared" si="72"/>
        <v>42839.207638888889</v>
      </c>
      <c r="R1461">
        <f t="shared" si="70"/>
        <v>31</v>
      </c>
    </row>
    <row r="1462" spans="1:18" ht="58" hidden="1" x14ac:dyDescent="0.35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8328</v>
      </c>
      <c r="O1462" t="s">
        <v>8329</v>
      </c>
      <c r="P1462" s="14">
        <f t="shared" si="71"/>
        <v>42802.718784722223</v>
      </c>
      <c r="Q1462" s="14">
        <f t="shared" si="72"/>
        <v>42832.677118055552</v>
      </c>
      <c r="R1462">
        <f t="shared" si="70"/>
        <v>30</v>
      </c>
    </row>
    <row r="1463" spans="1:18" ht="58" hidden="1" x14ac:dyDescent="0.35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8328</v>
      </c>
      <c r="O1463" t="s">
        <v>8329</v>
      </c>
      <c r="P1463" s="14">
        <f t="shared" si="71"/>
        <v>42796.538275462968</v>
      </c>
      <c r="Q1463" s="14">
        <f t="shared" si="72"/>
        <v>42813.25</v>
      </c>
      <c r="R1463">
        <f t="shared" si="70"/>
        <v>17</v>
      </c>
    </row>
    <row r="1464" spans="1:18" ht="43.5" hidden="1" x14ac:dyDescent="0.35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8328</v>
      </c>
      <c r="O1464" t="s">
        <v>8329</v>
      </c>
      <c r="P1464" s="14">
        <f t="shared" si="71"/>
        <v>41878.878379629627</v>
      </c>
      <c r="Q1464" s="14">
        <f t="shared" si="72"/>
        <v>41908.878379629627</v>
      </c>
      <c r="R1464">
        <f t="shared" si="70"/>
        <v>30</v>
      </c>
    </row>
    <row r="1465" spans="1:18" ht="43.5" hidden="1" x14ac:dyDescent="0.35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8328</v>
      </c>
      <c r="O1465" t="s">
        <v>8346</v>
      </c>
      <c r="P1465" s="14">
        <f t="shared" si="71"/>
        <v>42018.94049768518</v>
      </c>
      <c r="Q1465" s="14">
        <f t="shared" si="72"/>
        <v>42063.916666666672</v>
      </c>
      <c r="R1465">
        <f t="shared" si="70"/>
        <v>45</v>
      </c>
    </row>
    <row r="1466" spans="1:18" ht="29" hidden="1" x14ac:dyDescent="0.35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8328</v>
      </c>
      <c r="O1466" t="s">
        <v>8346</v>
      </c>
      <c r="P1466" s="14">
        <f t="shared" si="71"/>
        <v>42009.493263888886</v>
      </c>
      <c r="Q1466" s="14">
        <f t="shared" si="72"/>
        <v>42039.493263888886</v>
      </c>
      <c r="R1466">
        <f t="shared" si="70"/>
        <v>30</v>
      </c>
    </row>
    <row r="1467" spans="1:18" ht="43.5" hidden="1" x14ac:dyDescent="0.35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8328</v>
      </c>
      <c r="O1467" t="s">
        <v>8329</v>
      </c>
      <c r="P1467" s="14">
        <f t="shared" si="71"/>
        <v>41871.755694444444</v>
      </c>
      <c r="Q1467" s="14">
        <f t="shared" si="72"/>
        <v>41901.755694444444</v>
      </c>
      <c r="R1467">
        <f t="shared" si="70"/>
        <v>30</v>
      </c>
    </row>
    <row r="1468" spans="1:18" ht="43.5" hidden="1" x14ac:dyDescent="0.35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8328</v>
      </c>
      <c r="O1468" t="s">
        <v>8329</v>
      </c>
      <c r="P1468" s="14">
        <f t="shared" si="71"/>
        <v>42230.472222222219</v>
      </c>
      <c r="Q1468" s="14">
        <f t="shared" si="72"/>
        <v>42259.165972222225</v>
      </c>
      <c r="R1468">
        <f t="shared" si="70"/>
        <v>29</v>
      </c>
    </row>
    <row r="1469" spans="1:18" ht="43.5" hidden="1" x14ac:dyDescent="0.35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8328</v>
      </c>
      <c r="O1469" t="s">
        <v>8329</v>
      </c>
      <c r="P1469" s="14">
        <f t="shared" si="71"/>
        <v>42144.573807870373</v>
      </c>
      <c r="Q1469" s="14">
        <f t="shared" si="72"/>
        <v>42166.165972222225</v>
      </c>
      <c r="R1469">
        <f t="shared" si="70"/>
        <v>22</v>
      </c>
    </row>
    <row r="1470" spans="1:18" ht="43.5" hidden="1" x14ac:dyDescent="0.35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8328</v>
      </c>
      <c r="O1470" t="s">
        <v>8329</v>
      </c>
      <c r="P1470" s="14">
        <f t="shared" si="71"/>
        <v>42284.500104166669</v>
      </c>
      <c r="Q1470" s="14">
        <f t="shared" si="72"/>
        <v>42314.541770833333</v>
      </c>
      <c r="R1470">
        <f t="shared" si="70"/>
        <v>30</v>
      </c>
    </row>
    <row r="1471" spans="1:18" ht="58" hidden="1" x14ac:dyDescent="0.35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8328</v>
      </c>
      <c r="O1471" t="s">
        <v>8329</v>
      </c>
      <c r="P1471" s="14">
        <f t="shared" si="71"/>
        <v>42505.774479166663</v>
      </c>
      <c r="Q1471" s="14">
        <f t="shared" si="72"/>
        <v>42541.958333333328</v>
      </c>
      <c r="R1471">
        <f t="shared" si="70"/>
        <v>36</v>
      </c>
    </row>
    <row r="1472" spans="1:18" ht="43.5" hidden="1" x14ac:dyDescent="0.35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8328</v>
      </c>
      <c r="O1472" t="s">
        <v>8329</v>
      </c>
      <c r="P1472" s="14">
        <f t="shared" si="71"/>
        <v>42239.957962962959</v>
      </c>
      <c r="Q1472" s="14">
        <f t="shared" si="72"/>
        <v>42260</v>
      </c>
      <c r="R1472">
        <f t="shared" si="70"/>
        <v>21</v>
      </c>
    </row>
    <row r="1473" spans="1:18" ht="43.5" hidden="1" x14ac:dyDescent="0.35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8328</v>
      </c>
      <c r="O1473" t="s">
        <v>8329</v>
      </c>
      <c r="P1473" s="14">
        <f t="shared" si="71"/>
        <v>41932.311099537037</v>
      </c>
      <c r="Q1473" s="14">
        <f t="shared" si="72"/>
        <v>41962.352766203709</v>
      </c>
      <c r="R1473">
        <f t="shared" si="70"/>
        <v>30</v>
      </c>
    </row>
    <row r="1474" spans="1:18" ht="43.5" hidden="1" x14ac:dyDescent="0.35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8328</v>
      </c>
      <c r="O1474" t="s">
        <v>8329</v>
      </c>
      <c r="P1474" s="14">
        <f t="shared" si="71"/>
        <v>42494.563449074078</v>
      </c>
      <c r="Q1474" s="14">
        <f t="shared" si="72"/>
        <v>42524.563449074078</v>
      </c>
      <c r="R1474">
        <f t="shared" si="70"/>
        <v>30</v>
      </c>
    </row>
    <row r="1475" spans="1:18" ht="43.5" hidden="1" x14ac:dyDescent="0.35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8328</v>
      </c>
      <c r="O1475" t="s">
        <v>8329</v>
      </c>
      <c r="P1475" s="14">
        <f t="shared" si="71"/>
        <v>41834.953865740739</v>
      </c>
      <c r="Q1475" s="14">
        <f t="shared" si="72"/>
        <v>41879.953865740739</v>
      </c>
      <c r="R1475">
        <f t="shared" ref="R1475:R1538" si="73">_xlfn.DAYS(Q1475,P1475)</f>
        <v>45</v>
      </c>
    </row>
    <row r="1476" spans="1:18" ht="43.5" hidden="1" x14ac:dyDescent="0.35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8328</v>
      </c>
      <c r="O1476" t="s">
        <v>8329</v>
      </c>
      <c r="P1476" s="14">
        <f t="shared" ref="P1476:P1539" si="74">(((J1476/60)/60)/24)+DATE(1970,1,1)</f>
        <v>41791.492777777778</v>
      </c>
      <c r="Q1476" s="14">
        <f t="shared" ref="Q1476:Q1539" si="75">(((I1476/60)/60)/24)+DATE(1970,1,1)</f>
        <v>41836.492777777778</v>
      </c>
      <c r="R1476">
        <f t="shared" si="73"/>
        <v>45</v>
      </c>
    </row>
    <row r="1477" spans="1:18" ht="43.5" hidden="1" x14ac:dyDescent="0.35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8328</v>
      </c>
      <c r="O1477" t="s">
        <v>8329</v>
      </c>
      <c r="P1477" s="14">
        <f t="shared" si="74"/>
        <v>42037.791238425925</v>
      </c>
      <c r="Q1477" s="14">
        <f t="shared" si="75"/>
        <v>42067.791238425925</v>
      </c>
      <c r="R1477">
        <f t="shared" si="73"/>
        <v>30</v>
      </c>
    </row>
    <row r="1478" spans="1:18" ht="58" hidden="1" x14ac:dyDescent="0.35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8328</v>
      </c>
      <c r="O1478" t="s">
        <v>8329</v>
      </c>
      <c r="P1478" s="14">
        <f t="shared" si="74"/>
        <v>41800.380428240744</v>
      </c>
      <c r="Q1478" s="14">
        <f t="shared" si="75"/>
        <v>41830.380428240744</v>
      </c>
      <c r="R1478">
        <f t="shared" si="73"/>
        <v>30</v>
      </c>
    </row>
    <row r="1479" spans="1:18" ht="58" hidden="1" x14ac:dyDescent="0.35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8328</v>
      </c>
      <c r="O1479" t="s">
        <v>8329</v>
      </c>
      <c r="P1479" s="14">
        <f t="shared" si="74"/>
        <v>42626.7503125</v>
      </c>
      <c r="Q1479" s="14">
        <f t="shared" si="75"/>
        <v>42656.7503125</v>
      </c>
      <c r="R1479">
        <f t="shared" si="73"/>
        <v>30</v>
      </c>
    </row>
    <row r="1480" spans="1:18" ht="43.5" hidden="1" x14ac:dyDescent="0.35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8328</v>
      </c>
      <c r="O1480" t="s">
        <v>8329</v>
      </c>
      <c r="P1480" s="14">
        <f t="shared" si="74"/>
        <v>42612.918807870374</v>
      </c>
      <c r="Q1480" s="14">
        <f t="shared" si="75"/>
        <v>42654.165972222225</v>
      </c>
      <c r="R1480">
        <f t="shared" si="73"/>
        <v>42</v>
      </c>
    </row>
    <row r="1481" spans="1:18" ht="43.5" hidden="1" x14ac:dyDescent="0.35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8328</v>
      </c>
      <c r="O1481" t="s">
        <v>8329</v>
      </c>
      <c r="P1481" s="14">
        <f t="shared" si="74"/>
        <v>42605.765381944439</v>
      </c>
      <c r="Q1481" s="14">
        <f t="shared" si="75"/>
        <v>42634.125</v>
      </c>
      <c r="R1481">
        <f t="shared" si="73"/>
        <v>29</v>
      </c>
    </row>
    <row r="1482" spans="1:18" ht="43.5" hidden="1" x14ac:dyDescent="0.35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8328</v>
      </c>
      <c r="O1482" t="s">
        <v>8329</v>
      </c>
      <c r="P1482" s="14">
        <f t="shared" si="74"/>
        <v>41989.24754629629</v>
      </c>
      <c r="Q1482" s="14">
        <f t="shared" si="75"/>
        <v>42006.24754629629</v>
      </c>
      <c r="R1482">
        <f t="shared" si="73"/>
        <v>17</v>
      </c>
    </row>
    <row r="1483" spans="1:18" ht="43.5" hidden="1" x14ac:dyDescent="0.35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8328</v>
      </c>
      <c r="O1483" t="s">
        <v>8329</v>
      </c>
      <c r="P1483" s="14">
        <f t="shared" si="74"/>
        <v>42491.92288194444</v>
      </c>
      <c r="Q1483" s="14">
        <f t="shared" si="75"/>
        <v>42521.92288194444</v>
      </c>
      <c r="R1483">
        <f t="shared" si="73"/>
        <v>30</v>
      </c>
    </row>
    <row r="1484" spans="1:18" ht="58" hidden="1" x14ac:dyDescent="0.35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8328</v>
      </c>
      <c r="O1484" t="s">
        <v>8329</v>
      </c>
      <c r="P1484" s="14">
        <f t="shared" si="74"/>
        <v>41880.76357638889</v>
      </c>
      <c r="Q1484" s="14">
        <f t="shared" si="75"/>
        <v>41895.166666666664</v>
      </c>
      <c r="R1484">
        <f t="shared" si="73"/>
        <v>15</v>
      </c>
    </row>
    <row r="1485" spans="1:18" ht="43.5" hidden="1" x14ac:dyDescent="0.35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8328</v>
      </c>
      <c r="O1485" t="s">
        <v>8329</v>
      </c>
      <c r="P1485" s="14">
        <f t="shared" si="74"/>
        <v>42561.783877314811</v>
      </c>
      <c r="Q1485" s="14">
        <f t="shared" si="75"/>
        <v>42593.165972222225</v>
      </c>
      <c r="R1485">
        <f t="shared" si="73"/>
        <v>32</v>
      </c>
    </row>
    <row r="1486" spans="1:18" ht="43.5" hidden="1" x14ac:dyDescent="0.35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8328</v>
      </c>
      <c r="O1486" t="s">
        <v>8346</v>
      </c>
      <c r="P1486" s="14">
        <f t="shared" si="74"/>
        <v>42140.421319444446</v>
      </c>
      <c r="Q1486" s="14">
        <f t="shared" si="75"/>
        <v>42171.979166666672</v>
      </c>
      <c r="R1486">
        <f t="shared" si="73"/>
        <v>31</v>
      </c>
    </row>
    <row r="1487" spans="1:18" ht="43.5" hidden="1" x14ac:dyDescent="0.35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8328</v>
      </c>
      <c r="O1487" t="s">
        <v>8329</v>
      </c>
      <c r="P1487" s="14">
        <f t="shared" si="74"/>
        <v>42118.556331018524</v>
      </c>
      <c r="Q1487" s="14">
        <f t="shared" si="75"/>
        <v>42150.165972222225</v>
      </c>
      <c r="R1487">
        <f t="shared" si="73"/>
        <v>32</v>
      </c>
    </row>
    <row r="1488" spans="1:18" ht="43.5" hidden="1" x14ac:dyDescent="0.35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8328</v>
      </c>
      <c r="O1488" t="s">
        <v>8346</v>
      </c>
      <c r="P1488" s="14">
        <f t="shared" si="74"/>
        <v>41788.167187500003</v>
      </c>
      <c r="Q1488" s="14">
        <f t="shared" si="75"/>
        <v>41823.167187500003</v>
      </c>
      <c r="R1488">
        <f t="shared" si="73"/>
        <v>35</v>
      </c>
    </row>
    <row r="1489" spans="1:18" ht="43.5" hidden="1" x14ac:dyDescent="0.35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8328</v>
      </c>
      <c r="O1489" t="s">
        <v>8346</v>
      </c>
      <c r="P1489" s="14">
        <f t="shared" si="74"/>
        <v>42410.93105324074</v>
      </c>
      <c r="Q1489" s="14">
        <f t="shared" si="75"/>
        <v>42440.93105324074</v>
      </c>
      <c r="R1489">
        <f t="shared" si="73"/>
        <v>30</v>
      </c>
    </row>
    <row r="1490" spans="1:18" ht="43.5" hidden="1" x14ac:dyDescent="0.35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8328</v>
      </c>
      <c r="O1490" t="s">
        <v>8329</v>
      </c>
      <c r="P1490" s="14">
        <f t="shared" si="74"/>
        <v>41780.785729166666</v>
      </c>
      <c r="Q1490" s="14">
        <f t="shared" si="75"/>
        <v>41840.785729166666</v>
      </c>
      <c r="R1490">
        <f t="shared" si="73"/>
        <v>60</v>
      </c>
    </row>
    <row r="1491" spans="1:18" ht="43.5" hidden="1" x14ac:dyDescent="0.35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8328</v>
      </c>
      <c r="O1491" t="s">
        <v>8329</v>
      </c>
      <c r="P1491" s="14">
        <f t="shared" si="74"/>
        <v>42065.190694444449</v>
      </c>
      <c r="Q1491" s="14">
        <f t="shared" si="75"/>
        <v>42090.149027777778</v>
      </c>
      <c r="R1491">
        <f t="shared" si="73"/>
        <v>25</v>
      </c>
    </row>
    <row r="1492" spans="1:18" ht="58" hidden="1" x14ac:dyDescent="0.35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8328</v>
      </c>
      <c r="O1492" t="s">
        <v>8346</v>
      </c>
      <c r="P1492" s="14">
        <f t="shared" si="74"/>
        <v>41793.17219907407</v>
      </c>
      <c r="Q1492" s="14">
        <f t="shared" si="75"/>
        <v>41823.17219907407</v>
      </c>
      <c r="R1492">
        <f t="shared" si="73"/>
        <v>30</v>
      </c>
    </row>
    <row r="1493" spans="1:18" ht="43.5" hidden="1" x14ac:dyDescent="0.35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8328</v>
      </c>
      <c r="O1493" t="s">
        <v>8346</v>
      </c>
      <c r="P1493" s="14">
        <f t="shared" si="74"/>
        <v>42065.791574074072</v>
      </c>
      <c r="Q1493" s="14">
        <f t="shared" si="75"/>
        <v>42090.749907407408</v>
      </c>
      <c r="R1493">
        <f t="shared" si="73"/>
        <v>25</v>
      </c>
    </row>
    <row r="1494" spans="1:18" hidden="1" x14ac:dyDescent="0.35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8328</v>
      </c>
      <c r="O1494" t="s">
        <v>8346</v>
      </c>
      <c r="P1494" s="14">
        <f t="shared" si="74"/>
        <v>41954.228032407409</v>
      </c>
      <c r="Q1494" s="14">
        <f t="shared" si="75"/>
        <v>41984.228032407409</v>
      </c>
      <c r="R1494">
        <f t="shared" si="73"/>
        <v>30</v>
      </c>
    </row>
    <row r="1495" spans="1:18" ht="43.5" hidden="1" x14ac:dyDescent="0.35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8328</v>
      </c>
      <c r="O1495" t="s">
        <v>8329</v>
      </c>
      <c r="P1495" s="14">
        <f t="shared" si="74"/>
        <v>41843.775011574071</v>
      </c>
      <c r="Q1495" s="14">
        <f t="shared" si="75"/>
        <v>41863.775011574071</v>
      </c>
      <c r="R1495">
        <f t="shared" si="73"/>
        <v>20</v>
      </c>
    </row>
    <row r="1496" spans="1:18" ht="29" hidden="1" x14ac:dyDescent="0.35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8328</v>
      </c>
      <c r="O1496" t="s">
        <v>8329</v>
      </c>
      <c r="P1496" s="14">
        <f t="shared" si="74"/>
        <v>42095.229166666672</v>
      </c>
      <c r="Q1496" s="14">
        <f t="shared" si="75"/>
        <v>42109.211111111115</v>
      </c>
      <c r="R1496">
        <f t="shared" si="73"/>
        <v>14</v>
      </c>
    </row>
    <row r="1497" spans="1:18" ht="43.5" hidden="1" x14ac:dyDescent="0.35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8328</v>
      </c>
      <c r="O1497" t="s">
        <v>8329</v>
      </c>
      <c r="P1497" s="14">
        <f t="shared" si="74"/>
        <v>42308.211215277777</v>
      </c>
      <c r="Q1497" s="14">
        <f t="shared" si="75"/>
        <v>42338.252881944441</v>
      </c>
      <c r="R1497">
        <f t="shared" si="73"/>
        <v>30</v>
      </c>
    </row>
    <row r="1498" spans="1:18" ht="43.5" hidden="1" x14ac:dyDescent="0.35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8328</v>
      </c>
      <c r="O1498" t="s">
        <v>8329</v>
      </c>
      <c r="P1498" s="14">
        <f t="shared" si="74"/>
        <v>42433.338749999995</v>
      </c>
      <c r="Q1498" s="14">
        <f t="shared" si="75"/>
        <v>42461.25</v>
      </c>
      <c r="R1498">
        <f t="shared" si="73"/>
        <v>28</v>
      </c>
    </row>
    <row r="1499" spans="1:18" ht="58" hidden="1" x14ac:dyDescent="0.35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8328</v>
      </c>
      <c r="O1499" t="s">
        <v>8329</v>
      </c>
      <c r="P1499" s="14">
        <f t="shared" si="74"/>
        <v>42016.120613425926</v>
      </c>
      <c r="Q1499" s="14">
        <f t="shared" si="75"/>
        <v>42046.120613425926</v>
      </c>
      <c r="R1499">
        <f t="shared" si="73"/>
        <v>30</v>
      </c>
    </row>
    <row r="1500" spans="1:18" ht="58" hidden="1" x14ac:dyDescent="0.35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8328</v>
      </c>
      <c r="O1500" t="s">
        <v>8329</v>
      </c>
      <c r="P1500" s="14">
        <f t="shared" si="74"/>
        <v>42296.154131944444</v>
      </c>
      <c r="Q1500" s="14">
        <f t="shared" si="75"/>
        <v>42326.195798611108</v>
      </c>
      <c r="R1500">
        <f t="shared" si="73"/>
        <v>30</v>
      </c>
    </row>
    <row r="1501" spans="1:18" ht="43.5" hidden="1" x14ac:dyDescent="0.35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8328</v>
      </c>
      <c r="O1501" t="s">
        <v>8329</v>
      </c>
      <c r="P1501" s="14">
        <f t="shared" si="74"/>
        <v>42289.94049768518</v>
      </c>
      <c r="Q1501" s="14">
        <f t="shared" si="75"/>
        <v>42349.982164351852</v>
      </c>
      <c r="R1501">
        <f t="shared" si="73"/>
        <v>60</v>
      </c>
    </row>
    <row r="1502" spans="1:18" ht="43.5" hidden="1" x14ac:dyDescent="0.35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8328</v>
      </c>
      <c r="O1502" t="s">
        <v>8329</v>
      </c>
      <c r="P1502" s="14">
        <f t="shared" si="74"/>
        <v>41856.672152777777</v>
      </c>
      <c r="Q1502" s="14">
        <f t="shared" si="75"/>
        <v>41886.672152777777</v>
      </c>
      <c r="R1502">
        <f t="shared" si="73"/>
        <v>30</v>
      </c>
    </row>
    <row r="1503" spans="1:18" ht="29" hidden="1" x14ac:dyDescent="0.35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8328</v>
      </c>
      <c r="O1503" t="s">
        <v>8329</v>
      </c>
      <c r="P1503" s="14">
        <f t="shared" si="74"/>
        <v>41903.882951388885</v>
      </c>
      <c r="Q1503" s="14">
        <f t="shared" si="75"/>
        <v>41933.882951388885</v>
      </c>
      <c r="R1503">
        <f t="shared" si="73"/>
        <v>30</v>
      </c>
    </row>
    <row r="1504" spans="1:18" ht="43.5" hidden="1" x14ac:dyDescent="0.35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8328</v>
      </c>
      <c r="O1504" t="s">
        <v>8329</v>
      </c>
      <c r="P1504" s="14">
        <f t="shared" si="74"/>
        <v>41995.084074074075</v>
      </c>
      <c r="Q1504" s="14">
        <f t="shared" si="75"/>
        <v>42024.802777777775</v>
      </c>
      <c r="R1504">
        <f t="shared" si="73"/>
        <v>29</v>
      </c>
    </row>
    <row r="1505" spans="1:18" ht="43.5" hidden="1" x14ac:dyDescent="0.35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8328</v>
      </c>
      <c r="O1505" t="s">
        <v>8329</v>
      </c>
      <c r="P1505" s="14">
        <f t="shared" si="74"/>
        <v>41866.640648148146</v>
      </c>
      <c r="Q1505" s="14">
        <f t="shared" si="75"/>
        <v>41898.125</v>
      </c>
      <c r="R1505">
        <f t="shared" si="73"/>
        <v>32</v>
      </c>
    </row>
    <row r="1506" spans="1:18" ht="58" hidden="1" x14ac:dyDescent="0.35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8328</v>
      </c>
      <c r="O1506" t="s">
        <v>8329</v>
      </c>
      <c r="P1506" s="14">
        <f t="shared" si="74"/>
        <v>41779.695092592592</v>
      </c>
      <c r="Q1506" s="14">
        <f t="shared" si="75"/>
        <v>41813.666666666664</v>
      </c>
      <c r="R1506">
        <f t="shared" si="73"/>
        <v>34</v>
      </c>
    </row>
    <row r="1507" spans="1:18" ht="43.5" hidden="1" x14ac:dyDescent="0.35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8328</v>
      </c>
      <c r="O1507" t="s">
        <v>8329</v>
      </c>
      <c r="P1507" s="14">
        <f t="shared" si="74"/>
        <v>42344.824502314819</v>
      </c>
      <c r="Q1507" s="14">
        <f t="shared" si="75"/>
        <v>42400.996527777781</v>
      </c>
      <c r="R1507">
        <f t="shared" si="73"/>
        <v>56</v>
      </c>
    </row>
    <row r="1508" spans="1:18" ht="43.5" hidden="1" x14ac:dyDescent="0.35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8312</v>
      </c>
      <c r="O1508" t="s">
        <v>8314</v>
      </c>
      <c r="P1508" s="14">
        <f t="shared" si="74"/>
        <v>42325.684189814812</v>
      </c>
      <c r="Q1508" s="14">
        <f t="shared" si="75"/>
        <v>42355.249305555553</v>
      </c>
      <c r="R1508">
        <f t="shared" si="73"/>
        <v>30</v>
      </c>
    </row>
    <row r="1509" spans="1:18" ht="43.5" hidden="1" x14ac:dyDescent="0.35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8312</v>
      </c>
      <c r="O1509" t="s">
        <v>8337</v>
      </c>
      <c r="P1509" s="14">
        <f t="shared" si="74"/>
        <v>41450.681574074071</v>
      </c>
      <c r="Q1509" s="14">
        <f t="shared" si="75"/>
        <v>41480.681574074071</v>
      </c>
      <c r="R1509">
        <f t="shared" si="73"/>
        <v>30</v>
      </c>
    </row>
    <row r="1510" spans="1:18" ht="43.5" hidden="1" x14ac:dyDescent="0.3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8324</v>
      </c>
      <c r="O1510" t="s">
        <v>8325</v>
      </c>
      <c r="P1510" s="14">
        <f t="shared" si="74"/>
        <v>41870.87467592593</v>
      </c>
      <c r="Q1510" s="14">
        <f t="shared" si="75"/>
        <v>41900.87467592593</v>
      </c>
      <c r="R1510">
        <f t="shared" si="73"/>
        <v>30</v>
      </c>
    </row>
    <row r="1511" spans="1:18" ht="43.5" hidden="1" x14ac:dyDescent="0.3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8306</v>
      </c>
      <c r="O1511" t="s">
        <v>8310</v>
      </c>
      <c r="P1511" s="14">
        <f t="shared" si="74"/>
        <v>41785.452534722222</v>
      </c>
      <c r="Q1511" s="14">
        <f t="shared" si="75"/>
        <v>41815.452534722222</v>
      </c>
      <c r="R1511">
        <f t="shared" si="73"/>
        <v>30</v>
      </c>
    </row>
    <row r="1512" spans="1:18" ht="58" hidden="1" x14ac:dyDescent="0.3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8321</v>
      </c>
      <c r="O1512" t="s">
        <v>8338</v>
      </c>
      <c r="P1512" s="14">
        <f t="shared" si="74"/>
        <v>42234.624895833331</v>
      </c>
      <c r="Q1512" s="14">
        <f t="shared" si="75"/>
        <v>42264.624895833331</v>
      </c>
      <c r="R1512">
        <f t="shared" si="73"/>
        <v>30</v>
      </c>
    </row>
    <row r="1513" spans="1:18" ht="43.5" hidden="1" x14ac:dyDescent="0.3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8328</v>
      </c>
      <c r="O1513" t="s">
        <v>8329</v>
      </c>
      <c r="P1513" s="14">
        <f t="shared" si="74"/>
        <v>41766.617291666669</v>
      </c>
      <c r="Q1513" s="14">
        <f t="shared" si="75"/>
        <v>41793.290972222225</v>
      </c>
      <c r="R1513">
        <f t="shared" si="73"/>
        <v>27</v>
      </c>
    </row>
    <row r="1514" spans="1:18" ht="58" hidden="1" x14ac:dyDescent="0.3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8306</v>
      </c>
      <c r="O1514" t="s">
        <v>8310</v>
      </c>
      <c r="P1514" s="14">
        <f t="shared" si="74"/>
        <v>41837.210543981484</v>
      </c>
      <c r="Q1514" s="14">
        <f t="shared" si="75"/>
        <v>41859</v>
      </c>
      <c r="R1514">
        <f t="shared" si="73"/>
        <v>22</v>
      </c>
    </row>
    <row r="1515" spans="1:18" ht="58" hidden="1" x14ac:dyDescent="0.3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8328</v>
      </c>
      <c r="O1515" t="s">
        <v>8329</v>
      </c>
      <c r="P1515" s="14">
        <f t="shared" si="74"/>
        <v>42499.731701388882</v>
      </c>
      <c r="Q1515" s="14">
        <f t="shared" si="75"/>
        <v>42529.731701388882</v>
      </c>
      <c r="R1515">
        <f t="shared" si="73"/>
        <v>30</v>
      </c>
    </row>
    <row r="1516" spans="1:18" hidden="1" x14ac:dyDescent="0.3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8328</v>
      </c>
      <c r="O1516" t="s">
        <v>8329</v>
      </c>
      <c r="P1516" s="14">
        <f t="shared" si="74"/>
        <v>42538.742893518516</v>
      </c>
      <c r="Q1516" s="14">
        <f t="shared" si="75"/>
        <v>42568.742893518516</v>
      </c>
      <c r="R1516">
        <f t="shared" si="73"/>
        <v>30</v>
      </c>
    </row>
    <row r="1517" spans="1:18" ht="29" hidden="1" x14ac:dyDescent="0.35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8317</v>
      </c>
      <c r="O1517" t="s">
        <v>8318</v>
      </c>
      <c r="P1517" s="14">
        <f t="shared" si="74"/>
        <v>41310.969270833331</v>
      </c>
      <c r="Q1517" s="14">
        <f t="shared" si="75"/>
        <v>41355.927604166667</v>
      </c>
      <c r="R1517">
        <f t="shared" si="73"/>
        <v>45</v>
      </c>
    </row>
    <row r="1518" spans="1:18" ht="29" hidden="1" x14ac:dyDescent="0.35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8317</v>
      </c>
      <c r="O1518" t="s">
        <v>8335</v>
      </c>
      <c r="P1518" s="14">
        <f t="shared" si="74"/>
        <v>41620.87667824074</v>
      </c>
      <c r="Q1518" s="14">
        <f t="shared" si="75"/>
        <v>41650.87667824074</v>
      </c>
      <c r="R1518">
        <f t="shared" si="73"/>
        <v>30</v>
      </c>
    </row>
    <row r="1519" spans="1:18" ht="43.5" hidden="1" x14ac:dyDescent="0.35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8315</v>
      </c>
      <c r="O1519" t="s">
        <v>8347</v>
      </c>
      <c r="P1519" s="14">
        <f t="shared" si="74"/>
        <v>40646.014456018522</v>
      </c>
      <c r="Q1519" s="14">
        <f t="shared" si="75"/>
        <v>40706.014456018522</v>
      </c>
      <c r="R1519">
        <f t="shared" si="73"/>
        <v>60</v>
      </c>
    </row>
    <row r="1520" spans="1:18" ht="43.5" hidden="1" x14ac:dyDescent="0.35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8312</v>
      </c>
      <c r="O1520" t="s">
        <v>8337</v>
      </c>
      <c r="P1520" s="14">
        <f t="shared" si="74"/>
        <v>42654.525775462964</v>
      </c>
      <c r="Q1520" s="14">
        <f t="shared" si="75"/>
        <v>42684.567442129628</v>
      </c>
      <c r="R1520">
        <f t="shared" si="73"/>
        <v>30</v>
      </c>
    </row>
    <row r="1521" spans="1:18" ht="43.5" hidden="1" x14ac:dyDescent="0.35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8328</v>
      </c>
      <c r="O1521" t="s">
        <v>8329</v>
      </c>
      <c r="P1521" s="14">
        <f t="shared" si="74"/>
        <v>42254.264687499999</v>
      </c>
      <c r="Q1521" s="14">
        <f t="shared" si="75"/>
        <v>42279.958333333328</v>
      </c>
      <c r="R1521">
        <f t="shared" si="73"/>
        <v>25</v>
      </c>
    </row>
    <row r="1522" spans="1:18" ht="43.5" hidden="1" x14ac:dyDescent="0.35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8328</v>
      </c>
      <c r="O1522" t="s">
        <v>8329</v>
      </c>
      <c r="P1522" s="14">
        <f t="shared" si="74"/>
        <v>41836.190937499996</v>
      </c>
      <c r="Q1522" s="14">
        <f t="shared" si="75"/>
        <v>41896.190937499996</v>
      </c>
      <c r="R1522">
        <f t="shared" si="73"/>
        <v>60</v>
      </c>
    </row>
    <row r="1523" spans="1:18" ht="43.5" hidden="1" x14ac:dyDescent="0.35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8328</v>
      </c>
      <c r="O1523" t="s">
        <v>8329</v>
      </c>
      <c r="P1523" s="14">
        <f t="shared" si="74"/>
        <v>41778.637245370373</v>
      </c>
      <c r="Q1523" s="14">
        <f t="shared" si="75"/>
        <v>41810.958333333336</v>
      </c>
      <c r="R1523">
        <f t="shared" si="73"/>
        <v>32</v>
      </c>
    </row>
    <row r="1524" spans="1:18" ht="43.5" hidden="1" x14ac:dyDescent="0.35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8328</v>
      </c>
      <c r="O1524" t="s">
        <v>8329</v>
      </c>
      <c r="P1524" s="14">
        <f t="shared" si="74"/>
        <v>41776.063136574077</v>
      </c>
      <c r="Q1524" s="14">
        <f t="shared" si="75"/>
        <v>41807.125</v>
      </c>
      <c r="R1524">
        <f t="shared" si="73"/>
        <v>31</v>
      </c>
    </row>
    <row r="1525" spans="1:18" ht="43.5" hidden="1" x14ac:dyDescent="0.35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8328</v>
      </c>
      <c r="O1525" t="s">
        <v>8329</v>
      </c>
      <c r="P1525" s="14">
        <f t="shared" si="74"/>
        <v>41787.681527777779</v>
      </c>
      <c r="Q1525" s="14">
        <f t="shared" si="75"/>
        <v>41817.681527777779</v>
      </c>
      <c r="R1525">
        <f t="shared" si="73"/>
        <v>30</v>
      </c>
    </row>
    <row r="1526" spans="1:18" ht="43.5" hidden="1" x14ac:dyDescent="0.3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8324</v>
      </c>
      <c r="O1526" t="s">
        <v>8325</v>
      </c>
      <c r="P1526" s="14">
        <f t="shared" si="74"/>
        <v>42093.181944444441</v>
      </c>
      <c r="Q1526" s="14">
        <f t="shared" si="75"/>
        <v>42123.181944444441</v>
      </c>
      <c r="R1526">
        <f t="shared" si="73"/>
        <v>30</v>
      </c>
    </row>
    <row r="1527" spans="1:18" ht="58" hidden="1" x14ac:dyDescent="0.3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8317</v>
      </c>
      <c r="O1527" t="s">
        <v>8319</v>
      </c>
      <c r="P1527" s="14">
        <f t="shared" si="74"/>
        <v>42267.746782407412</v>
      </c>
      <c r="Q1527" s="14">
        <f t="shared" si="75"/>
        <v>42297.746782407412</v>
      </c>
      <c r="R1527">
        <f t="shared" si="73"/>
        <v>30</v>
      </c>
    </row>
    <row r="1528" spans="1:18" ht="29" hidden="1" x14ac:dyDescent="0.3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8324</v>
      </c>
      <c r="O1528" t="s">
        <v>8325</v>
      </c>
      <c r="P1528" s="14">
        <f t="shared" si="74"/>
        <v>41809.754016203704</v>
      </c>
      <c r="Q1528" s="14">
        <f t="shared" si="75"/>
        <v>41854.754016203704</v>
      </c>
      <c r="R1528">
        <f t="shared" si="73"/>
        <v>45</v>
      </c>
    </row>
    <row r="1529" spans="1:18" ht="58" hidden="1" x14ac:dyDescent="0.35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8306</v>
      </c>
      <c r="O1529" t="s">
        <v>8307</v>
      </c>
      <c r="P1529" s="14">
        <f t="shared" si="74"/>
        <v>42516.047071759262</v>
      </c>
      <c r="Q1529" s="14">
        <f t="shared" si="75"/>
        <v>42556.047071759262</v>
      </c>
      <c r="R1529">
        <f t="shared" si="73"/>
        <v>40</v>
      </c>
    </row>
    <row r="1530" spans="1:18" ht="43.5" hidden="1" x14ac:dyDescent="0.35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8312</v>
      </c>
      <c r="O1530" t="s">
        <v>8313</v>
      </c>
      <c r="P1530" s="14">
        <f t="shared" si="74"/>
        <v>42052.93850694444</v>
      </c>
      <c r="Q1530" s="14">
        <f t="shared" si="75"/>
        <v>42082.896840277783</v>
      </c>
      <c r="R1530">
        <f t="shared" si="73"/>
        <v>30</v>
      </c>
    </row>
    <row r="1531" spans="1:18" ht="43.5" hidden="1" x14ac:dyDescent="0.35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8312</v>
      </c>
      <c r="O1531" t="s">
        <v>8313</v>
      </c>
      <c r="P1531" s="14">
        <f t="shared" si="74"/>
        <v>42283.3909375</v>
      </c>
      <c r="Q1531" s="14">
        <f t="shared" si="75"/>
        <v>42339</v>
      </c>
      <c r="R1531">
        <f t="shared" si="73"/>
        <v>56</v>
      </c>
    </row>
    <row r="1532" spans="1:18" ht="43.5" hidden="1" x14ac:dyDescent="0.35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8312</v>
      </c>
      <c r="O1532" t="s">
        <v>8313</v>
      </c>
      <c r="P1532" s="14">
        <f t="shared" si="74"/>
        <v>42631.769513888896</v>
      </c>
      <c r="Q1532" s="14">
        <f t="shared" si="75"/>
        <v>42691.811180555553</v>
      </c>
      <c r="R1532">
        <f t="shared" si="73"/>
        <v>60</v>
      </c>
    </row>
    <row r="1533" spans="1:18" ht="43.5" hidden="1" x14ac:dyDescent="0.35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8312</v>
      </c>
      <c r="O1533" t="s">
        <v>8314</v>
      </c>
      <c r="P1533" s="14">
        <f t="shared" si="74"/>
        <v>42182.008402777778</v>
      </c>
      <c r="Q1533" s="14">
        <f t="shared" si="75"/>
        <v>42227.008402777778</v>
      </c>
      <c r="R1533">
        <f t="shared" si="73"/>
        <v>45</v>
      </c>
    </row>
    <row r="1534" spans="1:18" ht="29" hidden="1" x14ac:dyDescent="0.35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8312</v>
      </c>
      <c r="O1534" t="s">
        <v>8314</v>
      </c>
      <c r="P1534" s="14">
        <f t="shared" si="74"/>
        <v>42303.878414351857</v>
      </c>
      <c r="Q1534" s="14">
        <f t="shared" si="75"/>
        <v>42333.920081018514</v>
      </c>
      <c r="R1534">
        <f t="shared" si="73"/>
        <v>30</v>
      </c>
    </row>
    <row r="1535" spans="1:18" ht="29" hidden="1" x14ac:dyDescent="0.35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8324</v>
      </c>
      <c r="O1535" t="s">
        <v>8325</v>
      </c>
      <c r="P1535" s="14">
        <f t="shared" si="74"/>
        <v>41841.682314814818</v>
      </c>
      <c r="Q1535" s="14">
        <f t="shared" si="75"/>
        <v>41871.682314814818</v>
      </c>
      <c r="R1535">
        <f t="shared" si="73"/>
        <v>30</v>
      </c>
    </row>
    <row r="1536" spans="1:18" ht="43.5" hidden="1" x14ac:dyDescent="0.35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8326</v>
      </c>
      <c r="O1536" t="s">
        <v>8327</v>
      </c>
      <c r="P1536" s="14">
        <f t="shared" si="74"/>
        <v>42529.979108796295</v>
      </c>
      <c r="Q1536" s="14">
        <f t="shared" si="75"/>
        <v>42550.979108796295</v>
      </c>
      <c r="R1536">
        <f t="shared" si="73"/>
        <v>21</v>
      </c>
    </row>
    <row r="1537" spans="1:18" ht="58" hidden="1" x14ac:dyDescent="0.35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8326</v>
      </c>
      <c r="O1537" t="s">
        <v>8327</v>
      </c>
      <c r="P1537" s="14">
        <f t="shared" si="74"/>
        <v>42278.662037037036</v>
      </c>
      <c r="Q1537" s="14">
        <f t="shared" si="75"/>
        <v>42309.125</v>
      </c>
      <c r="R1537">
        <f t="shared" si="73"/>
        <v>31</v>
      </c>
    </row>
    <row r="1538" spans="1:18" ht="43.5" hidden="1" x14ac:dyDescent="0.35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8317</v>
      </c>
      <c r="O1538" t="s">
        <v>8335</v>
      </c>
      <c r="P1538" s="14">
        <f t="shared" si="74"/>
        <v>41889.004317129627</v>
      </c>
      <c r="Q1538" s="14">
        <f t="shared" si="75"/>
        <v>41919.004317129627</v>
      </c>
      <c r="R1538">
        <f t="shared" si="73"/>
        <v>30</v>
      </c>
    </row>
    <row r="1539" spans="1:18" ht="43.5" hidden="1" x14ac:dyDescent="0.35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8326</v>
      </c>
      <c r="O1539" t="s">
        <v>8327</v>
      </c>
      <c r="P1539" s="14">
        <f t="shared" si="74"/>
        <v>41782.741701388892</v>
      </c>
      <c r="Q1539" s="14">
        <f t="shared" si="75"/>
        <v>41810.915972222225</v>
      </c>
      <c r="R1539">
        <f t="shared" ref="R1539:R1602" si="76">_xlfn.DAYS(Q1539,P1539)</f>
        <v>28</v>
      </c>
    </row>
    <row r="1540" spans="1:18" ht="43.5" hidden="1" x14ac:dyDescent="0.35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8315</v>
      </c>
      <c r="O1540" t="s">
        <v>8352</v>
      </c>
      <c r="P1540" s="14">
        <f t="shared" ref="P1540:P1603" si="77">(((J1540/60)/60)/24)+DATE(1970,1,1)</f>
        <v>42786.000023148154</v>
      </c>
      <c r="Q1540" s="14">
        <f t="shared" ref="Q1540:Q1603" si="78">(((I1540/60)/60)/24)+DATE(1970,1,1)</f>
        <v>42826.165972222225</v>
      </c>
      <c r="R1540">
        <f t="shared" si="76"/>
        <v>40</v>
      </c>
    </row>
    <row r="1541" spans="1:18" ht="43.5" hidden="1" x14ac:dyDescent="0.35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8326</v>
      </c>
      <c r="O1541" t="s">
        <v>8327</v>
      </c>
      <c r="P1541" s="14">
        <f t="shared" si="77"/>
        <v>42292.435532407413</v>
      </c>
      <c r="Q1541" s="14">
        <f t="shared" si="78"/>
        <v>42321.625</v>
      </c>
      <c r="R1541">
        <f t="shared" si="76"/>
        <v>29</v>
      </c>
    </row>
    <row r="1542" spans="1:18" ht="43.5" hidden="1" x14ac:dyDescent="0.35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8326</v>
      </c>
      <c r="O1542" t="s">
        <v>8327</v>
      </c>
      <c r="P1542" s="14">
        <f t="shared" si="77"/>
        <v>42011.551180555558</v>
      </c>
      <c r="Q1542" s="14">
        <f t="shared" si="78"/>
        <v>42046.551180555558</v>
      </c>
      <c r="R1542">
        <f t="shared" si="76"/>
        <v>35</v>
      </c>
    </row>
    <row r="1543" spans="1:18" ht="43.5" hidden="1" x14ac:dyDescent="0.35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8317</v>
      </c>
      <c r="O1543" t="s">
        <v>8335</v>
      </c>
      <c r="P1543" s="14">
        <f t="shared" si="77"/>
        <v>41800.959490740745</v>
      </c>
      <c r="Q1543" s="14">
        <f t="shared" si="78"/>
        <v>41830.959490740745</v>
      </c>
      <c r="R1543">
        <f t="shared" si="76"/>
        <v>30</v>
      </c>
    </row>
    <row r="1544" spans="1:18" ht="29" hidden="1" x14ac:dyDescent="0.35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8321</v>
      </c>
      <c r="O1544" t="s">
        <v>8338</v>
      </c>
      <c r="P1544" s="14">
        <f t="shared" si="77"/>
        <v>42262.416643518518</v>
      </c>
      <c r="Q1544" s="14">
        <f t="shared" si="78"/>
        <v>42292.416643518518</v>
      </c>
      <c r="R1544">
        <f t="shared" si="76"/>
        <v>30</v>
      </c>
    </row>
    <row r="1545" spans="1:18" ht="43.5" hidden="1" x14ac:dyDescent="0.35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8321</v>
      </c>
      <c r="O1545" t="s">
        <v>8338</v>
      </c>
      <c r="P1545" s="14">
        <f t="shared" si="77"/>
        <v>42573.327986111108</v>
      </c>
      <c r="Q1545" s="14">
        <f t="shared" si="78"/>
        <v>42588.327986111108</v>
      </c>
      <c r="R1545">
        <f t="shared" si="76"/>
        <v>15</v>
      </c>
    </row>
    <row r="1546" spans="1:18" ht="43.5" hidden="1" x14ac:dyDescent="0.35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8317</v>
      </c>
      <c r="O1546" t="s">
        <v>8319</v>
      </c>
      <c r="P1546" s="14">
        <f t="shared" si="77"/>
        <v>41736.004502314812</v>
      </c>
      <c r="Q1546" s="14">
        <f t="shared" si="78"/>
        <v>41766.004502314812</v>
      </c>
      <c r="R1546">
        <f t="shared" si="76"/>
        <v>30</v>
      </c>
    </row>
    <row r="1547" spans="1:18" ht="43.5" hidden="1" x14ac:dyDescent="0.35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8328</v>
      </c>
      <c r="O1547" t="s">
        <v>8344</v>
      </c>
      <c r="P1547" s="14">
        <f t="shared" si="77"/>
        <v>42293.922986111109</v>
      </c>
      <c r="Q1547" s="14">
        <f t="shared" si="78"/>
        <v>42323.96465277778</v>
      </c>
      <c r="R1547">
        <f t="shared" si="76"/>
        <v>30</v>
      </c>
    </row>
    <row r="1548" spans="1:18" ht="29" hidden="1" x14ac:dyDescent="0.35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8328</v>
      </c>
      <c r="O1548" t="s">
        <v>8329</v>
      </c>
      <c r="P1548" s="14">
        <f t="shared" si="77"/>
        <v>42697.082673611112</v>
      </c>
      <c r="Q1548" s="14">
        <f t="shared" si="78"/>
        <v>42718.665972222225</v>
      </c>
      <c r="R1548">
        <f t="shared" si="76"/>
        <v>21</v>
      </c>
    </row>
    <row r="1549" spans="1:18" ht="43.5" hidden="1" x14ac:dyDescent="0.3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8328</v>
      </c>
      <c r="O1549" t="s">
        <v>8329</v>
      </c>
      <c r="P1549" s="14">
        <f t="shared" si="77"/>
        <v>42419.246168981481</v>
      </c>
      <c r="Q1549" s="14">
        <f t="shared" si="78"/>
        <v>42434.246168981481</v>
      </c>
      <c r="R1549">
        <f t="shared" si="76"/>
        <v>15</v>
      </c>
    </row>
    <row r="1550" spans="1:18" ht="58" hidden="1" x14ac:dyDescent="0.3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8306</v>
      </c>
      <c r="O1550" t="s">
        <v>8310</v>
      </c>
      <c r="P1550" s="14">
        <f t="shared" si="77"/>
        <v>40255.744629629626</v>
      </c>
      <c r="Q1550" s="14">
        <f t="shared" si="78"/>
        <v>40300.806944444441</v>
      </c>
      <c r="R1550">
        <f t="shared" si="76"/>
        <v>45</v>
      </c>
    </row>
    <row r="1551" spans="1:18" ht="58" hidden="1" x14ac:dyDescent="0.3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8306</v>
      </c>
      <c r="O1551" t="s">
        <v>8311</v>
      </c>
      <c r="P1551" s="14">
        <f t="shared" si="77"/>
        <v>41547.694456018515</v>
      </c>
      <c r="Q1551" s="14">
        <f t="shared" si="78"/>
        <v>41569.165972222225</v>
      </c>
      <c r="R1551">
        <f t="shared" si="76"/>
        <v>22</v>
      </c>
    </row>
    <row r="1552" spans="1:18" ht="43.5" hidden="1" x14ac:dyDescent="0.3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8315</v>
      </c>
      <c r="O1552" t="s">
        <v>8330</v>
      </c>
      <c r="P1552" s="14">
        <f t="shared" si="77"/>
        <v>42086.811400462961</v>
      </c>
      <c r="Q1552" s="14">
        <f t="shared" si="78"/>
        <v>42134.811400462961</v>
      </c>
      <c r="R1552">
        <f t="shared" si="76"/>
        <v>48</v>
      </c>
    </row>
    <row r="1553" spans="1:18" ht="43.5" hidden="1" x14ac:dyDescent="0.3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8328</v>
      </c>
      <c r="O1553" t="s">
        <v>8329</v>
      </c>
      <c r="P1553" s="14">
        <f t="shared" si="77"/>
        <v>42613.841261574074</v>
      </c>
      <c r="Q1553" s="14">
        <f t="shared" si="78"/>
        <v>42644.166666666672</v>
      </c>
      <c r="R1553">
        <f t="shared" si="76"/>
        <v>31</v>
      </c>
    </row>
    <row r="1554" spans="1:18" ht="58" hidden="1" x14ac:dyDescent="0.3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8317</v>
      </c>
      <c r="O1554" t="s">
        <v>8318</v>
      </c>
      <c r="P1554" s="14">
        <f t="shared" si="77"/>
        <v>41342.845567129632</v>
      </c>
      <c r="Q1554" s="14">
        <f t="shared" si="78"/>
        <v>41372.803900462961</v>
      </c>
      <c r="R1554">
        <f t="shared" si="76"/>
        <v>30</v>
      </c>
    </row>
    <row r="1555" spans="1:18" ht="43.5" hidden="1" x14ac:dyDescent="0.35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8326</v>
      </c>
      <c r="O1555" t="s">
        <v>8327</v>
      </c>
      <c r="P1555" s="14">
        <f t="shared" si="77"/>
        <v>42109.894942129627</v>
      </c>
      <c r="Q1555" s="14">
        <f t="shared" si="78"/>
        <v>42141.75</v>
      </c>
      <c r="R1555">
        <f t="shared" si="76"/>
        <v>32</v>
      </c>
    </row>
    <row r="1556" spans="1:18" ht="43.5" hidden="1" x14ac:dyDescent="0.35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8326</v>
      </c>
      <c r="O1556" t="s">
        <v>8327</v>
      </c>
      <c r="P1556" s="14">
        <f t="shared" si="77"/>
        <v>41829.889027777775</v>
      </c>
      <c r="Q1556" s="14">
        <f t="shared" si="78"/>
        <v>41859.889027777775</v>
      </c>
      <c r="R1556">
        <f t="shared" si="76"/>
        <v>30</v>
      </c>
    </row>
    <row r="1557" spans="1:18" ht="43.5" hidden="1" x14ac:dyDescent="0.35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8317</v>
      </c>
      <c r="O1557" t="s">
        <v>8335</v>
      </c>
      <c r="P1557" s="14">
        <f t="shared" si="77"/>
        <v>41600.538657407407</v>
      </c>
      <c r="Q1557" s="14">
        <f t="shared" si="78"/>
        <v>41645.538657407407</v>
      </c>
      <c r="R1557">
        <f t="shared" si="76"/>
        <v>45</v>
      </c>
    </row>
    <row r="1558" spans="1:18" ht="43.5" hidden="1" x14ac:dyDescent="0.3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8306</v>
      </c>
      <c r="O1558" t="s">
        <v>8307</v>
      </c>
      <c r="P1558" s="14">
        <f t="shared" si="77"/>
        <v>42496.968935185185</v>
      </c>
      <c r="Q1558" s="14">
        <f t="shared" si="78"/>
        <v>42517.968935185185</v>
      </c>
      <c r="R1558">
        <f t="shared" si="76"/>
        <v>21</v>
      </c>
    </row>
    <row r="1559" spans="1:18" ht="43.5" hidden="1" x14ac:dyDescent="0.35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8306</v>
      </c>
      <c r="O1559" t="s">
        <v>8307</v>
      </c>
      <c r="P1559" s="14">
        <f t="shared" si="77"/>
        <v>42177.007071759261</v>
      </c>
      <c r="Q1559" s="14">
        <f t="shared" si="78"/>
        <v>42208.125</v>
      </c>
      <c r="R1559">
        <f t="shared" si="76"/>
        <v>31</v>
      </c>
    </row>
    <row r="1560" spans="1:18" ht="43.5" hidden="1" x14ac:dyDescent="0.35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8306</v>
      </c>
      <c r="O1560" t="s">
        <v>8310</v>
      </c>
      <c r="P1560" s="14">
        <f t="shared" si="77"/>
        <v>42184.626250000001</v>
      </c>
      <c r="Q1560" s="14">
        <f t="shared" si="78"/>
        <v>42217.626250000001</v>
      </c>
      <c r="R1560">
        <f t="shared" si="76"/>
        <v>33</v>
      </c>
    </row>
    <row r="1561" spans="1:18" ht="43.5" hidden="1" x14ac:dyDescent="0.35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8306</v>
      </c>
      <c r="O1561" t="s">
        <v>8310</v>
      </c>
      <c r="P1561" s="14">
        <f t="shared" si="77"/>
        <v>42101.737442129626</v>
      </c>
      <c r="Q1561" s="14">
        <f t="shared" si="78"/>
        <v>42132.916666666672</v>
      </c>
      <c r="R1561">
        <f t="shared" si="76"/>
        <v>31</v>
      </c>
    </row>
    <row r="1562" spans="1:18" ht="29" hidden="1" x14ac:dyDescent="0.35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8306</v>
      </c>
      <c r="O1562" t="s">
        <v>8311</v>
      </c>
      <c r="P1562" s="14">
        <f t="shared" si="77"/>
        <v>41759.542534722219</v>
      </c>
      <c r="Q1562" s="14">
        <f t="shared" si="78"/>
        <v>41791.166666666664</v>
      </c>
      <c r="R1562">
        <f t="shared" si="76"/>
        <v>32</v>
      </c>
    </row>
    <row r="1563" spans="1:18" ht="43.5" hidden="1" x14ac:dyDescent="0.3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8315</v>
      </c>
      <c r="O1563" t="s">
        <v>8316</v>
      </c>
      <c r="P1563" s="14">
        <f t="shared" si="77"/>
        <v>42102.164583333331</v>
      </c>
      <c r="Q1563" s="14">
        <f t="shared" si="78"/>
        <v>42133.208333333328</v>
      </c>
      <c r="R1563">
        <f t="shared" si="76"/>
        <v>31</v>
      </c>
    </row>
    <row r="1564" spans="1:18" ht="43.5" hidden="1" x14ac:dyDescent="0.35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8315</v>
      </c>
      <c r="O1564" t="s">
        <v>8352</v>
      </c>
      <c r="P1564" s="14">
        <f t="shared" si="77"/>
        <v>41671.936863425923</v>
      </c>
      <c r="Q1564" s="14">
        <f t="shared" si="78"/>
        <v>41687</v>
      </c>
      <c r="R1564">
        <f t="shared" si="76"/>
        <v>16</v>
      </c>
    </row>
    <row r="1565" spans="1:18" ht="43.5" hidden="1" x14ac:dyDescent="0.3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8326</v>
      </c>
      <c r="O1565" t="s">
        <v>8327</v>
      </c>
      <c r="P1565" s="14">
        <f t="shared" si="77"/>
        <v>42067.876770833333</v>
      </c>
      <c r="Q1565" s="14">
        <f t="shared" si="78"/>
        <v>42097.835104166668</v>
      </c>
      <c r="R1565">
        <f t="shared" si="76"/>
        <v>30</v>
      </c>
    </row>
    <row r="1566" spans="1:18" ht="43.5" hidden="1" x14ac:dyDescent="0.35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8321</v>
      </c>
      <c r="O1566" t="s">
        <v>8338</v>
      </c>
      <c r="P1566" s="14">
        <f t="shared" si="77"/>
        <v>41724.881099537037</v>
      </c>
      <c r="Q1566" s="14">
        <f t="shared" si="78"/>
        <v>41754.881099537037</v>
      </c>
      <c r="R1566">
        <f t="shared" si="76"/>
        <v>30</v>
      </c>
    </row>
    <row r="1567" spans="1:18" ht="43.5" hidden="1" x14ac:dyDescent="0.35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8321</v>
      </c>
      <c r="O1567" t="s">
        <v>8338</v>
      </c>
      <c r="P1567" s="14">
        <f t="shared" si="77"/>
        <v>41846.34579861111</v>
      </c>
      <c r="Q1567" s="14">
        <f t="shared" si="78"/>
        <v>41867.34579861111</v>
      </c>
      <c r="R1567">
        <f t="shared" si="76"/>
        <v>21</v>
      </c>
    </row>
    <row r="1568" spans="1:18" ht="43.5" hidden="1" x14ac:dyDescent="0.35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8321</v>
      </c>
      <c r="O1568" t="s">
        <v>8338</v>
      </c>
      <c r="P1568" s="14">
        <f t="shared" si="77"/>
        <v>40936.678506944445</v>
      </c>
      <c r="Q1568" s="14">
        <f t="shared" si="78"/>
        <v>40966.678506944445</v>
      </c>
      <c r="R1568">
        <f t="shared" si="76"/>
        <v>30</v>
      </c>
    </row>
    <row r="1569" spans="1:18" ht="43.5" hidden="1" x14ac:dyDescent="0.35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8324</v>
      </c>
      <c r="O1569" t="s">
        <v>8339</v>
      </c>
      <c r="P1569" s="14">
        <f t="shared" si="77"/>
        <v>42704.187118055561</v>
      </c>
      <c r="Q1569" s="14">
        <f t="shared" si="78"/>
        <v>42738.178472222222</v>
      </c>
      <c r="R1569">
        <f t="shared" si="76"/>
        <v>34</v>
      </c>
    </row>
    <row r="1570" spans="1:18" ht="43.5" hidden="1" x14ac:dyDescent="0.35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8324</v>
      </c>
      <c r="O1570" t="s">
        <v>8325</v>
      </c>
      <c r="P1570" s="14">
        <f t="shared" si="77"/>
        <v>42110.326423611114</v>
      </c>
      <c r="Q1570" s="14">
        <f t="shared" si="78"/>
        <v>42140.125</v>
      </c>
      <c r="R1570">
        <f t="shared" si="76"/>
        <v>30</v>
      </c>
    </row>
    <row r="1571" spans="1:18" ht="43.5" hidden="1" x14ac:dyDescent="0.35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8328</v>
      </c>
      <c r="O1571" t="s">
        <v>8344</v>
      </c>
      <c r="P1571" s="14">
        <f t="shared" si="77"/>
        <v>42740.837152777778</v>
      </c>
      <c r="Q1571" s="14">
        <f t="shared" si="78"/>
        <v>42762.837152777778</v>
      </c>
      <c r="R1571">
        <f t="shared" si="76"/>
        <v>22</v>
      </c>
    </row>
    <row r="1572" spans="1:18" ht="58" hidden="1" x14ac:dyDescent="0.35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8328</v>
      </c>
      <c r="O1572" t="s">
        <v>8344</v>
      </c>
      <c r="P1572" s="14">
        <f t="shared" si="77"/>
        <v>41778.548055555555</v>
      </c>
      <c r="Q1572" s="14">
        <f t="shared" si="78"/>
        <v>41838.548055555555</v>
      </c>
      <c r="R1572">
        <f t="shared" si="76"/>
        <v>60</v>
      </c>
    </row>
    <row r="1573" spans="1:18" ht="58" hidden="1" x14ac:dyDescent="0.35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8328</v>
      </c>
      <c r="O1573" t="s">
        <v>8329</v>
      </c>
      <c r="P1573" s="14">
        <f t="shared" si="77"/>
        <v>41893.324884259258</v>
      </c>
      <c r="Q1573" s="14">
        <f t="shared" si="78"/>
        <v>41926.290972222225</v>
      </c>
      <c r="R1573">
        <f t="shared" si="76"/>
        <v>33</v>
      </c>
    </row>
    <row r="1574" spans="1:18" ht="29" hidden="1" x14ac:dyDescent="0.35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8328</v>
      </c>
      <c r="O1574" t="s">
        <v>8329</v>
      </c>
      <c r="P1574" s="14">
        <f t="shared" si="77"/>
        <v>42621.389340277776</v>
      </c>
      <c r="Q1574" s="14">
        <f t="shared" si="78"/>
        <v>42651.389340277776</v>
      </c>
      <c r="R1574">
        <f t="shared" si="76"/>
        <v>30</v>
      </c>
    </row>
    <row r="1575" spans="1:18" ht="43.5" hidden="1" x14ac:dyDescent="0.3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8306</v>
      </c>
      <c r="O1575" t="s">
        <v>8307</v>
      </c>
      <c r="P1575" s="14">
        <f t="shared" si="77"/>
        <v>42323.964976851858</v>
      </c>
      <c r="Q1575" s="14">
        <f t="shared" si="78"/>
        <v>42353.964976851858</v>
      </c>
      <c r="R1575">
        <f t="shared" si="76"/>
        <v>30</v>
      </c>
    </row>
    <row r="1576" spans="1:18" hidden="1" x14ac:dyDescent="0.3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8328</v>
      </c>
      <c r="O1576" t="s">
        <v>8329</v>
      </c>
      <c r="P1576" s="14">
        <f t="shared" si="77"/>
        <v>42681.35157407407</v>
      </c>
      <c r="Q1576" s="14">
        <f t="shared" si="78"/>
        <v>42711.35157407407</v>
      </c>
      <c r="R1576">
        <f t="shared" si="76"/>
        <v>30</v>
      </c>
    </row>
    <row r="1577" spans="1:18" ht="29" hidden="1" x14ac:dyDescent="0.3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8328</v>
      </c>
      <c r="O1577" t="s">
        <v>8344</v>
      </c>
      <c r="P1577" s="14">
        <f t="shared" si="77"/>
        <v>42359.868611111116</v>
      </c>
      <c r="Q1577" s="14">
        <f t="shared" si="78"/>
        <v>42389.868611111116</v>
      </c>
      <c r="R1577">
        <f t="shared" si="76"/>
        <v>30</v>
      </c>
    </row>
    <row r="1578" spans="1:18" ht="58" hidden="1" x14ac:dyDescent="0.3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8315</v>
      </c>
      <c r="O1578" t="s">
        <v>8316</v>
      </c>
      <c r="P1578" s="14">
        <f t="shared" si="77"/>
        <v>41807.571840277778</v>
      </c>
      <c r="Q1578" s="14">
        <f t="shared" si="78"/>
        <v>41852.571840277778</v>
      </c>
      <c r="R1578">
        <f t="shared" si="76"/>
        <v>45</v>
      </c>
    </row>
    <row r="1579" spans="1:18" ht="58" hidden="1" x14ac:dyDescent="0.3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8321</v>
      </c>
      <c r="O1579" t="s">
        <v>8338</v>
      </c>
      <c r="P1579" s="14">
        <f t="shared" si="77"/>
        <v>41484.664247685185</v>
      </c>
      <c r="Q1579" s="14">
        <f t="shared" si="78"/>
        <v>41520.166666666664</v>
      </c>
      <c r="R1579">
        <f t="shared" si="76"/>
        <v>36</v>
      </c>
    </row>
    <row r="1580" spans="1:18" ht="43.5" hidden="1" x14ac:dyDescent="0.35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8306</v>
      </c>
      <c r="O1580" t="s">
        <v>8307</v>
      </c>
      <c r="P1580" s="14">
        <f t="shared" si="77"/>
        <v>41794.072337962964</v>
      </c>
      <c r="Q1580" s="14">
        <f t="shared" si="78"/>
        <v>41804.072337962964</v>
      </c>
      <c r="R1580">
        <f t="shared" si="76"/>
        <v>10</v>
      </c>
    </row>
    <row r="1581" spans="1:18" ht="29" hidden="1" x14ac:dyDescent="0.35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8306</v>
      </c>
      <c r="O1581" t="s">
        <v>8307</v>
      </c>
      <c r="P1581" s="14">
        <f t="shared" si="77"/>
        <v>42149.548888888887</v>
      </c>
      <c r="Q1581" s="14">
        <f t="shared" si="78"/>
        <v>42163.666666666672</v>
      </c>
      <c r="R1581">
        <f t="shared" si="76"/>
        <v>14</v>
      </c>
    </row>
    <row r="1582" spans="1:18" ht="43.5" hidden="1" x14ac:dyDescent="0.35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8306</v>
      </c>
      <c r="O1582" t="s">
        <v>8308</v>
      </c>
      <c r="P1582" s="14">
        <f t="shared" si="77"/>
        <v>42067.62431712963</v>
      </c>
      <c r="Q1582" s="14">
        <f t="shared" si="78"/>
        <v>42097.582650462966</v>
      </c>
      <c r="R1582">
        <f t="shared" si="76"/>
        <v>30</v>
      </c>
    </row>
    <row r="1583" spans="1:18" ht="43.5" hidden="1" x14ac:dyDescent="0.35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8306</v>
      </c>
      <c r="O1583" t="s">
        <v>8309</v>
      </c>
      <c r="P1583" s="14">
        <f t="shared" si="77"/>
        <v>42052.83530092593</v>
      </c>
      <c r="Q1583" s="14">
        <f t="shared" si="78"/>
        <v>42082.793634259258</v>
      </c>
      <c r="R1583">
        <f t="shared" si="76"/>
        <v>30</v>
      </c>
    </row>
    <row r="1584" spans="1:18" ht="43.5" hidden="1" x14ac:dyDescent="0.35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8306</v>
      </c>
      <c r="O1584" t="s">
        <v>8309</v>
      </c>
      <c r="P1584" s="14">
        <f t="shared" si="77"/>
        <v>42248.632199074069</v>
      </c>
      <c r="Q1584" s="14">
        <f t="shared" si="78"/>
        <v>42283.632199074069</v>
      </c>
      <c r="R1584">
        <f t="shared" si="76"/>
        <v>35</v>
      </c>
    </row>
    <row r="1585" spans="1:18" ht="29" hidden="1" x14ac:dyDescent="0.35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8306</v>
      </c>
      <c r="O1585" t="s">
        <v>8309</v>
      </c>
      <c r="P1585" s="14">
        <f t="shared" si="77"/>
        <v>42096.686400462961</v>
      </c>
      <c r="Q1585" s="14">
        <f t="shared" si="78"/>
        <v>42156.686400462961</v>
      </c>
      <c r="R1585">
        <f t="shared" si="76"/>
        <v>60</v>
      </c>
    </row>
    <row r="1586" spans="1:18" ht="29" hidden="1" x14ac:dyDescent="0.35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8306</v>
      </c>
      <c r="O1586" t="s">
        <v>8310</v>
      </c>
      <c r="P1586" s="14">
        <f t="shared" si="77"/>
        <v>40588.526412037041</v>
      </c>
      <c r="Q1586" s="14">
        <f t="shared" si="78"/>
        <v>40618.48474537037</v>
      </c>
      <c r="R1586">
        <f t="shared" si="76"/>
        <v>30</v>
      </c>
    </row>
    <row r="1587" spans="1:18" ht="58" hidden="1" x14ac:dyDescent="0.35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8306</v>
      </c>
      <c r="O1587" t="s">
        <v>8310</v>
      </c>
      <c r="P1587" s="14">
        <f t="shared" si="77"/>
        <v>41348.877685185187</v>
      </c>
      <c r="Q1587" s="14">
        <f t="shared" si="78"/>
        <v>41378.877685185187</v>
      </c>
      <c r="R1587">
        <f t="shared" si="76"/>
        <v>30</v>
      </c>
    </row>
    <row r="1588" spans="1:18" ht="43.5" hidden="1" x14ac:dyDescent="0.35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8306</v>
      </c>
      <c r="O1588" t="s">
        <v>8310</v>
      </c>
      <c r="P1588" s="14">
        <f t="shared" si="77"/>
        <v>41394.842442129629</v>
      </c>
      <c r="Q1588" s="14">
        <f t="shared" si="78"/>
        <v>41454.842442129629</v>
      </c>
      <c r="R1588">
        <f t="shared" si="76"/>
        <v>60</v>
      </c>
    </row>
    <row r="1589" spans="1:18" ht="43.5" hidden="1" x14ac:dyDescent="0.35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8306</v>
      </c>
      <c r="O1589" t="s">
        <v>8311</v>
      </c>
      <c r="P1589" s="14">
        <f t="shared" si="77"/>
        <v>42649.742210648154</v>
      </c>
      <c r="Q1589" s="14">
        <f t="shared" si="78"/>
        <v>42694.783877314811</v>
      </c>
      <c r="R1589">
        <f t="shared" si="76"/>
        <v>45</v>
      </c>
    </row>
    <row r="1590" spans="1:18" ht="29" hidden="1" x14ac:dyDescent="0.35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8312</v>
      </c>
      <c r="O1590" t="s">
        <v>8313</v>
      </c>
      <c r="P1590" s="14">
        <f t="shared" si="77"/>
        <v>42345.860150462962</v>
      </c>
      <c r="Q1590" s="14">
        <f t="shared" si="78"/>
        <v>42375.860150462962</v>
      </c>
      <c r="R1590">
        <f t="shared" si="76"/>
        <v>30</v>
      </c>
    </row>
    <row r="1591" spans="1:18" ht="43.5" hidden="1" x14ac:dyDescent="0.35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8312</v>
      </c>
      <c r="O1591" t="s">
        <v>8314</v>
      </c>
      <c r="P1591" s="14">
        <f t="shared" si="77"/>
        <v>42045.957314814819</v>
      </c>
      <c r="Q1591" s="14">
        <f t="shared" si="78"/>
        <v>42075.915648148148</v>
      </c>
      <c r="R1591">
        <f t="shared" si="76"/>
        <v>30</v>
      </c>
    </row>
    <row r="1592" spans="1:18" ht="43.5" hidden="1" x14ac:dyDescent="0.35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8317</v>
      </c>
      <c r="O1592" t="s">
        <v>8335</v>
      </c>
      <c r="P1592" s="14">
        <f t="shared" si="77"/>
        <v>40736.115011574075</v>
      </c>
      <c r="Q1592" s="14">
        <f t="shared" si="78"/>
        <v>40791.712500000001</v>
      </c>
      <c r="R1592">
        <f t="shared" si="76"/>
        <v>55</v>
      </c>
    </row>
    <row r="1593" spans="1:18" hidden="1" x14ac:dyDescent="0.35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8317</v>
      </c>
      <c r="O1593" t="s">
        <v>8335</v>
      </c>
      <c r="P1593" s="14">
        <f t="shared" si="77"/>
        <v>40763.691423611112</v>
      </c>
      <c r="Q1593" s="14">
        <f t="shared" si="78"/>
        <v>40793.691423611112</v>
      </c>
      <c r="R1593">
        <f t="shared" si="76"/>
        <v>30</v>
      </c>
    </row>
    <row r="1594" spans="1:18" ht="43.5" hidden="1" x14ac:dyDescent="0.35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8317</v>
      </c>
      <c r="O1594" t="s">
        <v>8318</v>
      </c>
      <c r="P1594" s="14">
        <f t="shared" si="77"/>
        <v>40567.825543981482</v>
      </c>
      <c r="Q1594" s="14">
        <f t="shared" si="78"/>
        <v>40612.825543981482</v>
      </c>
      <c r="R1594">
        <f t="shared" si="76"/>
        <v>45</v>
      </c>
    </row>
    <row r="1595" spans="1:18" ht="43.5" hidden="1" x14ac:dyDescent="0.35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8317</v>
      </c>
      <c r="O1595" t="s">
        <v>8319</v>
      </c>
      <c r="P1595" s="14">
        <f t="shared" si="77"/>
        <v>41842.031597222223</v>
      </c>
      <c r="Q1595" s="14">
        <f t="shared" si="78"/>
        <v>41872.031597222223</v>
      </c>
      <c r="R1595">
        <f t="shared" si="76"/>
        <v>30</v>
      </c>
    </row>
    <row r="1596" spans="1:18" ht="58" hidden="1" x14ac:dyDescent="0.35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8317</v>
      </c>
      <c r="O1596" t="s">
        <v>8319</v>
      </c>
      <c r="P1596" s="14">
        <f t="shared" si="77"/>
        <v>40431.127650462964</v>
      </c>
      <c r="Q1596" s="14">
        <f t="shared" si="78"/>
        <v>40476.127650462964</v>
      </c>
      <c r="R1596">
        <f t="shared" si="76"/>
        <v>45</v>
      </c>
    </row>
    <row r="1597" spans="1:18" ht="58" hidden="1" x14ac:dyDescent="0.35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8317</v>
      </c>
      <c r="O1597" t="s">
        <v>8319</v>
      </c>
      <c r="P1597" s="14">
        <f t="shared" si="77"/>
        <v>42218.872986111113</v>
      </c>
      <c r="Q1597" s="14">
        <f t="shared" si="78"/>
        <v>42244.166666666672</v>
      </c>
      <c r="R1597">
        <f t="shared" si="76"/>
        <v>26</v>
      </c>
    </row>
    <row r="1598" spans="1:18" ht="43.5" hidden="1" x14ac:dyDescent="0.35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8312</v>
      </c>
      <c r="O1598" t="s">
        <v>8314</v>
      </c>
      <c r="P1598" s="14">
        <f t="shared" si="77"/>
        <v>41836.847615740742</v>
      </c>
      <c r="Q1598" s="14">
        <f t="shared" si="78"/>
        <v>41866.847615740742</v>
      </c>
      <c r="R1598">
        <f t="shared" si="76"/>
        <v>30</v>
      </c>
    </row>
    <row r="1599" spans="1:18" ht="58" hidden="1" x14ac:dyDescent="0.35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8321</v>
      </c>
      <c r="O1599" t="s">
        <v>8322</v>
      </c>
      <c r="P1599" s="14">
        <f t="shared" si="77"/>
        <v>41577.045428240745</v>
      </c>
      <c r="Q1599" s="14">
        <f t="shared" si="78"/>
        <v>41617.249305555553</v>
      </c>
      <c r="R1599">
        <f t="shared" si="76"/>
        <v>40</v>
      </c>
    </row>
    <row r="1600" spans="1:18" ht="43.5" hidden="1" x14ac:dyDescent="0.35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8321</v>
      </c>
      <c r="O1600" t="s">
        <v>8323</v>
      </c>
      <c r="P1600" s="14">
        <f t="shared" si="77"/>
        <v>41975.347523148142</v>
      </c>
      <c r="Q1600" s="14">
        <f t="shared" si="78"/>
        <v>42005.347523148142</v>
      </c>
      <c r="R1600">
        <f t="shared" si="76"/>
        <v>30</v>
      </c>
    </row>
    <row r="1601" spans="1:18" ht="29" hidden="1" x14ac:dyDescent="0.35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8324</v>
      </c>
      <c r="O1601" t="s">
        <v>8325</v>
      </c>
      <c r="P1601" s="14">
        <f t="shared" si="77"/>
        <v>42143.714178240742</v>
      </c>
      <c r="Q1601" s="14">
        <f t="shared" si="78"/>
        <v>42173.714178240742</v>
      </c>
      <c r="R1601">
        <f t="shared" si="76"/>
        <v>30</v>
      </c>
    </row>
    <row r="1602" spans="1:18" ht="43.5" hidden="1" x14ac:dyDescent="0.35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8317</v>
      </c>
      <c r="O1602" t="s">
        <v>8350</v>
      </c>
      <c r="P1602" s="14">
        <f t="shared" si="77"/>
        <v>41409.040011574078</v>
      </c>
      <c r="Q1602" s="14">
        <f t="shared" si="78"/>
        <v>41467.910416666666</v>
      </c>
      <c r="R1602">
        <f t="shared" si="76"/>
        <v>58</v>
      </c>
    </row>
    <row r="1603" spans="1:18" ht="43.5" hidden="1" x14ac:dyDescent="0.35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8317</v>
      </c>
      <c r="O1603" t="s">
        <v>8335</v>
      </c>
      <c r="P1603" s="14">
        <f t="shared" si="77"/>
        <v>41370.800185185188</v>
      </c>
      <c r="Q1603" s="14">
        <f t="shared" si="78"/>
        <v>41400.800185185188</v>
      </c>
      <c r="R1603">
        <f t="shared" ref="R1603:R1666" si="79">_xlfn.DAYS(Q1603,P1603)</f>
        <v>30</v>
      </c>
    </row>
    <row r="1604" spans="1:18" ht="43.5" hidden="1" x14ac:dyDescent="0.35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8317</v>
      </c>
      <c r="O1604" t="s">
        <v>8335</v>
      </c>
      <c r="P1604" s="14">
        <f t="shared" ref="P1604:P1667" si="80">(((J1604/60)/60)/24)+DATE(1970,1,1)</f>
        <v>42433.688900462963</v>
      </c>
      <c r="Q1604" s="14">
        <f t="shared" ref="Q1604:Q1667" si="81">(((I1604/60)/60)/24)+DATE(1970,1,1)</f>
        <v>42489.507638888885</v>
      </c>
      <c r="R1604">
        <f t="shared" si="79"/>
        <v>56</v>
      </c>
    </row>
    <row r="1605" spans="1:18" ht="43.5" hidden="1" x14ac:dyDescent="0.35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8326</v>
      </c>
      <c r="O1605" t="s">
        <v>8327</v>
      </c>
      <c r="P1605" s="14">
        <f t="shared" si="80"/>
        <v>41806.637337962966</v>
      </c>
      <c r="Q1605" s="14">
        <f t="shared" si="81"/>
        <v>41836.637337962966</v>
      </c>
      <c r="R1605">
        <f t="shared" si="79"/>
        <v>30</v>
      </c>
    </row>
    <row r="1606" spans="1:18" ht="58" hidden="1" x14ac:dyDescent="0.35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8317</v>
      </c>
      <c r="O1606" t="s">
        <v>8335</v>
      </c>
      <c r="P1606" s="14">
        <f t="shared" si="80"/>
        <v>40536.111550925925</v>
      </c>
      <c r="Q1606" s="14">
        <f t="shared" si="81"/>
        <v>40626.069884259261</v>
      </c>
      <c r="R1606">
        <f t="shared" si="79"/>
        <v>90</v>
      </c>
    </row>
    <row r="1607" spans="1:18" ht="43.5" hidden="1" x14ac:dyDescent="0.35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8317</v>
      </c>
      <c r="O1607" t="s">
        <v>8335</v>
      </c>
      <c r="P1607" s="14">
        <f t="shared" si="80"/>
        <v>40845.050879629627</v>
      </c>
      <c r="Q1607" s="14">
        <f t="shared" si="81"/>
        <v>40890.092546296299</v>
      </c>
      <c r="R1607">
        <f t="shared" si="79"/>
        <v>45</v>
      </c>
    </row>
    <row r="1608" spans="1:18" ht="43.5" hidden="1" x14ac:dyDescent="0.35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8317</v>
      </c>
      <c r="O1608" t="s">
        <v>8335</v>
      </c>
      <c r="P1608" s="14">
        <f t="shared" si="80"/>
        <v>41579.847997685189</v>
      </c>
      <c r="Q1608" s="14">
        <f t="shared" si="81"/>
        <v>41609.889664351853</v>
      </c>
      <c r="R1608">
        <f t="shared" si="79"/>
        <v>30</v>
      </c>
    </row>
    <row r="1609" spans="1:18" ht="58" hidden="1" x14ac:dyDescent="0.35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8317</v>
      </c>
      <c r="O1609" t="s">
        <v>8355</v>
      </c>
      <c r="P1609" s="14">
        <f t="shared" si="80"/>
        <v>40848.198333333334</v>
      </c>
      <c r="Q1609" s="14">
        <f t="shared" si="81"/>
        <v>40908.239999999998</v>
      </c>
      <c r="R1609">
        <f t="shared" si="79"/>
        <v>60</v>
      </c>
    </row>
    <row r="1610" spans="1:18" ht="43.5" hidden="1" x14ac:dyDescent="0.35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8317</v>
      </c>
      <c r="O1610" t="s">
        <v>8355</v>
      </c>
      <c r="P1610" s="14">
        <f t="shared" si="80"/>
        <v>40845.14975694444</v>
      </c>
      <c r="Q1610" s="14">
        <f t="shared" si="81"/>
        <v>40875.191423611112</v>
      </c>
      <c r="R1610">
        <f t="shared" si="79"/>
        <v>30</v>
      </c>
    </row>
    <row r="1611" spans="1:18" ht="29" hidden="1" x14ac:dyDescent="0.35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8317</v>
      </c>
      <c r="O1611" t="s">
        <v>8334</v>
      </c>
      <c r="P1611" s="14">
        <f t="shared" si="80"/>
        <v>42783.815289351856</v>
      </c>
      <c r="Q1611" s="14">
        <f t="shared" si="81"/>
        <v>42811.773622685185</v>
      </c>
      <c r="R1611">
        <f t="shared" si="79"/>
        <v>28</v>
      </c>
    </row>
    <row r="1612" spans="1:18" ht="43.5" hidden="1" x14ac:dyDescent="0.35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8326</v>
      </c>
      <c r="O1612" t="s">
        <v>8327</v>
      </c>
      <c r="P1612" s="14">
        <f t="shared" si="80"/>
        <v>41956.250034722223</v>
      </c>
      <c r="Q1612" s="14">
        <f t="shared" si="81"/>
        <v>42016.250034722223</v>
      </c>
      <c r="R1612">
        <f t="shared" si="79"/>
        <v>60</v>
      </c>
    </row>
    <row r="1613" spans="1:18" ht="58" hidden="1" x14ac:dyDescent="0.35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8317</v>
      </c>
      <c r="O1613" t="s">
        <v>8335</v>
      </c>
      <c r="P1613" s="14">
        <f t="shared" si="80"/>
        <v>40555.325937499998</v>
      </c>
      <c r="Q1613" s="14">
        <f t="shared" si="81"/>
        <v>40605.325937499998</v>
      </c>
      <c r="R1613">
        <f t="shared" si="79"/>
        <v>50</v>
      </c>
    </row>
    <row r="1614" spans="1:18" ht="43.5" hidden="1" x14ac:dyDescent="0.35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8321</v>
      </c>
      <c r="O1614" t="s">
        <v>8323</v>
      </c>
      <c r="P1614" s="14">
        <f t="shared" si="80"/>
        <v>42164.615856481483</v>
      </c>
      <c r="Q1614" s="14">
        <f t="shared" si="81"/>
        <v>42193.697916666672</v>
      </c>
      <c r="R1614">
        <f t="shared" si="79"/>
        <v>29</v>
      </c>
    </row>
    <row r="1615" spans="1:18" ht="58" hidden="1" x14ac:dyDescent="0.35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8321</v>
      </c>
      <c r="O1615" t="s">
        <v>8323</v>
      </c>
      <c r="P1615" s="14">
        <f t="shared" si="80"/>
        <v>41773.008738425924</v>
      </c>
      <c r="Q1615" s="14">
        <f t="shared" si="81"/>
        <v>41803.008738425924</v>
      </c>
      <c r="R1615">
        <f t="shared" si="79"/>
        <v>30</v>
      </c>
    </row>
    <row r="1616" spans="1:18" ht="43.5" hidden="1" x14ac:dyDescent="0.35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8312</v>
      </c>
      <c r="O1616" t="s">
        <v>8337</v>
      </c>
      <c r="P1616" s="14">
        <f t="shared" si="80"/>
        <v>41424.27107638889</v>
      </c>
      <c r="Q1616" s="14">
        <f t="shared" si="81"/>
        <v>41456.75</v>
      </c>
      <c r="R1616">
        <f t="shared" si="79"/>
        <v>32</v>
      </c>
    </row>
    <row r="1617" spans="1:18" ht="58" hidden="1" x14ac:dyDescent="0.35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8312</v>
      </c>
      <c r="O1617" t="s">
        <v>8337</v>
      </c>
      <c r="P1617" s="14">
        <f t="shared" si="80"/>
        <v>41604.022418981483</v>
      </c>
      <c r="Q1617" s="14">
        <f t="shared" si="81"/>
        <v>41634.022418981483</v>
      </c>
      <c r="R1617">
        <f t="shared" si="79"/>
        <v>30</v>
      </c>
    </row>
    <row r="1618" spans="1:18" ht="43.5" hidden="1" x14ac:dyDescent="0.35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8317</v>
      </c>
      <c r="O1618" t="s">
        <v>8319</v>
      </c>
      <c r="P1618" s="14">
        <f t="shared" si="80"/>
        <v>41299.381423611114</v>
      </c>
      <c r="Q1618" s="14">
        <f t="shared" si="81"/>
        <v>41329.381423611114</v>
      </c>
      <c r="R1618">
        <f t="shared" si="79"/>
        <v>30</v>
      </c>
    </row>
    <row r="1619" spans="1:18" ht="43.5" hidden="1" x14ac:dyDescent="0.35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8317</v>
      </c>
      <c r="O1619" t="s">
        <v>8319</v>
      </c>
      <c r="P1619" s="14">
        <f t="shared" si="80"/>
        <v>41591.964537037034</v>
      </c>
      <c r="Q1619" s="14">
        <f t="shared" si="81"/>
        <v>41640.964537037034</v>
      </c>
      <c r="R1619">
        <f t="shared" si="79"/>
        <v>49</v>
      </c>
    </row>
    <row r="1620" spans="1:18" ht="58" hidden="1" x14ac:dyDescent="0.35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8321</v>
      </c>
      <c r="O1620" t="s">
        <v>8338</v>
      </c>
      <c r="P1620" s="14">
        <f t="shared" si="80"/>
        <v>42296.631331018521</v>
      </c>
      <c r="Q1620" s="14">
        <f t="shared" si="81"/>
        <v>42326.672997685186</v>
      </c>
      <c r="R1620">
        <f t="shared" si="79"/>
        <v>30</v>
      </c>
    </row>
    <row r="1621" spans="1:18" ht="43.5" hidden="1" x14ac:dyDescent="0.35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8324</v>
      </c>
      <c r="O1621" t="s">
        <v>8339</v>
      </c>
      <c r="P1621" s="14">
        <f t="shared" si="80"/>
        <v>41839.005671296298</v>
      </c>
      <c r="Q1621" s="14">
        <f t="shared" si="81"/>
        <v>41869.005671296298</v>
      </c>
      <c r="R1621">
        <f t="shared" si="79"/>
        <v>30</v>
      </c>
    </row>
    <row r="1622" spans="1:18" ht="43.5" hidden="1" x14ac:dyDescent="0.35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8312</v>
      </c>
      <c r="O1622" t="s">
        <v>8313</v>
      </c>
      <c r="P1622" s="14">
        <f t="shared" si="80"/>
        <v>42096.918240740735</v>
      </c>
      <c r="Q1622" s="14">
        <f t="shared" si="81"/>
        <v>42126.918240740735</v>
      </c>
      <c r="R1622">
        <f t="shared" si="79"/>
        <v>30</v>
      </c>
    </row>
    <row r="1623" spans="1:18" ht="58" hidden="1" x14ac:dyDescent="0.35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8324</v>
      </c>
      <c r="O1623" t="s">
        <v>8325</v>
      </c>
      <c r="P1623" s="14">
        <f t="shared" si="80"/>
        <v>42655.736956018518</v>
      </c>
      <c r="Q1623" s="14">
        <f t="shared" si="81"/>
        <v>42700.778622685189</v>
      </c>
      <c r="R1623">
        <f t="shared" si="79"/>
        <v>45</v>
      </c>
    </row>
    <row r="1624" spans="1:18" ht="43.5" hidden="1" x14ac:dyDescent="0.35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8324</v>
      </c>
      <c r="O1624" t="s">
        <v>8325</v>
      </c>
      <c r="P1624" s="14">
        <f t="shared" si="80"/>
        <v>42031.965138888889</v>
      </c>
      <c r="Q1624" s="14">
        <f t="shared" si="81"/>
        <v>42080.75</v>
      </c>
      <c r="R1624">
        <f t="shared" si="79"/>
        <v>49</v>
      </c>
    </row>
    <row r="1625" spans="1:18" ht="43.5" hidden="1" x14ac:dyDescent="0.35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8317</v>
      </c>
      <c r="O1625" t="s">
        <v>8319</v>
      </c>
      <c r="P1625" s="14">
        <f t="shared" si="80"/>
        <v>41257.950381944444</v>
      </c>
      <c r="Q1625" s="14">
        <f t="shared" si="81"/>
        <v>41287.950381944444</v>
      </c>
      <c r="R1625">
        <f t="shared" si="79"/>
        <v>30</v>
      </c>
    </row>
    <row r="1626" spans="1:18" ht="43.5" hidden="1" x14ac:dyDescent="0.35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8317</v>
      </c>
      <c r="O1626" t="s">
        <v>8341</v>
      </c>
      <c r="P1626" s="14">
        <f t="shared" si="80"/>
        <v>41058.844571759262</v>
      </c>
      <c r="Q1626" s="14">
        <f t="shared" si="81"/>
        <v>41088.844571759262</v>
      </c>
      <c r="R1626">
        <f t="shared" si="79"/>
        <v>30</v>
      </c>
    </row>
    <row r="1627" spans="1:18" ht="58" hidden="1" x14ac:dyDescent="0.35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8324</v>
      </c>
      <c r="O1627" t="s">
        <v>8325</v>
      </c>
      <c r="P1627" s="14">
        <f t="shared" si="80"/>
        <v>41829.592002314814</v>
      </c>
      <c r="Q1627" s="14">
        <f t="shared" si="81"/>
        <v>41874.592002314814</v>
      </c>
      <c r="R1627">
        <f t="shared" si="79"/>
        <v>45</v>
      </c>
    </row>
    <row r="1628" spans="1:18" ht="43.5" hidden="1" x14ac:dyDescent="0.35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8312</v>
      </c>
      <c r="O1628" t="s">
        <v>8342</v>
      </c>
      <c r="P1628" s="14">
        <f t="shared" si="80"/>
        <v>42184.874675925923</v>
      </c>
      <c r="Q1628" s="14">
        <f t="shared" si="81"/>
        <v>42228.083333333328</v>
      </c>
      <c r="R1628">
        <f t="shared" si="79"/>
        <v>44</v>
      </c>
    </row>
    <row r="1629" spans="1:18" ht="43.5" hidden="1" x14ac:dyDescent="0.35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8312</v>
      </c>
      <c r="O1629" t="s">
        <v>8342</v>
      </c>
      <c r="P1629" s="14">
        <f t="shared" si="80"/>
        <v>42767.801712962959</v>
      </c>
      <c r="Q1629" s="14">
        <f t="shared" si="81"/>
        <v>42809</v>
      </c>
      <c r="R1629">
        <f t="shared" si="79"/>
        <v>42</v>
      </c>
    </row>
    <row r="1630" spans="1:18" ht="43.5" hidden="1" x14ac:dyDescent="0.35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8312</v>
      </c>
      <c r="O1630" t="s">
        <v>8342</v>
      </c>
      <c r="P1630" s="14">
        <f t="shared" si="80"/>
        <v>41144.42155092593</v>
      </c>
      <c r="Q1630" s="14">
        <f t="shared" si="81"/>
        <v>41165.42155092593</v>
      </c>
      <c r="R1630">
        <f t="shared" si="79"/>
        <v>21</v>
      </c>
    </row>
    <row r="1631" spans="1:18" ht="43.5" hidden="1" x14ac:dyDescent="0.35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8324</v>
      </c>
      <c r="O1631" t="s">
        <v>8325</v>
      </c>
      <c r="P1631" s="14">
        <f t="shared" si="80"/>
        <v>41805.895254629628</v>
      </c>
      <c r="Q1631" s="14">
        <f t="shared" si="81"/>
        <v>41830.895254629628</v>
      </c>
      <c r="R1631">
        <f t="shared" si="79"/>
        <v>25</v>
      </c>
    </row>
    <row r="1632" spans="1:18" ht="43.5" hidden="1" x14ac:dyDescent="0.35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8324</v>
      </c>
      <c r="O1632" t="s">
        <v>8325</v>
      </c>
      <c r="P1632" s="14">
        <f t="shared" si="80"/>
        <v>41787.898240740738</v>
      </c>
      <c r="Q1632" s="14">
        <f t="shared" si="81"/>
        <v>41817.898240740738</v>
      </c>
      <c r="R1632">
        <f t="shared" si="79"/>
        <v>30</v>
      </c>
    </row>
    <row r="1633" spans="1:18" ht="43.5" hidden="1" x14ac:dyDescent="0.35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8328</v>
      </c>
      <c r="O1633" t="s">
        <v>8344</v>
      </c>
      <c r="P1633" s="14">
        <f t="shared" si="80"/>
        <v>41391.782905092594</v>
      </c>
      <c r="Q1633" s="14">
        <f t="shared" si="81"/>
        <v>41421.290972222225</v>
      </c>
      <c r="R1633">
        <f t="shared" si="79"/>
        <v>30</v>
      </c>
    </row>
    <row r="1634" spans="1:18" ht="72.5" hidden="1" x14ac:dyDescent="0.35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8312</v>
      </c>
      <c r="O1634" t="s">
        <v>8337</v>
      </c>
      <c r="P1634" s="14">
        <f t="shared" si="80"/>
        <v>41722.666354166664</v>
      </c>
      <c r="Q1634" s="14">
        <f t="shared" si="81"/>
        <v>41752.666354166664</v>
      </c>
      <c r="R1634">
        <f t="shared" si="79"/>
        <v>30</v>
      </c>
    </row>
    <row r="1635" spans="1:18" ht="29" hidden="1" x14ac:dyDescent="0.35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8315</v>
      </c>
      <c r="O1635" t="s">
        <v>8345</v>
      </c>
      <c r="P1635" s="14">
        <f t="shared" si="80"/>
        <v>41911.657430555555</v>
      </c>
      <c r="Q1635" s="14">
        <f t="shared" si="81"/>
        <v>41932.088194444441</v>
      </c>
      <c r="R1635">
        <f t="shared" si="79"/>
        <v>21</v>
      </c>
    </row>
    <row r="1636" spans="1:18" ht="43.5" hidden="1" x14ac:dyDescent="0.35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8315</v>
      </c>
      <c r="O1636" t="s">
        <v>8345</v>
      </c>
      <c r="P1636" s="14">
        <f t="shared" si="80"/>
        <v>41044.988055555557</v>
      </c>
      <c r="Q1636" s="14">
        <f t="shared" si="81"/>
        <v>41104.988055555557</v>
      </c>
      <c r="R1636">
        <f t="shared" si="79"/>
        <v>60</v>
      </c>
    </row>
    <row r="1637" spans="1:18" ht="43.5" hidden="1" x14ac:dyDescent="0.35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8315</v>
      </c>
      <c r="O1637" t="s">
        <v>8345</v>
      </c>
      <c r="P1637" s="14">
        <f t="shared" si="80"/>
        <v>41537.869143518517</v>
      </c>
      <c r="Q1637" s="14">
        <f t="shared" si="81"/>
        <v>41552.869143518517</v>
      </c>
      <c r="R1637">
        <f t="shared" si="79"/>
        <v>15</v>
      </c>
    </row>
    <row r="1638" spans="1:18" ht="43.5" hidden="1" x14ac:dyDescent="0.35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8328</v>
      </c>
      <c r="O1638" t="s">
        <v>8329</v>
      </c>
      <c r="P1638" s="14">
        <f t="shared" si="80"/>
        <v>41798.94027777778</v>
      </c>
      <c r="Q1638" s="14">
        <f t="shared" si="81"/>
        <v>41828.94027777778</v>
      </c>
      <c r="R1638">
        <f t="shared" si="79"/>
        <v>30</v>
      </c>
    </row>
    <row r="1639" spans="1:18" ht="58" hidden="1" x14ac:dyDescent="0.35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8328</v>
      </c>
      <c r="O1639" t="s">
        <v>8329</v>
      </c>
      <c r="P1639" s="14">
        <f t="shared" si="80"/>
        <v>42108.692060185189</v>
      </c>
      <c r="Q1639" s="14">
        <f t="shared" si="81"/>
        <v>42153.692060185189</v>
      </c>
      <c r="R1639">
        <f t="shared" si="79"/>
        <v>45</v>
      </c>
    </row>
    <row r="1640" spans="1:18" ht="43.5" hidden="1" x14ac:dyDescent="0.35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8328</v>
      </c>
      <c r="O1640" t="s">
        <v>8329</v>
      </c>
      <c r="P1640" s="14">
        <f t="shared" si="80"/>
        <v>41858.007071759261</v>
      </c>
      <c r="Q1640" s="14">
        <f t="shared" si="81"/>
        <v>41888.007071759261</v>
      </c>
      <c r="R1640">
        <f t="shared" si="79"/>
        <v>30</v>
      </c>
    </row>
    <row r="1641" spans="1:18" ht="43.5" hidden="1" x14ac:dyDescent="0.35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8328</v>
      </c>
      <c r="O1641" t="s">
        <v>8346</v>
      </c>
      <c r="P1641" s="14">
        <f t="shared" si="80"/>
        <v>41754.564328703702</v>
      </c>
      <c r="Q1641" s="14">
        <f t="shared" si="81"/>
        <v>41784.564328703702</v>
      </c>
      <c r="R1641">
        <f t="shared" si="79"/>
        <v>30</v>
      </c>
    </row>
    <row r="1642" spans="1:18" ht="43.5" hidden="1" x14ac:dyDescent="0.35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8328</v>
      </c>
      <c r="O1642" t="s">
        <v>8346</v>
      </c>
      <c r="P1642" s="14">
        <f t="shared" si="80"/>
        <v>41845.809166666666</v>
      </c>
      <c r="Q1642" s="14">
        <f t="shared" si="81"/>
        <v>41879.041666666664</v>
      </c>
      <c r="R1642">
        <f t="shared" si="79"/>
        <v>34</v>
      </c>
    </row>
    <row r="1643" spans="1:18" ht="58" hidden="1" x14ac:dyDescent="0.35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8328</v>
      </c>
      <c r="O1643" t="s">
        <v>8329</v>
      </c>
      <c r="P1643" s="14">
        <f t="shared" si="80"/>
        <v>41941.683865740742</v>
      </c>
      <c r="Q1643" s="14">
        <f t="shared" si="81"/>
        <v>41970.125</v>
      </c>
      <c r="R1643">
        <f t="shared" si="79"/>
        <v>29</v>
      </c>
    </row>
    <row r="1644" spans="1:18" ht="29" hidden="1" x14ac:dyDescent="0.35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8328</v>
      </c>
      <c r="O1644" t="s">
        <v>8344</v>
      </c>
      <c r="P1644" s="14">
        <f t="shared" si="80"/>
        <v>41957.756840277783</v>
      </c>
      <c r="Q1644" s="14">
        <f t="shared" si="81"/>
        <v>41987.756840277783</v>
      </c>
      <c r="R1644">
        <f t="shared" si="79"/>
        <v>30</v>
      </c>
    </row>
    <row r="1645" spans="1:18" ht="43.5" hidden="1" x14ac:dyDescent="0.35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8328</v>
      </c>
      <c r="O1645" t="s">
        <v>8344</v>
      </c>
      <c r="P1645" s="14">
        <f t="shared" si="80"/>
        <v>42226.938414351855</v>
      </c>
      <c r="Q1645" s="14">
        <f t="shared" si="81"/>
        <v>42256.938414351855</v>
      </c>
      <c r="R1645">
        <f t="shared" si="79"/>
        <v>30</v>
      </c>
    </row>
    <row r="1646" spans="1:18" ht="29" hidden="1" x14ac:dyDescent="0.35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8328</v>
      </c>
      <c r="O1646" t="s">
        <v>8329</v>
      </c>
      <c r="P1646" s="14">
        <f t="shared" si="80"/>
        <v>41591.737974537034</v>
      </c>
      <c r="Q1646" s="14">
        <f t="shared" si="81"/>
        <v>41621.207638888889</v>
      </c>
      <c r="R1646">
        <f t="shared" si="79"/>
        <v>30</v>
      </c>
    </row>
    <row r="1647" spans="1:18" ht="43.5" hidden="1" x14ac:dyDescent="0.35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8328</v>
      </c>
      <c r="O1647" t="s">
        <v>8346</v>
      </c>
      <c r="P1647" s="14">
        <f t="shared" si="80"/>
        <v>42095.374675925923</v>
      </c>
      <c r="Q1647" s="14">
        <f t="shared" si="81"/>
        <v>42125.374675925923</v>
      </c>
      <c r="R1647">
        <f t="shared" si="79"/>
        <v>30</v>
      </c>
    </row>
    <row r="1648" spans="1:18" ht="43.5" hidden="1" x14ac:dyDescent="0.35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8328</v>
      </c>
      <c r="O1648" t="s">
        <v>8329</v>
      </c>
      <c r="P1648" s="14">
        <f t="shared" si="80"/>
        <v>42262.096782407403</v>
      </c>
      <c r="Q1648" s="14">
        <f t="shared" si="81"/>
        <v>42286</v>
      </c>
      <c r="R1648">
        <f t="shared" si="79"/>
        <v>24</v>
      </c>
    </row>
    <row r="1649" spans="1:18" ht="43.5" hidden="1" x14ac:dyDescent="0.35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8328</v>
      </c>
      <c r="O1649" t="s">
        <v>8329</v>
      </c>
      <c r="P1649" s="14">
        <f t="shared" si="80"/>
        <v>42137.395798611105</v>
      </c>
      <c r="Q1649" s="14">
        <f t="shared" si="81"/>
        <v>42171.458333333328</v>
      </c>
      <c r="R1649">
        <f t="shared" si="79"/>
        <v>34</v>
      </c>
    </row>
    <row r="1650" spans="1:18" ht="43.5" hidden="1" x14ac:dyDescent="0.35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8328</v>
      </c>
      <c r="O1650" t="s">
        <v>8329</v>
      </c>
      <c r="P1650" s="14">
        <f t="shared" si="80"/>
        <v>42041.714178240742</v>
      </c>
      <c r="Q1650" s="14">
        <f t="shared" si="81"/>
        <v>42071.67251157407</v>
      </c>
      <c r="R1650">
        <f t="shared" si="79"/>
        <v>30</v>
      </c>
    </row>
    <row r="1651" spans="1:18" ht="43.5" hidden="1" x14ac:dyDescent="0.35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8328</v>
      </c>
      <c r="O1651" t="s">
        <v>8329</v>
      </c>
      <c r="P1651" s="14">
        <f t="shared" si="80"/>
        <v>42549.665717592594</v>
      </c>
      <c r="Q1651" s="14">
        <f t="shared" si="81"/>
        <v>42579.665717592594</v>
      </c>
      <c r="R1651">
        <f t="shared" si="79"/>
        <v>30</v>
      </c>
    </row>
    <row r="1652" spans="1:18" ht="43.5" hidden="1" x14ac:dyDescent="0.35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8328</v>
      </c>
      <c r="O1652" t="s">
        <v>8329</v>
      </c>
      <c r="P1652" s="14">
        <f t="shared" si="80"/>
        <v>42059.701319444444</v>
      </c>
      <c r="Q1652" s="14">
        <f t="shared" si="81"/>
        <v>42119.659652777773</v>
      </c>
      <c r="R1652">
        <f t="shared" si="79"/>
        <v>60</v>
      </c>
    </row>
    <row r="1653" spans="1:18" ht="43.5" hidden="1" x14ac:dyDescent="0.35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8328</v>
      </c>
      <c r="O1653" t="s">
        <v>8329</v>
      </c>
      <c r="P1653" s="14">
        <f t="shared" si="80"/>
        <v>42053.732627314821</v>
      </c>
      <c r="Q1653" s="14">
        <f t="shared" si="81"/>
        <v>42083.705555555556</v>
      </c>
      <c r="R1653">
        <f t="shared" si="79"/>
        <v>30</v>
      </c>
    </row>
    <row r="1654" spans="1:18" ht="58" hidden="1" x14ac:dyDescent="0.35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8328</v>
      </c>
      <c r="O1654" t="s">
        <v>8329</v>
      </c>
      <c r="P1654" s="14">
        <f t="shared" si="80"/>
        <v>42064.220069444447</v>
      </c>
      <c r="Q1654" s="14">
        <f t="shared" si="81"/>
        <v>42094.178402777776</v>
      </c>
      <c r="R1654">
        <f t="shared" si="79"/>
        <v>30</v>
      </c>
    </row>
    <row r="1655" spans="1:18" ht="58" hidden="1" x14ac:dyDescent="0.35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8328</v>
      </c>
      <c r="O1655" t="s">
        <v>8346</v>
      </c>
      <c r="P1655" s="14">
        <f t="shared" si="80"/>
        <v>41814.367800925924</v>
      </c>
      <c r="Q1655" s="14">
        <f t="shared" si="81"/>
        <v>41852.041666666664</v>
      </c>
      <c r="R1655">
        <f t="shared" si="79"/>
        <v>38</v>
      </c>
    </row>
    <row r="1656" spans="1:18" ht="43.5" hidden="1" x14ac:dyDescent="0.35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8328</v>
      </c>
      <c r="O1656" t="s">
        <v>8346</v>
      </c>
      <c r="P1656" s="14">
        <f t="shared" si="80"/>
        <v>42527.00953703704</v>
      </c>
      <c r="Q1656" s="14">
        <f t="shared" si="81"/>
        <v>42582.291666666672</v>
      </c>
      <c r="R1656">
        <f t="shared" si="79"/>
        <v>55</v>
      </c>
    </row>
    <row r="1657" spans="1:18" ht="43.5" hidden="1" x14ac:dyDescent="0.35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8328</v>
      </c>
      <c r="O1657" t="s">
        <v>8329</v>
      </c>
      <c r="P1657" s="14">
        <f t="shared" si="80"/>
        <v>41977.004976851851</v>
      </c>
      <c r="Q1657" s="14">
        <f t="shared" si="81"/>
        <v>42008.976388888885</v>
      </c>
      <c r="R1657">
        <f t="shared" si="79"/>
        <v>31</v>
      </c>
    </row>
    <row r="1658" spans="1:18" ht="43.5" hidden="1" x14ac:dyDescent="0.35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8328</v>
      </c>
      <c r="O1658" t="s">
        <v>8329</v>
      </c>
      <c r="P1658" s="14">
        <f t="shared" si="80"/>
        <v>41939.8122337963</v>
      </c>
      <c r="Q1658" s="14">
        <f t="shared" si="81"/>
        <v>41969.853900462964</v>
      </c>
      <c r="R1658">
        <f t="shared" si="79"/>
        <v>30</v>
      </c>
    </row>
    <row r="1659" spans="1:18" ht="43.5" hidden="1" x14ac:dyDescent="0.35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8328</v>
      </c>
      <c r="O1659" t="s">
        <v>8329</v>
      </c>
      <c r="P1659" s="14">
        <f t="shared" si="80"/>
        <v>42228.151701388888</v>
      </c>
      <c r="Q1659" s="14">
        <f t="shared" si="81"/>
        <v>42253.151701388888</v>
      </c>
      <c r="R1659">
        <f t="shared" si="79"/>
        <v>25</v>
      </c>
    </row>
    <row r="1660" spans="1:18" ht="29" hidden="1" x14ac:dyDescent="0.35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8328</v>
      </c>
      <c r="O1660" t="s">
        <v>8329</v>
      </c>
      <c r="P1660" s="14">
        <f t="shared" si="80"/>
        <v>42437.64534722222</v>
      </c>
      <c r="Q1660" s="14">
        <f t="shared" si="81"/>
        <v>42497.603680555556</v>
      </c>
      <c r="R1660">
        <f t="shared" si="79"/>
        <v>60</v>
      </c>
    </row>
    <row r="1661" spans="1:18" ht="43.5" hidden="1" x14ac:dyDescent="0.35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8328</v>
      </c>
      <c r="O1661" t="s">
        <v>8329</v>
      </c>
      <c r="P1661" s="14">
        <f t="shared" si="80"/>
        <v>42144.231527777782</v>
      </c>
      <c r="Q1661" s="14">
        <f t="shared" si="81"/>
        <v>42203.125</v>
      </c>
      <c r="R1661">
        <f t="shared" si="79"/>
        <v>59</v>
      </c>
    </row>
    <row r="1662" spans="1:18" ht="72.5" hidden="1" x14ac:dyDescent="0.35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8317</v>
      </c>
      <c r="O1662" t="s">
        <v>8355</v>
      </c>
      <c r="P1662" s="14">
        <f t="shared" si="80"/>
        <v>42343.998043981483</v>
      </c>
      <c r="Q1662" s="14">
        <f t="shared" si="81"/>
        <v>42386.875</v>
      </c>
      <c r="R1662">
        <f t="shared" si="79"/>
        <v>43</v>
      </c>
    </row>
    <row r="1663" spans="1:18" ht="43.5" hidden="1" x14ac:dyDescent="0.35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8328</v>
      </c>
      <c r="O1663" t="s">
        <v>8344</v>
      </c>
      <c r="P1663" s="14">
        <f t="shared" si="80"/>
        <v>42464.958912037036</v>
      </c>
      <c r="Q1663" s="14">
        <f t="shared" si="81"/>
        <v>42494.958912037036</v>
      </c>
      <c r="R1663">
        <f t="shared" si="79"/>
        <v>30</v>
      </c>
    </row>
    <row r="1664" spans="1:18" ht="58" hidden="1" x14ac:dyDescent="0.35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8328</v>
      </c>
      <c r="O1664" t="s">
        <v>8344</v>
      </c>
      <c r="P1664" s="14">
        <f t="shared" si="80"/>
        <v>41862.803078703706</v>
      </c>
      <c r="Q1664" s="14">
        <f t="shared" si="81"/>
        <v>41892.202777777777</v>
      </c>
      <c r="R1664">
        <f t="shared" si="79"/>
        <v>30</v>
      </c>
    </row>
    <row r="1665" spans="1:18" ht="58" hidden="1" x14ac:dyDescent="0.35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8312</v>
      </c>
      <c r="O1665" t="s">
        <v>8314</v>
      </c>
      <c r="P1665" s="14">
        <f t="shared" si="80"/>
        <v>42082.802812499998</v>
      </c>
      <c r="Q1665" s="14">
        <f t="shared" si="81"/>
        <v>42104.207638888889</v>
      </c>
      <c r="R1665">
        <f t="shared" si="79"/>
        <v>22</v>
      </c>
    </row>
    <row r="1666" spans="1:18" ht="29" hidden="1" x14ac:dyDescent="0.35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8317</v>
      </c>
      <c r="O1666" t="s">
        <v>8319</v>
      </c>
      <c r="P1666" s="14">
        <f t="shared" si="80"/>
        <v>41192.754942129628</v>
      </c>
      <c r="Q1666" s="14">
        <f t="shared" si="81"/>
        <v>41222.7966087963</v>
      </c>
      <c r="R1666">
        <f t="shared" si="79"/>
        <v>30</v>
      </c>
    </row>
    <row r="1667" spans="1:18" ht="43.5" hidden="1" x14ac:dyDescent="0.3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8328</v>
      </c>
      <c r="O1667" t="s">
        <v>8329</v>
      </c>
      <c r="P1667" s="14">
        <f t="shared" si="80"/>
        <v>41851.771354166667</v>
      </c>
      <c r="Q1667" s="14">
        <f t="shared" si="81"/>
        <v>41870.666666666664</v>
      </c>
      <c r="R1667">
        <f t="shared" ref="R1667:R1730" si="82">_xlfn.DAYS(Q1667,P1667)</f>
        <v>19</v>
      </c>
    </row>
    <row r="1668" spans="1:18" ht="43.5" hidden="1" x14ac:dyDescent="0.3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8317</v>
      </c>
      <c r="O1668" t="s">
        <v>8350</v>
      </c>
      <c r="P1668" s="14">
        <f t="shared" ref="P1668:P1731" si="83">(((J1668/60)/60)/24)+DATE(1970,1,1)</f>
        <v>41583.135405092595</v>
      </c>
      <c r="Q1668" s="14">
        <f t="shared" ref="Q1668:Q1731" si="84">(((I1668/60)/60)/24)+DATE(1970,1,1)</f>
        <v>41623.135405092595</v>
      </c>
      <c r="R1668">
        <f t="shared" si="82"/>
        <v>40</v>
      </c>
    </row>
    <row r="1669" spans="1:18" ht="43.5" hidden="1" x14ac:dyDescent="0.3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8317</v>
      </c>
      <c r="O1669" t="s">
        <v>8320</v>
      </c>
      <c r="P1669" s="14">
        <f t="shared" si="83"/>
        <v>41905.034108796295</v>
      </c>
      <c r="Q1669" s="14">
        <f t="shared" si="84"/>
        <v>41935.034108796295</v>
      </c>
      <c r="R1669">
        <f t="shared" si="82"/>
        <v>30</v>
      </c>
    </row>
    <row r="1670" spans="1:18" ht="43.5" hidden="1" x14ac:dyDescent="0.35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8306</v>
      </c>
      <c r="O1670" t="s">
        <v>8353</v>
      </c>
      <c r="P1670" s="14">
        <f t="shared" si="83"/>
        <v>40635.982488425929</v>
      </c>
      <c r="Q1670" s="14">
        <f t="shared" si="84"/>
        <v>40657.982488425929</v>
      </c>
      <c r="R1670">
        <f t="shared" si="82"/>
        <v>22</v>
      </c>
    </row>
    <row r="1671" spans="1:18" ht="43.5" hidden="1" x14ac:dyDescent="0.35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8306</v>
      </c>
      <c r="O1671" t="s">
        <v>8308</v>
      </c>
      <c r="P1671" s="14">
        <f t="shared" si="83"/>
        <v>42047.762407407412</v>
      </c>
      <c r="Q1671" s="14">
        <f t="shared" si="84"/>
        <v>42107.72074074074</v>
      </c>
      <c r="R1671">
        <f t="shared" si="82"/>
        <v>60</v>
      </c>
    </row>
    <row r="1672" spans="1:18" ht="43.5" hidden="1" x14ac:dyDescent="0.35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8306</v>
      </c>
      <c r="O1672" t="s">
        <v>8310</v>
      </c>
      <c r="P1672" s="14">
        <f t="shared" si="83"/>
        <v>40948.630196759259</v>
      </c>
      <c r="Q1672" s="14">
        <f t="shared" si="84"/>
        <v>40978.630196759259</v>
      </c>
      <c r="R1672">
        <f t="shared" si="82"/>
        <v>30</v>
      </c>
    </row>
    <row r="1673" spans="1:18" ht="43.5" hidden="1" x14ac:dyDescent="0.35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8306</v>
      </c>
      <c r="O1673" t="s">
        <v>8310</v>
      </c>
      <c r="P1673" s="14">
        <f t="shared" si="83"/>
        <v>42415.803159722222</v>
      </c>
      <c r="Q1673" s="14">
        <f t="shared" si="84"/>
        <v>42445.761493055557</v>
      </c>
      <c r="R1673">
        <f t="shared" si="82"/>
        <v>30</v>
      </c>
    </row>
    <row r="1674" spans="1:18" ht="43.5" hidden="1" x14ac:dyDescent="0.35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8306</v>
      </c>
      <c r="O1674" t="s">
        <v>8310</v>
      </c>
      <c r="P1674" s="14">
        <f t="shared" si="83"/>
        <v>41078.91201388889</v>
      </c>
      <c r="Q1674" s="14">
        <f t="shared" si="84"/>
        <v>41108.91201388889</v>
      </c>
      <c r="R1674">
        <f t="shared" si="82"/>
        <v>30</v>
      </c>
    </row>
    <row r="1675" spans="1:18" ht="43.5" hidden="1" x14ac:dyDescent="0.35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8306</v>
      </c>
      <c r="O1675" t="s">
        <v>8310</v>
      </c>
      <c r="P1675" s="14">
        <f t="shared" si="83"/>
        <v>42078.793124999997</v>
      </c>
      <c r="Q1675" s="14">
        <f t="shared" si="84"/>
        <v>42123.793124999997</v>
      </c>
      <c r="R1675">
        <f t="shared" si="82"/>
        <v>45</v>
      </c>
    </row>
    <row r="1676" spans="1:18" ht="43.5" hidden="1" x14ac:dyDescent="0.35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8306</v>
      </c>
      <c r="O1676" t="s">
        <v>8311</v>
      </c>
      <c r="P1676" s="14">
        <f t="shared" si="83"/>
        <v>41041.167627314811</v>
      </c>
      <c r="Q1676" s="14">
        <f t="shared" si="84"/>
        <v>41101.160474537035</v>
      </c>
      <c r="R1676">
        <f t="shared" si="82"/>
        <v>60</v>
      </c>
    </row>
    <row r="1677" spans="1:18" ht="58" hidden="1" x14ac:dyDescent="0.35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8312</v>
      </c>
      <c r="O1677" t="s">
        <v>8313</v>
      </c>
      <c r="P1677" s="14">
        <f t="shared" si="83"/>
        <v>42380.696342592593</v>
      </c>
      <c r="Q1677" s="14">
        <f t="shared" si="84"/>
        <v>42410.696342592593</v>
      </c>
      <c r="R1677">
        <f t="shared" si="82"/>
        <v>30</v>
      </c>
    </row>
    <row r="1678" spans="1:18" ht="43.5" hidden="1" x14ac:dyDescent="0.35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8312</v>
      </c>
      <c r="O1678" t="s">
        <v>8313</v>
      </c>
      <c r="P1678" s="14">
        <f t="shared" si="83"/>
        <v>42503.353506944448</v>
      </c>
      <c r="Q1678" s="14">
        <f t="shared" si="84"/>
        <v>42533.353506944448</v>
      </c>
      <c r="R1678">
        <f t="shared" si="82"/>
        <v>30</v>
      </c>
    </row>
    <row r="1679" spans="1:18" hidden="1" x14ac:dyDescent="0.35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8312</v>
      </c>
      <c r="O1679" t="s">
        <v>8313</v>
      </c>
      <c r="P1679" s="14">
        <f t="shared" si="83"/>
        <v>42178.614571759259</v>
      </c>
      <c r="Q1679" s="14">
        <f t="shared" si="84"/>
        <v>42193.614571759259</v>
      </c>
      <c r="R1679">
        <f t="shared" si="82"/>
        <v>15</v>
      </c>
    </row>
    <row r="1680" spans="1:18" ht="58" hidden="1" x14ac:dyDescent="0.35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8312</v>
      </c>
      <c r="O1680" t="s">
        <v>8313</v>
      </c>
      <c r="P1680" s="14">
        <f t="shared" si="83"/>
        <v>41946.232175925928</v>
      </c>
      <c r="Q1680" s="14">
        <f t="shared" si="84"/>
        <v>41976.232175925921</v>
      </c>
      <c r="R1680">
        <f t="shared" si="82"/>
        <v>30</v>
      </c>
    </row>
    <row r="1681" spans="1:18" ht="43.5" hidden="1" x14ac:dyDescent="0.35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8312</v>
      </c>
      <c r="O1681" t="s">
        <v>8313</v>
      </c>
      <c r="P1681" s="14">
        <f t="shared" si="83"/>
        <v>42545.705266203702</v>
      </c>
      <c r="Q1681" s="14">
        <f t="shared" si="84"/>
        <v>42582.666666666672</v>
      </c>
      <c r="R1681">
        <f t="shared" si="82"/>
        <v>37</v>
      </c>
    </row>
    <row r="1682" spans="1:18" ht="43.5" hidden="1" x14ac:dyDescent="0.35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8315</v>
      </c>
      <c r="O1682" t="s">
        <v>8316</v>
      </c>
      <c r="P1682" s="14">
        <f t="shared" si="83"/>
        <v>40731.837465277778</v>
      </c>
      <c r="Q1682" s="14">
        <f t="shared" si="84"/>
        <v>40776.837465277778</v>
      </c>
      <c r="R1682">
        <f t="shared" si="82"/>
        <v>45</v>
      </c>
    </row>
    <row r="1683" spans="1:18" ht="43.5" hidden="1" x14ac:dyDescent="0.35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8317</v>
      </c>
      <c r="O1683" t="s">
        <v>8335</v>
      </c>
      <c r="P1683" s="14">
        <f t="shared" si="83"/>
        <v>41557.780624999999</v>
      </c>
      <c r="Q1683" s="14">
        <f t="shared" si="84"/>
        <v>41591.249305555553</v>
      </c>
      <c r="R1683">
        <f t="shared" si="82"/>
        <v>34</v>
      </c>
    </row>
    <row r="1684" spans="1:18" ht="58" hidden="1" x14ac:dyDescent="0.35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8312</v>
      </c>
      <c r="O1684" t="s">
        <v>8314</v>
      </c>
      <c r="P1684" s="14">
        <f t="shared" si="83"/>
        <v>42382.843287037031</v>
      </c>
      <c r="Q1684" s="14">
        <f t="shared" si="84"/>
        <v>42418.843287037031</v>
      </c>
      <c r="R1684">
        <f t="shared" si="82"/>
        <v>36</v>
      </c>
    </row>
    <row r="1685" spans="1:18" ht="43.5" hidden="1" x14ac:dyDescent="0.35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8324</v>
      </c>
      <c r="O1685" t="s">
        <v>8325</v>
      </c>
      <c r="P1685" s="14">
        <f t="shared" si="83"/>
        <v>41952.09175925926</v>
      </c>
      <c r="Q1685" s="14">
        <f t="shared" si="84"/>
        <v>41982.09175925926</v>
      </c>
      <c r="R1685">
        <f t="shared" si="82"/>
        <v>30</v>
      </c>
    </row>
    <row r="1686" spans="1:18" ht="43.5" hidden="1" x14ac:dyDescent="0.35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8326</v>
      </c>
      <c r="O1686" t="s">
        <v>8327</v>
      </c>
      <c r="P1686" s="14">
        <f t="shared" si="83"/>
        <v>42123.86336805555</v>
      </c>
      <c r="Q1686" s="14">
        <f t="shared" si="84"/>
        <v>42156.945833333331</v>
      </c>
      <c r="R1686">
        <f t="shared" si="82"/>
        <v>33</v>
      </c>
    </row>
    <row r="1687" spans="1:18" ht="43.5" hidden="1" x14ac:dyDescent="0.35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8317</v>
      </c>
      <c r="O1687" t="s">
        <v>8335</v>
      </c>
      <c r="P1687" s="14">
        <f t="shared" si="83"/>
        <v>41561.683553240742</v>
      </c>
      <c r="Q1687" s="14">
        <f t="shared" si="84"/>
        <v>41591.725219907406</v>
      </c>
      <c r="R1687">
        <f t="shared" si="82"/>
        <v>30</v>
      </c>
    </row>
    <row r="1688" spans="1:18" ht="43.5" hidden="1" x14ac:dyDescent="0.35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8317</v>
      </c>
      <c r="O1688" t="s">
        <v>8335</v>
      </c>
      <c r="P1688" s="14">
        <f t="shared" si="83"/>
        <v>42049.733240740738</v>
      </c>
      <c r="Q1688" s="14">
        <f t="shared" si="84"/>
        <v>42079.691574074073</v>
      </c>
      <c r="R1688">
        <f t="shared" si="82"/>
        <v>30</v>
      </c>
    </row>
    <row r="1689" spans="1:18" hidden="1" x14ac:dyDescent="0.35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8317</v>
      </c>
      <c r="O1689" t="s">
        <v>8335</v>
      </c>
      <c r="P1689" s="14">
        <f t="shared" si="83"/>
        <v>41924.996099537035</v>
      </c>
      <c r="Q1689" s="14">
        <f t="shared" si="84"/>
        <v>41970.037766203706</v>
      </c>
      <c r="R1689">
        <f t="shared" si="82"/>
        <v>46</v>
      </c>
    </row>
    <row r="1690" spans="1:18" ht="43.5" hidden="1" x14ac:dyDescent="0.35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8315</v>
      </c>
      <c r="O1690" t="s">
        <v>8330</v>
      </c>
      <c r="P1690" s="14">
        <f t="shared" si="83"/>
        <v>42676.717615740738</v>
      </c>
      <c r="Q1690" s="14">
        <f t="shared" si="84"/>
        <v>42689.759282407409</v>
      </c>
      <c r="R1690">
        <f t="shared" si="82"/>
        <v>13</v>
      </c>
    </row>
    <row r="1691" spans="1:18" ht="43.5" hidden="1" x14ac:dyDescent="0.35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8326</v>
      </c>
      <c r="O1691" t="s">
        <v>8327</v>
      </c>
      <c r="P1691" s="14">
        <f t="shared" si="83"/>
        <v>42221.67432870371</v>
      </c>
      <c r="Q1691" s="14">
        <f t="shared" si="84"/>
        <v>42251.67432870371</v>
      </c>
      <c r="R1691">
        <f t="shared" si="82"/>
        <v>30</v>
      </c>
    </row>
    <row r="1692" spans="1:18" ht="58" hidden="1" x14ac:dyDescent="0.35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8326</v>
      </c>
      <c r="O1692" t="s">
        <v>8333</v>
      </c>
      <c r="P1692" s="14">
        <f t="shared" si="83"/>
        <v>41956.950983796298</v>
      </c>
      <c r="Q1692" s="14">
        <f t="shared" si="84"/>
        <v>41986.950983796298</v>
      </c>
      <c r="R1692">
        <f t="shared" si="82"/>
        <v>30</v>
      </c>
    </row>
    <row r="1693" spans="1:18" ht="58" hidden="1" x14ac:dyDescent="0.35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8317</v>
      </c>
      <c r="O1693" t="s">
        <v>8335</v>
      </c>
      <c r="P1693" s="14">
        <f t="shared" si="83"/>
        <v>41135.699687500004</v>
      </c>
      <c r="Q1693" s="14">
        <f t="shared" si="84"/>
        <v>41163.699687500004</v>
      </c>
      <c r="R1693">
        <f t="shared" si="82"/>
        <v>28</v>
      </c>
    </row>
    <row r="1694" spans="1:18" ht="58" hidden="1" x14ac:dyDescent="0.35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8317</v>
      </c>
      <c r="O1694" t="s">
        <v>8355</v>
      </c>
      <c r="P1694" s="14">
        <f t="shared" si="83"/>
        <v>41226.928842592592</v>
      </c>
      <c r="Q1694" s="14">
        <f t="shared" si="84"/>
        <v>41256.928842592592</v>
      </c>
      <c r="R1694">
        <f t="shared" si="82"/>
        <v>30</v>
      </c>
    </row>
    <row r="1695" spans="1:18" ht="43.5" hidden="1" x14ac:dyDescent="0.35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8317</v>
      </c>
      <c r="O1695" t="s">
        <v>8319</v>
      </c>
      <c r="P1695" s="14">
        <f t="shared" si="83"/>
        <v>40852.889699074076</v>
      </c>
      <c r="Q1695" s="14">
        <f t="shared" si="84"/>
        <v>40883.249305555553</v>
      </c>
      <c r="R1695">
        <f t="shared" si="82"/>
        <v>31</v>
      </c>
    </row>
    <row r="1696" spans="1:18" ht="58" hidden="1" x14ac:dyDescent="0.35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8312</v>
      </c>
      <c r="O1696" t="s">
        <v>8337</v>
      </c>
      <c r="P1696" s="14">
        <f t="shared" si="83"/>
        <v>41689.150011574071</v>
      </c>
      <c r="Q1696" s="14">
        <f t="shared" si="84"/>
        <v>41749.108344907407</v>
      </c>
      <c r="R1696">
        <f t="shared" si="82"/>
        <v>60</v>
      </c>
    </row>
    <row r="1697" spans="1:18" ht="43.5" hidden="1" x14ac:dyDescent="0.35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8326</v>
      </c>
      <c r="O1697" t="s">
        <v>8351</v>
      </c>
      <c r="P1697" s="14">
        <f t="shared" si="83"/>
        <v>41799.725289351853</v>
      </c>
      <c r="Q1697" s="14">
        <f t="shared" si="84"/>
        <v>41829.725289351853</v>
      </c>
      <c r="R1697">
        <f t="shared" si="82"/>
        <v>30</v>
      </c>
    </row>
    <row r="1698" spans="1:18" ht="43.5" hidden="1" x14ac:dyDescent="0.35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8321</v>
      </c>
      <c r="O1698" t="s">
        <v>8338</v>
      </c>
      <c r="P1698" s="14">
        <f t="shared" si="83"/>
        <v>42452.666770833333</v>
      </c>
      <c r="Q1698" s="14">
        <f t="shared" si="84"/>
        <v>42483</v>
      </c>
      <c r="R1698">
        <f t="shared" si="82"/>
        <v>31</v>
      </c>
    </row>
    <row r="1699" spans="1:18" ht="43.5" hidden="1" x14ac:dyDescent="0.35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8321</v>
      </c>
      <c r="O1699" t="s">
        <v>8338</v>
      </c>
      <c r="P1699" s="14">
        <f t="shared" si="83"/>
        <v>42014.832326388889</v>
      </c>
      <c r="Q1699" s="14">
        <f t="shared" si="84"/>
        <v>42035.832326388889</v>
      </c>
      <c r="R1699">
        <f t="shared" si="82"/>
        <v>21</v>
      </c>
    </row>
    <row r="1700" spans="1:18" ht="43.5" hidden="1" x14ac:dyDescent="0.35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8324</v>
      </c>
      <c r="O1700" t="s">
        <v>8339</v>
      </c>
      <c r="P1700" s="14">
        <f t="shared" si="83"/>
        <v>42790.885243055556</v>
      </c>
      <c r="Q1700" s="14">
        <f t="shared" si="84"/>
        <v>42820.843576388885</v>
      </c>
      <c r="R1700">
        <f t="shared" si="82"/>
        <v>30</v>
      </c>
    </row>
    <row r="1701" spans="1:18" ht="43.5" hidden="1" x14ac:dyDescent="0.3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8312</v>
      </c>
      <c r="O1701" t="s">
        <v>8313</v>
      </c>
      <c r="P1701" s="14">
        <f t="shared" si="83"/>
        <v>42159.649583333332</v>
      </c>
      <c r="Q1701" s="14">
        <f t="shared" si="84"/>
        <v>42219.649583333332</v>
      </c>
      <c r="R1701">
        <f t="shared" si="82"/>
        <v>60</v>
      </c>
    </row>
    <row r="1702" spans="1:18" ht="29" hidden="1" x14ac:dyDescent="0.35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8324</v>
      </c>
      <c r="O1702" t="s">
        <v>8339</v>
      </c>
      <c r="P1702" s="14">
        <f t="shared" si="83"/>
        <v>42187.125625000001</v>
      </c>
      <c r="Q1702" s="14">
        <f t="shared" si="84"/>
        <v>42208.207638888889</v>
      </c>
      <c r="R1702">
        <f t="shared" si="82"/>
        <v>21</v>
      </c>
    </row>
    <row r="1703" spans="1:18" ht="43.5" hidden="1" x14ac:dyDescent="0.35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8317</v>
      </c>
      <c r="O1703" t="s">
        <v>8319</v>
      </c>
      <c r="P1703" s="14">
        <f t="shared" si="83"/>
        <v>40784.012696759259</v>
      </c>
      <c r="Q1703" s="14">
        <f t="shared" si="84"/>
        <v>40817.125</v>
      </c>
      <c r="R1703">
        <f t="shared" si="82"/>
        <v>33</v>
      </c>
    </row>
    <row r="1704" spans="1:18" ht="58" hidden="1" x14ac:dyDescent="0.35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8317</v>
      </c>
      <c r="O1704" t="s">
        <v>8319</v>
      </c>
      <c r="P1704" s="14">
        <f t="shared" si="83"/>
        <v>40354.11550925926</v>
      </c>
      <c r="Q1704" s="14">
        <f t="shared" si="84"/>
        <v>40425.043749999997</v>
      </c>
      <c r="R1704">
        <f t="shared" si="82"/>
        <v>71</v>
      </c>
    </row>
    <row r="1705" spans="1:18" ht="43.5" hidden="1" x14ac:dyDescent="0.35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8317</v>
      </c>
      <c r="O1705" t="s">
        <v>8341</v>
      </c>
      <c r="P1705" s="14">
        <f t="shared" si="83"/>
        <v>41961.807372685187</v>
      </c>
      <c r="Q1705" s="14">
        <f t="shared" si="84"/>
        <v>41994.1875</v>
      </c>
      <c r="R1705">
        <f t="shared" si="82"/>
        <v>33</v>
      </c>
    </row>
    <row r="1706" spans="1:18" ht="43.5" hidden="1" x14ac:dyDescent="0.35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8317</v>
      </c>
      <c r="O1706" t="s">
        <v>8341</v>
      </c>
      <c r="P1706" s="14">
        <f t="shared" si="83"/>
        <v>41304.751284722224</v>
      </c>
      <c r="Q1706" s="14">
        <f t="shared" si="84"/>
        <v>41334.750787037039</v>
      </c>
      <c r="R1706">
        <f t="shared" si="82"/>
        <v>30</v>
      </c>
    </row>
    <row r="1707" spans="1:18" ht="43.5" hidden="1" x14ac:dyDescent="0.35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8312</v>
      </c>
      <c r="O1707" t="s">
        <v>8342</v>
      </c>
      <c r="P1707" s="14">
        <f t="shared" si="83"/>
        <v>41143.81821759259</v>
      </c>
      <c r="Q1707" s="14">
        <f t="shared" si="84"/>
        <v>41173.81821759259</v>
      </c>
      <c r="R1707">
        <f t="shared" si="82"/>
        <v>30</v>
      </c>
    </row>
    <row r="1708" spans="1:18" ht="29" hidden="1" x14ac:dyDescent="0.35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8312</v>
      </c>
      <c r="O1708" t="s">
        <v>8337</v>
      </c>
      <c r="P1708" s="14">
        <f t="shared" si="83"/>
        <v>42095.240706018521</v>
      </c>
      <c r="Q1708" s="14">
        <f t="shared" si="84"/>
        <v>42125.240706018521</v>
      </c>
      <c r="R1708">
        <f t="shared" si="82"/>
        <v>30</v>
      </c>
    </row>
    <row r="1709" spans="1:18" ht="43.5" hidden="1" x14ac:dyDescent="0.35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8328</v>
      </c>
      <c r="O1709" t="s">
        <v>8329</v>
      </c>
      <c r="P1709" s="14">
        <f t="shared" si="83"/>
        <v>42103.016585648147</v>
      </c>
      <c r="Q1709" s="14">
        <f t="shared" si="84"/>
        <v>42163.016585648147</v>
      </c>
      <c r="R1709">
        <f t="shared" si="82"/>
        <v>60</v>
      </c>
    </row>
    <row r="1710" spans="1:18" ht="43.5" hidden="1" x14ac:dyDescent="0.35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8328</v>
      </c>
      <c r="O1710" t="s">
        <v>8329</v>
      </c>
      <c r="P1710" s="14">
        <f t="shared" si="83"/>
        <v>42278.664965277778</v>
      </c>
      <c r="Q1710" s="14">
        <f t="shared" si="84"/>
        <v>42308.664965277778</v>
      </c>
      <c r="R1710">
        <f t="shared" si="82"/>
        <v>30</v>
      </c>
    </row>
    <row r="1711" spans="1:18" hidden="1" x14ac:dyDescent="0.35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8328</v>
      </c>
      <c r="O1711" t="s">
        <v>8329</v>
      </c>
      <c r="P1711" s="14">
        <f t="shared" si="83"/>
        <v>42576.697569444441</v>
      </c>
      <c r="Q1711" s="14">
        <f t="shared" si="84"/>
        <v>42636.697569444441</v>
      </c>
      <c r="R1711">
        <f t="shared" si="82"/>
        <v>60</v>
      </c>
    </row>
    <row r="1712" spans="1:18" ht="58" hidden="1" x14ac:dyDescent="0.35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8328</v>
      </c>
      <c r="O1712" t="s">
        <v>8329</v>
      </c>
      <c r="P1712" s="14">
        <f t="shared" si="83"/>
        <v>42134.172071759262</v>
      </c>
      <c r="Q1712" s="14">
        <f t="shared" si="84"/>
        <v>42155.290972222225</v>
      </c>
      <c r="R1712">
        <f t="shared" si="82"/>
        <v>21</v>
      </c>
    </row>
    <row r="1713" spans="1:18" ht="58" hidden="1" x14ac:dyDescent="0.35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8328</v>
      </c>
      <c r="O1713" t="s">
        <v>8346</v>
      </c>
      <c r="P1713" s="14">
        <f t="shared" si="83"/>
        <v>41799.259039351848</v>
      </c>
      <c r="Q1713" s="14">
        <f t="shared" si="84"/>
        <v>41819.259039351848</v>
      </c>
      <c r="R1713">
        <f t="shared" si="82"/>
        <v>20</v>
      </c>
    </row>
    <row r="1714" spans="1:18" ht="29" hidden="1" x14ac:dyDescent="0.35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8328</v>
      </c>
      <c r="O1714" t="s">
        <v>8329</v>
      </c>
      <c r="P1714" s="14">
        <f t="shared" si="83"/>
        <v>42611.261064814811</v>
      </c>
      <c r="Q1714" s="14">
        <f t="shared" si="84"/>
        <v>42625.707638888889</v>
      </c>
      <c r="R1714">
        <f t="shared" si="82"/>
        <v>14</v>
      </c>
    </row>
    <row r="1715" spans="1:18" ht="43.5" hidden="1" x14ac:dyDescent="0.35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8328</v>
      </c>
      <c r="O1715" t="s">
        <v>8346</v>
      </c>
      <c r="P1715" s="14">
        <f t="shared" si="83"/>
        <v>41815.815046296295</v>
      </c>
      <c r="Q1715" s="14">
        <f t="shared" si="84"/>
        <v>41850.958333333336</v>
      </c>
      <c r="R1715">
        <f t="shared" si="82"/>
        <v>35</v>
      </c>
    </row>
    <row r="1716" spans="1:18" ht="58" hidden="1" x14ac:dyDescent="0.35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8328</v>
      </c>
      <c r="O1716" t="s">
        <v>8329</v>
      </c>
      <c r="P1716" s="14">
        <f t="shared" si="83"/>
        <v>41801.711550925924</v>
      </c>
      <c r="Q1716" s="14">
        <f t="shared" si="84"/>
        <v>41844.124305555553</v>
      </c>
      <c r="R1716">
        <f t="shared" si="82"/>
        <v>43</v>
      </c>
    </row>
    <row r="1717" spans="1:18" ht="43.5" hidden="1" x14ac:dyDescent="0.3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8328</v>
      </c>
      <c r="O1717" t="s">
        <v>8344</v>
      </c>
      <c r="P1717" s="14">
        <f t="shared" si="83"/>
        <v>42534.895625000005</v>
      </c>
      <c r="Q1717" s="14">
        <f t="shared" si="84"/>
        <v>42564.895625000005</v>
      </c>
      <c r="R1717">
        <f t="shared" si="82"/>
        <v>30</v>
      </c>
    </row>
    <row r="1718" spans="1:18" ht="43.5" hidden="1" x14ac:dyDescent="0.3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8312</v>
      </c>
      <c r="O1718" t="s">
        <v>8337</v>
      </c>
      <c r="P1718" s="14">
        <f t="shared" si="83"/>
        <v>40765.876886574071</v>
      </c>
      <c r="Q1718" s="14">
        <f t="shared" si="84"/>
        <v>40795.876886574071</v>
      </c>
      <c r="R1718">
        <f t="shared" si="82"/>
        <v>30</v>
      </c>
    </row>
    <row r="1719" spans="1:18" ht="43.5" hidden="1" x14ac:dyDescent="0.3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8328</v>
      </c>
      <c r="O1719" t="s">
        <v>8329</v>
      </c>
      <c r="P1719" s="14">
        <f t="shared" si="83"/>
        <v>41921.770439814813</v>
      </c>
      <c r="Q1719" s="14">
        <f t="shared" si="84"/>
        <v>41938.770439814813</v>
      </c>
      <c r="R1719">
        <f t="shared" si="82"/>
        <v>17</v>
      </c>
    </row>
    <row r="1720" spans="1:18" ht="58" hidden="1" x14ac:dyDescent="0.3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8306</v>
      </c>
      <c r="O1720" t="s">
        <v>8311</v>
      </c>
      <c r="P1720" s="14">
        <f t="shared" si="83"/>
        <v>42223.616018518514</v>
      </c>
      <c r="Q1720" s="14">
        <f t="shared" si="84"/>
        <v>42253.615277777775</v>
      </c>
      <c r="R1720">
        <f t="shared" si="82"/>
        <v>30</v>
      </c>
    </row>
    <row r="1721" spans="1:18" ht="43.5" hidden="1" x14ac:dyDescent="0.35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8306</v>
      </c>
      <c r="O1721" t="s">
        <v>8353</v>
      </c>
      <c r="P1721" s="14">
        <f t="shared" si="83"/>
        <v>41835.821226851855</v>
      </c>
      <c r="Q1721" s="14">
        <f t="shared" si="84"/>
        <v>41862.249305555553</v>
      </c>
      <c r="R1721">
        <f t="shared" si="82"/>
        <v>27</v>
      </c>
    </row>
    <row r="1722" spans="1:18" ht="29" hidden="1" x14ac:dyDescent="0.35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8306</v>
      </c>
      <c r="O1722" t="s">
        <v>8308</v>
      </c>
      <c r="P1722" s="14">
        <f t="shared" si="83"/>
        <v>41969.767824074079</v>
      </c>
      <c r="Q1722" s="14">
        <f t="shared" si="84"/>
        <v>42012.762499999997</v>
      </c>
      <c r="R1722">
        <f t="shared" si="82"/>
        <v>43</v>
      </c>
    </row>
    <row r="1723" spans="1:18" ht="43.5" hidden="1" x14ac:dyDescent="0.35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8306</v>
      </c>
      <c r="O1723" t="s">
        <v>8310</v>
      </c>
      <c r="P1723" s="14">
        <f t="shared" si="83"/>
        <v>41780.859629629631</v>
      </c>
      <c r="Q1723" s="14">
        <f t="shared" si="84"/>
        <v>41811.165972222225</v>
      </c>
      <c r="R1723">
        <f t="shared" si="82"/>
        <v>31</v>
      </c>
    </row>
    <row r="1724" spans="1:18" ht="43.5" hidden="1" x14ac:dyDescent="0.35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8306</v>
      </c>
      <c r="O1724" t="s">
        <v>8311</v>
      </c>
      <c r="P1724" s="14">
        <f t="shared" si="83"/>
        <v>42591.31858796296</v>
      </c>
      <c r="Q1724" s="14">
        <f t="shared" si="84"/>
        <v>42651.31858796296</v>
      </c>
      <c r="R1724">
        <f t="shared" si="82"/>
        <v>60</v>
      </c>
    </row>
    <row r="1725" spans="1:18" ht="43.5" hidden="1" x14ac:dyDescent="0.35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8306</v>
      </c>
      <c r="O1725" t="s">
        <v>8311</v>
      </c>
      <c r="P1725" s="14">
        <f t="shared" si="83"/>
        <v>42171.827604166669</v>
      </c>
      <c r="Q1725" s="14">
        <f t="shared" si="84"/>
        <v>42201.827604166669</v>
      </c>
      <c r="R1725">
        <f t="shared" si="82"/>
        <v>30</v>
      </c>
    </row>
    <row r="1726" spans="1:18" ht="43.5" hidden="1" x14ac:dyDescent="0.35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8312</v>
      </c>
      <c r="O1726" t="s">
        <v>8314</v>
      </c>
      <c r="P1726" s="14">
        <f t="shared" si="83"/>
        <v>41940.658645833333</v>
      </c>
      <c r="Q1726" s="14">
        <f t="shared" si="84"/>
        <v>41974</v>
      </c>
      <c r="R1726">
        <f t="shared" si="82"/>
        <v>34</v>
      </c>
    </row>
    <row r="1727" spans="1:18" ht="58" hidden="1" x14ac:dyDescent="0.35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8315</v>
      </c>
      <c r="O1727" t="s">
        <v>8316</v>
      </c>
      <c r="P1727" s="14">
        <f t="shared" si="83"/>
        <v>40694.638460648144</v>
      </c>
      <c r="Q1727" s="14">
        <f t="shared" si="84"/>
        <v>40724.638460648144</v>
      </c>
      <c r="R1727">
        <f t="shared" si="82"/>
        <v>30</v>
      </c>
    </row>
    <row r="1728" spans="1:18" ht="43.5" hidden="1" x14ac:dyDescent="0.35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8315</v>
      </c>
      <c r="O1728" t="s">
        <v>8316</v>
      </c>
      <c r="P1728" s="14">
        <f t="shared" si="83"/>
        <v>41988.548831018517</v>
      </c>
      <c r="Q1728" s="14">
        <f t="shared" si="84"/>
        <v>42019.454166666663</v>
      </c>
      <c r="R1728">
        <f t="shared" si="82"/>
        <v>31</v>
      </c>
    </row>
    <row r="1729" spans="1:18" ht="43.5" hidden="1" x14ac:dyDescent="0.35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8315</v>
      </c>
      <c r="O1729" t="s">
        <v>8331</v>
      </c>
      <c r="P1729" s="14">
        <f t="shared" si="83"/>
        <v>41901.542638888888</v>
      </c>
      <c r="Q1729" s="14">
        <f t="shared" si="84"/>
        <v>41931.542638888888</v>
      </c>
      <c r="R1729">
        <f t="shared" si="82"/>
        <v>30</v>
      </c>
    </row>
    <row r="1730" spans="1:18" ht="43.5" hidden="1" x14ac:dyDescent="0.35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8315</v>
      </c>
      <c r="O1730" t="s">
        <v>8331</v>
      </c>
      <c r="P1730" s="14">
        <f t="shared" si="83"/>
        <v>42250.685706018514</v>
      </c>
      <c r="Q1730" s="14">
        <f t="shared" si="84"/>
        <v>42288.208333333328</v>
      </c>
      <c r="R1730">
        <f t="shared" si="82"/>
        <v>38</v>
      </c>
    </row>
    <row r="1731" spans="1:18" ht="29" hidden="1" x14ac:dyDescent="0.35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8317</v>
      </c>
      <c r="O1731" t="s">
        <v>8335</v>
      </c>
      <c r="P1731" s="14">
        <f t="shared" si="83"/>
        <v>41341.870868055557</v>
      </c>
      <c r="Q1731" s="14">
        <f t="shared" si="84"/>
        <v>41373.270833333336</v>
      </c>
      <c r="R1731">
        <f t="shared" ref="R1731:R1794" si="85">_xlfn.DAYS(Q1731,P1731)</f>
        <v>32</v>
      </c>
    </row>
    <row r="1732" spans="1:18" ht="58" hidden="1" x14ac:dyDescent="0.35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8317</v>
      </c>
      <c r="O1732" t="s">
        <v>8318</v>
      </c>
      <c r="P1732" s="14">
        <f t="shared" ref="P1732:P1795" si="86">(((J1732/60)/60)/24)+DATE(1970,1,1)</f>
        <v>40338.02002314815</v>
      </c>
      <c r="Q1732" s="14">
        <f t="shared" ref="Q1732:Q1795" si="87">(((I1732/60)/60)/24)+DATE(1970,1,1)</f>
        <v>40367.944444444445</v>
      </c>
      <c r="R1732">
        <f t="shared" si="85"/>
        <v>29</v>
      </c>
    </row>
    <row r="1733" spans="1:18" ht="43.5" hidden="1" x14ac:dyDescent="0.35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8317</v>
      </c>
      <c r="O1733" t="s">
        <v>8318</v>
      </c>
      <c r="P1733" s="14">
        <f t="shared" si="86"/>
        <v>41124.479722222226</v>
      </c>
      <c r="Q1733" s="14">
        <f t="shared" si="87"/>
        <v>41154.479722222226</v>
      </c>
      <c r="R1733">
        <f t="shared" si="85"/>
        <v>30</v>
      </c>
    </row>
    <row r="1734" spans="1:18" ht="58" hidden="1" x14ac:dyDescent="0.35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8317</v>
      </c>
      <c r="O1734" t="s">
        <v>8320</v>
      </c>
      <c r="P1734" s="14">
        <f t="shared" si="86"/>
        <v>42426.407592592594</v>
      </c>
      <c r="Q1734" s="14">
        <f t="shared" si="87"/>
        <v>42460.365925925929</v>
      </c>
      <c r="R1734">
        <f t="shared" si="85"/>
        <v>34</v>
      </c>
    </row>
    <row r="1735" spans="1:18" ht="43.5" hidden="1" x14ac:dyDescent="0.35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8348</v>
      </c>
      <c r="O1735" t="s">
        <v>8349</v>
      </c>
      <c r="P1735" s="14">
        <f t="shared" si="86"/>
        <v>42011.925937499997</v>
      </c>
      <c r="Q1735" s="14">
        <f t="shared" si="87"/>
        <v>42068.852083333331</v>
      </c>
      <c r="R1735">
        <f t="shared" si="85"/>
        <v>57</v>
      </c>
    </row>
    <row r="1736" spans="1:18" ht="43.5" hidden="1" x14ac:dyDescent="0.35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8317</v>
      </c>
      <c r="O1736" t="s">
        <v>8335</v>
      </c>
      <c r="P1736" s="14">
        <f t="shared" si="86"/>
        <v>41463.743472222224</v>
      </c>
      <c r="Q1736" s="14">
        <f t="shared" si="87"/>
        <v>41483.743472222224</v>
      </c>
      <c r="R1736">
        <f t="shared" si="85"/>
        <v>20</v>
      </c>
    </row>
    <row r="1737" spans="1:18" ht="29" hidden="1" x14ac:dyDescent="0.35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8315</v>
      </c>
      <c r="O1737" t="s">
        <v>8330</v>
      </c>
      <c r="P1737" s="14">
        <f t="shared" si="86"/>
        <v>41947.063645833332</v>
      </c>
      <c r="Q1737" s="14">
        <f t="shared" si="87"/>
        <v>41977.063645833332</v>
      </c>
      <c r="R1737">
        <f t="shared" si="85"/>
        <v>30</v>
      </c>
    </row>
    <row r="1738" spans="1:18" ht="43.5" hidden="1" x14ac:dyDescent="0.35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8315</v>
      </c>
      <c r="O1738" t="s">
        <v>8331</v>
      </c>
      <c r="P1738" s="14">
        <f t="shared" si="86"/>
        <v>42548.192997685182</v>
      </c>
      <c r="Q1738" s="14">
        <f t="shared" si="87"/>
        <v>42573.192997685182</v>
      </c>
      <c r="R1738">
        <f t="shared" si="85"/>
        <v>25</v>
      </c>
    </row>
    <row r="1739" spans="1:18" ht="43.5" hidden="1" x14ac:dyDescent="0.35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8326</v>
      </c>
      <c r="O1739" t="s">
        <v>8327</v>
      </c>
      <c r="P1739" s="14">
        <f t="shared" si="86"/>
        <v>41981.782060185185</v>
      </c>
      <c r="Q1739" s="14">
        <f t="shared" si="87"/>
        <v>42026.782060185185</v>
      </c>
      <c r="R1739">
        <f t="shared" si="85"/>
        <v>45</v>
      </c>
    </row>
    <row r="1740" spans="1:18" ht="29" hidden="1" x14ac:dyDescent="0.35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8317</v>
      </c>
      <c r="O1740" t="s">
        <v>8335</v>
      </c>
      <c r="P1740" s="14">
        <f t="shared" si="86"/>
        <v>41546.664212962962</v>
      </c>
      <c r="Q1740" s="14">
        <f t="shared" si="87"/>
        <v>41579.791666666664</v>
      </c>
      <c r="R1740">
        <f t="shared" si="85"/>
        <v>33</v>
      </c>
    </row>
    <row r="1741" spans="1:18" ht="58" hidden="1" x14ac:dyDescent="0.35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8317</v>
      </c>
      <c r="O1741" t="s">
        <v>8334</v>
      </c>
      <c r="P1741" s="14">
        <f t="shared" si="86"/>
        <v>42451.866967592592</v>
      </c>
      <c r="Q1741" s="14">
        <f t="shared" si="87"/>
        <v>42491.866967592592</v>
      </c>
      <c r="R1741">
        <f t="shared" si="85"/>
        <v>40</v>
      </c>
    </row>
    <row r="1742" spans="1:18" ht="43.5" hidden="1" x14ac:dyDescent="0.35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8326</v>
      </c>
      <c r="O1742" t="s">
        <v>8327</v>
      </c>
      <c r="P1742" s="14">
        <f t="shared" si="86"/>
        <v>42690.259699074071</v>
      </c>
      <c r="Q1742" s="14">
        <f t="shared" si="87"/>
        <v>42726.083333333328</v>
      </c>
      <c r="R1742">
        <f t="shared" si="85"/>
        <v>36</v>
      </c>
    </row>
    <row r="1743" spans="1:18" ht="43.5" hidden="1" x14ac:dyDescent="0.35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8312</v>
      </c>
      <c r="O1743" t="s">
        <v>8337</v>
      </c>
      <c r="P1743" s="14">
        <f t="shared" si="86"/>
        <v>41326.987974537034</v>
      </c>
      <c r="Q1743" s="14">
        <f t="shared" si="87"/>
        <v>41356.94630787037</v>
      </c>
      <c r="R1743">
        <f t="shared" si="85"/>
        <v>30</v>
      </c>
    </row>
    <row r="1744" spans="1:18" ht="29" hidden="1" x14ac:dyDescent="0.35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8317</v>
      </c>
      <c r="O1744" t="s">
        <v>8319</v>
      </c>
      <c r="P1744" s="14">
        <f t="shared" si="86"/>
        <v>41870.86546296296</v>
      </c>
      <c r="Q1744" s="14">
        <f t="shared" si="87"/>
        <v>41905.86546296296</v>
      </c>
      <c r="R1744">
        <f t="shared" si="85"/>
        <v>35</v>
      </c>
    </row>
    <row r="1745" spans="1:18" ht="43.5" hidden="1" x14ac:dyDescent="0.35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8321</v>
      </c>
      <c r="O1745" t="s">
        <v>8338</v>
      </c>
      <c r="P1745" s="14">
        <f t="shared" si="86"/>
        <v>42688.875902777778</v>
      </c>
      <c r="Q1745" s="14">
        <f t="shared" si="87"/>
        <v>42718.875902777778</v>
      </c>
      <c r="R1745">
        <f t="shared" si="85"/>
        <v>30</v>
      </c>
    </row>
    <row r="1746" spans="1:18" ht="43.5" hidden="1" x14ac:dyDescent="0.35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8317</v>
      </c>
      <c r="O1746" t="s">
        <v>8335</v>
      </c>
      <c r="P1746" s="14">
        <f t="shared" si="86"/>
        <v>40927.731782407405</v>
      </c>
      <c r="Q1746" s="14">
        <f t="shared" si="87"/>
        <v>40962.731782407405</v>
      </c>
      <c r="R1746">
        <f t="shared" si="85"/>
        <v>35</v>
      </c>
    </row>
    <row r="1747" spans="1:18" ht="58" hidden="1" x14ac:dyDescent="0.35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8324</v>
      </c>
      <c r="O1747" t="s">
        <v>8340</v>
      </c>
      <c r="P1747" s="14">
        <f t="shared" si="86"/>
        <v>42047.05574074074</v>
      </c>
      <c r="Q1747" s="14">
        <f t="shared" si="87"/>
        <v>42077.014074074075</v>
      </c>
      <c r="R1747">
        <f t="shared" si="85"/>
        <v>30</v>
      </c>
    </row>
    <row r="1748" spans="1:18" ht="43.5" hidden="1" x14ac:dyDescent="0.35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8324</v>
      </c>
      <c r="O1748" t="s">
        <v>8325</v>
      </c>
      <c r="P1748" s="14">
        <f t="shared" si="86"/>
        <v>42744.903182870374</v>
      </c>
      <c r="Q1748" s="14">
        <f t="shared" si="87"/>
        <v>42774.903182870374</v>
      </c>
      <c r="R1748">
        <f t="shared" si="85"/>
        <v>30</v>
      </c>
    </row>
    <row r="1749" spans="1:18" ht="43.5" hidden="1" x14ac:dyDescent="0.35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8315</v>
      </c>
      <c r="O1749" t="s">
        <v>8345</v>
      </c>
      <c r="P1749" s="14">
        <f t="shared" si="86"/>
        <v>40967.614849537036</v>
      </c>
      <c r="Q1749" s="14">
        <f t="shared" si="87"/>
        <v>40997.573182870372</v>
      </c>
      <c r="R1749">
        <f t="shared" si="85"/>
        <v>30</v>
      </c>
    </row>
    <row r="1750" spans="1:18" ht="29" hidden="1" x14ac:dyDescent="0.35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8328</v>
      </c>
      <c r="O1750" t="s">
        <v>8344</v>
      </c>
      <c r="P1750" s="14">
        <f t="shared" si="86"/>
        <v>41239.83625</v>
      </c>
      <c r="Q1750" s="14">
        <f t="shared" si="87"/>
        <v>41269.83625</v>
      </c>
      <c r="R1750">
        <f t="shared" si="85"/>
        <v>30</v>
      </c>
    </row>
    <row r="1751" spans="1:18" ht="58" hidden="1" x14ac:dyDescent="0.35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8328</v>
      </c>
      <c r="O1751" t="s">
        <v>8344</v>
      </c>
      <c r="P1751" s="14">
        <f t="shared" si="86"/>
        <v>42170.846446759257</v>
      </c>
      <c r="Q1751" s="14">
        <f t="shared" si="87"/>
        <v>42230.846446759257</v>
      </c>
      <c r="R1751">
        <f t="shared" si="85"/>
        <v>60</v>
      </c>
    </row>
    <row r="1752" spans="1:18" ht="43.5" hidden="1" x14ac:dyDescent="0.35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8328</v>
      </c>
      <c r="O1752" t="s">
        <v>8329</v>
      </c>
      <c r="P1752" s="14">
        <f t="shared" si="86"/>
        <v>40970.875671296293</v>
      </c>
      <c r="Q1752" s="14">
        <f t="shared" si="87"/>
        <v>41000.834004629629</v>
      </c>
      <c r="R1752">
        <f t="shared" si="85"/>
        <v>30</v>
      </c>
    </row>
    <row r="1753" spans="1:18" ht="58" hidden="1" x14ac:dyDescent="0.35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8328</v>
      </c>
      <c r="O1753" t="s">
        <v>8329</v>
      </c>
      <c r="P1753" s="14">
        <f t="shared" si="86"/>
        <v>42466.608310185184</v>
      </c>
      <c r="Q1753" s="14">
        <f t="shared" si="87"/>
        <v>42496.608310185184</v>
      </c>
      <c r="R1753">
        <f t="shared" si="85"/>
        <v>30</v>
      </c>
    </row>
    <row r="1754" spans="1:18" ht="58" hidden="1" x14ac:dyDescent="0.35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8328</v>
      </c>
      <c r="O1754" t="s">
        <v>8329</v>
      </c>
      <c r="P1754" s="14">
        <f t="shared" si="86"/>
        <v>40883.949317129627</v>
      </c>
      <c r="Q1754" s="14">
        <f t="shared" si="87"/>
        <v>40939.708333333336</v>
      </c>
      <c r="R1754">
        <f t="shared" si="85"/>
        <v>56</v>
      </c>
    </row>
    <row r="1755" spans="1:18" ht="29" hidden="1" x14ac:dyDescent="0.35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8328</v>
      </c>
      <c r="O1755" t="s">
        <v>8329</v>
      </c>
      <c r="P1755" s="14">
        <f t="shared" si="86"/>
        <v>42323.70930555556</v>
      </c>
      <c r="Q1755" s="14">
        <f t="shared" si="87"/>
        <v>42355.207638888889</v>
      </c>
      <c r="R1755">
        <f t="shared" si="85"/>
        <v>32</v>
      </c>
    </row>
    <row r="1756" spans="1:18" ht="43.5" hidden="1" x14ac:dyDescent="0.35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8328</v>
      </c>
      <c r="O1756" t="s">
        <v>8329</v>
      </c>
      <c r="P1756" s="14">
        <f t="shared" si="86"/>
        <v>41982.887280092589</v>
      </c>
      <c r="Q1756" s="14">
        <f t="shared" si="87"/>
        <v>42012.887280092589</v>
      </c>
      <c r="R1756">
        <f t="shared" si="85"/>
        <v>30</v>
      </c>
    </row>
    <row r="1757" spans="1:18" ht="43.5" hidden="1" x14ac:dyDescent="0.35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8328</v>
      </c>
      <c r="O1757" t="s">
        <v>8346</v>
      </c>
      <c r="P1757" s="14">
        <f t="shared" si="86"/>
        <v>41820.776412037041</v>
      </c>
      <c r="Q1757" s="14">
        <f t="shared" si="87"/>
        <v>41850.776412037041</v>
      </c>
      <c r="R1757">
        <f t="shared" si="85"/>
        <v>30</v>
      </c>
    </row>
    <row r="1758" spans="1:18" ht="43.5" hidden="1" x14ac:dyDescent="0.35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8328</v>
      </c>
      <c r="O1758" t="s">
        <v>8346</v>
      </c>
      <c r="P1758" s="14">
        <f t="shared" si="86"/>
        <v>41968.938993055555</v>
      </c>
      <c r="Q1758" s="14">
        <f t="shared" si="87"/>
        <v>41989.938993055555</v>
      </c>
      <c r="R1758">
        <f t="shared" si="85"/>
        <v>21</v>
      </c>
    </row>
    <row r="1759" spans="1:18" ht="43.5" hidden="1" x14ac:dyDescent="0.35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8328</v>
      </c>
      <c r="O1759" t="s">
        <v>8329</v>
      </c>
      <c r="P1759" s="14">
        <f t="shared" si="86"/>
        <v>41885.221550925926</v>
      </c>
      <c r="Q1759" s="14">
        <f t="shared" si="87"/>
        <v>41916.290972222225</v>
      </c>
      <c r="R1759">
        <f t="shared" si="85"/>
        <v>31</v>
      </c>
    </row>
    <row r="1760" spans="1:18" ht="43.5" hidden="1" x14ac:dyDescent="0.35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8328</v>
      </c>
      <c r="O1760" t="s">
        <v>8329</v>
      </c>
      <c r="P1760" s="14">
        <f t="shared" si="86"/>
        <v>42538.968310185184</v>
      </c>
      <c r="Q1760" s="14">
        <f t="shared" si="87"/>
        <v>42568.029861111107</v>
      </c>
      <c r="R1760">
        <f t="shared" si="85"/>
        <v>30</v>
      </c>
    </row>
    <row r="1761" spans="1:18" ht="43.5" hidden="1" x14ac:dyDescent="0.35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8328</v>
      </c>
      <c r="O1761" t="s">
        <v>8329</v>
      </c>
      <c r="P1761" s="14">
        <f t="shared" si="86"/>
        <v>41842.828680555554</v>
      </c>
      <c r="Q1761" s="14">
        <f t="shared" si="87"/>
        <v>41882.827650462961</v>
      </c>
      <c r="R1761">
        <f t="shared" si="85"/>
        <v>40</v>
      </c>
    </row>
    <row r="1762" spans="1:18" ht="43.5" hidden="1" x14ac:dyDescent="0.35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8328</v>
      </c>
      <c r="O1762" t="s">
        <v>8329</v>
      </c>
      <c r="P1762" s="14">
        <f t="shared" si="86"/>
        <v>42174.780821759254</v>
      </c>
      <c r="Q1762" s="14">
        <f t="shared" si="87"/>
        <v>42204.780821759254</v>
      </c>
      <c r="R1762">
        <f t="shared" si="85"/>
        <v>30</v>
      </c>
    </row>
    <row r="1763" spans="1:18" ht="43.5" hidden="1" x14ac:dyDescent="0.3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8328</v>
      </c>
      <c r="O1763" t="s">
        <v>8329</v>
      </c>
      <c r="P1763" s="14">
        <f t="shared" si="86"/>
        <v>42408.999571759254</v>
      </c>
      <c r="Q1763" s="14">
        <f t="shared" si="87"/>
        <v>42453.957905092597</v>
      </c>
      <c r="R1763">
        <f t="shared" si="85"/>
        <v>45</v>
      </c>
    </row>
    <row r="1764" spans="1:18" ht="58" hidden="1" x14ac:dyDescent="0.3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8317</v>
      </c>
      <c r="O1764" t="s">
        <v>8335</v>
      </c>
      <c r="P1764" s="14">
        <f t="shared" si="86"/>
        <v>42101.758587962962</v>
      </c>
      <c r="Q1764" s="14">
        <f t="shared" si="87"/>
        <v>42131.758587962962</v>
      </c>
      <c r="R1764">
        <f t="shared" si="85"/>
        <v>30</v>
      </c>
    </row>
    <row r="1765" spans="1:18" ht="43.5" hidden="1" x14ac:dyDescent="0.3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8317</v>
      </c>
      <c r="O1765" t="s">
        <v>8335</v>
      </c>
      <c r="P1765" s="14">
        <f t="shared" si="86"/>
        <v>41950.29483796296</v>
      </c>
      <c r="Q1765" s="14">
        <f t="shared" si="87"/>
        <v>41990.332638888889</v>
      </c>
      <c r="R1765">
        <f t="shared" si="85"/>
        <v>40</v>
      </c>
    </row>
    <row r="1766" spans="1:18" ht="43.5" hidden="1" x14ac:dyDescent="0.3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8324</v>
      </c>
      <c r="O1766" t="s">
        <v>8325</v>
      </c>
      <c r="P1766" s="14">
        <f t="shared" si="86"/>
        <v>42154.726446759261</v>
      </c>
      <c r="Q1766" s="14">
        <f t="shared" si="87"/>
        <v>42185.65625</v>
      </c>
      <c r="R1766">
        <f t="shared" si="85"/>
        <v>31</v>
      </c>
    </row>
    <row r="1767" spans="1:18" ht="43.5" hidden="1" x14ac:dyDescent="0.3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8317</v>
      </c>
      <c r="O1767" t="s">
        <v>8335</v>
      </c>
      <c r="P1767" s="14">
        <f t="shared" si="86"/>
        <v>40487.621365740742</v>
      </c>
      <c r="Q1767" s="14">
        <f t="shared" si="87"/>
        <v>40544.207638888889</v>
      </c>
      <c r="R1767">
        <f t="shared" si="85"/>
        <v>57</v>
      </c>
    </row>
    <row r="1768" spans="1:18" ht="43.5" hidden="1" x14ac:dyDescent="0.3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8315</v>
      </c>
      <c r="O1768" t="s">
        <v>8331</v>
      </c>
      <c r="P1768" s="14">
        <f t="shared" si="86"/>
        <v>42130.795983796299</v>
      </c>
      <c r="Q1768" s="14">
        <f t="shared" si="87"/>
        <v>42175.795983796299</v>
      </c>
      <c r="R1768">
        <f t="shared" si="85"/>
        <v>45</v>
      </c>
    </row>
    <row r="1769" spans="1:18" ht="43.5" hidden="1" x14ac:dyDescent="0.35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8306</v>
      </c>
      <c r="O1769" t="s">
        <v>8310</v>
      </c>
      <c r="P1769" s="14">
        <f t="shared" si="86"/>
        <v>40893.551724537036</v>
      </c>
      <c r="Q1769" s="14">
        <f t="shared" si="87"/>
        <v>40923.551724537036</v>
      </c>
      <c r="R1769">
        <f t="shared" si="85"/>
        <v>30</v>
      </c>
    </row>
    <row r="1770" spans="1:18" ht="58" hidden="1" x14ac:dyDescent="0.35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8306</v>
      </c>
      <c r="O1770" t="s">
        <v>8311</v>
      </c>
      <c r="P1770" s="14">
        <f t="shared" si="86"/>
        <v>42285.909027777772</v>
      </c>
      <c r="Q1770" s="14">
        <f t="shared" si="87"/>
        <v>42299.790972222225</v>
      </c>
      <c r="R1770">
        <f t="shared" si="85"/>
        <v>14</v>
      </c>
    </row>
    <row r="1771" spans="1:18" ht="58" hidden="1" x14ac:dyDescent="0.35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8306</v>
      </c>
      <c r="O1771" t="s">
        <v>8311</v>
      </c>
      <c r="P1771" s="14">
        <f t="shared" si="86"/>
        <v>40247.886006944449</v>
      </c>
      <c r="Q1771" s="14">
        <f t="shared" si="87"/>
        <v>40306.927777777775</v>
      </c>
      <c r="R1771">
        <f t="shared" si="85"/>
        <v>59</v>
      </c>
    </row>
    <row r="1772" spans="1:18" ht="43.5" hidden="1" x14ac:dyDescent="0.35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8306</v>
      </c>
      <c r="O1772" t="s">
        <v>8311</v>
      </c>
      <c r="P1772" s="14">
        <f t="shared" si="86"/>
        <v>41991.526655092588</v>
      </c>
      <c r="Q1772" s="14">
        <f t="shared" si="87"/>
        <v>42021.526655092588</v>
      </c>
      <c r="R1772">
        <f t="shared" si="85"/>
        <v>30</v>
      </c>
    </row>
    <row r="1773" spans="1:18" ht="43.5" hidden="1" x14ac:dyDescent="0.35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8317</v>
      </c>
      <c r="O1773" t="s">
        <v>8318</v>
      </c>
      <c r="P1773" s="14">
        <f t="shared" si="86"/>
        <v>41541.106921296298</v>
      </c>
      <c r="Q1773" s="14">
        <f t="shared" si="87"/>
        <v>41563.415972222225</v>
      </c>
      <c r="R1773">
        <f t="shared" si="85"/>
        <v>22</v>
      </c>
    </row>
    <row r="1774" spans="1:18" ht="58" hidden="1" x14ac:dyDescent="0.35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8317</v>
      </c>
      <c r="O1774" t="s">
        <v>8318</v>
      </c>
      <c r="P1774" s="14">
        <f t="shared" si="86"/>
        <v>40291.81150462963</v>
      </c>
      <c r="Q1774" s="14">
        <f t="shared" si="87"/>
        <v>40337.799305555556</v>
      </c>
      <c r="R1774">
        <f t="shared" si="85"/>
        <v>46</v>
      </c>
    </row>
    <row r="1775" spans="1:18" ht="43.5" hidden="1" x14ac:dyDescent="0.35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8317</v>
      </c>
      <c r="O1775" t="s">
        <v>8318</v>
      </c>
      <c r="P1775" s="14">
        <f t="shared" si="86"/>
        <v>40507.239884259259</v>
      </c>
      <c r="Q1775" s="14">
        <f t="shared" si="87"/>
        <v>40567.239884259259</v>
      </c>
      <c r="R1775">
        <f t="shared" si="85"/>
        <v>60</v>
      </c>
    </row>
    <row r="1776" spans="1:18" ht="43.5" hidden="1" x14ac:dyDescent="0.35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8317</v>
      </c>
      <c r="O1776" t="s">
        <v>8318</v>
      </c>
      <c r="P1776" s="14">
        <f t="shared" si="86"/>
        <v>40937.679560185185</v>
      </c>
      <c r="Q1776" s="14">
        <f t="shared" si="87"/>
        <v>40969.207638888889</v>
      </c>
      <c r="R1776">
        <f t="shared" si="85"/>
        <v>32</v>
      </c>
    </row>
    <row r="1777" spans="1:18" ht="43.5" hidden="1" x14ac:dyDescent="0.35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8324</v>
      </c>
      <c r="O1777" t="s">
        <v>8325</v>
      </c>
      <c r="P1777" s="14">
        <f t="shared" si="86"/>
        <v>42029.07131944444</v>
      </c>
      <c r="Q1777" s="14">
        <f t="shared" si="87"/>
        <v>42059.07131944444</v>
      </c>
      <c r="R1777">
        <f t="shared" si="85"/>
        <v>30</v>
      </c>
    </row>
    <row r="1778" spans="1:18" ht="58" hidden="1" x14ac:dyDescent="0.3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8326</v>
      </c>
      <c r="O1778" t="s">
        <v>8327</v>
      </c>
      <c r="P1778" s="14">
        <f t="shared" si="86"/>
        <v>42731.755787037036</v>
      </c>
      <c r="Q1778" s="14">
        <f t="shared" si="87"/>
        <v>42766.755787037036</v>
      </c>
      <c r="R1778">
        <f t="shared" si="85"/>
        <v>35</v>
      </c>
    </row>
    <row r="1779" spans="1:18" ht="43.5" hidden="1" x14ac:dyDescent="0.35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8317</v>
      </c>
      <c r="O1779" t="s">
        <v>8335</v>
      </c>
      <c r="P1779" s="14">
        <f t="shared" si="86"/>
        <v>41656.762638888889</v>
      </c>
      <c r="Q1779" s="14">
        <f t="shared" si="87"/>
        <v>41686.762638888889</v>
      </c>
      <c r="R1779">
        <f t="shared" si="85"/>
        <v>30</v>
      </c>
    </row>
    <row r="1780" spans="1:18" ht="43.5" hidden="1" x14ac:dyDescent="0.35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8317</v>
      </c>
      <c r="O1780" t="s">
        <v>8335</v>
      </c>
      <c r="P1780" s="14">
        <f t="shared" si="86"/>
        <v>41786.555162037039</v>
      </c>
      <c r="Q1780" s="14">
        <f t="shared" si="87"/>
        <v>41815.083333333336</v>
      </c>
      <c r="R1780">
        <f t="shared" si="85"/>
        <v>29</v>
      </c>
    </row>
    <row r="1781" spans="1:18" ht="43.5" hidden="1" x14ac:dyDescent="0.35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8326</v>
      </c>
      <c r="O1781" t="s">
        <v>8327</v>
      </c>
      <c r="P1781" s="14">
        <f t="shared" si="86"/>
        <v>41772.657685185186</v>
      </c>
      <c r="Q1781" s="14">
        <f t="shared" si="87"/>
        <v>41800.356249999997</v>
      </c>
      <c r="R1781">
        <f t="shared" si="85"/>
        <v>28</v>
      </c>
    </row>
    <row r="1782" spans="1:18" ht="29" hidden="1" x14ac:dyDescent="0.35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8317</v>
      </c>
      <c r="O1782" t="s">
        <v>8334</v>
      </c>
      <c r="P1782" s="14">
        <f t="shared" si="86"/>
        <v>41788.919722222221</v>
      </c>
      <c r="Q1782" s="14">
        <f t="shared" si="87"/>
        <v>41817.919722222221</v>
      </c>
      <c r="R1782">
        <f t="shared" si="85"/>
        <v>29</v>
      </c>
    </row>
    <row r="1783" spans="1:18" ht="43.5" hidden="1" x14ac:dyDescent="0.35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8326</v>
      </c>
      <c r="O1783" t="s">
        <v>8327</v>
      </c>
      <c r="P1783" s="14">
        <f t="shared" si="86"/>
        <v>42524.318703703699</v>
      </c>
      <c r="Q1783" s="14">
        <f t="shared" si="87"/>
        <v>42554.318703703699</v>
      </c>
      <c r="R1783">
        <f t="shared" si="85"/>
        <v>30</v>
      </c>
    </row>
    <row r="1784" spans="1:18" ht="58" hidden="1" x14ac:dyDescent="0.35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8321</v>
      </c>
      <c r="O1784" t="s">
        <v>8323</v>
      </c>
      <c r="P1784" s="14">
        <f t="shared" si="86"/>
        <v>41733.716435185182</v>
      </c>
      <c r="Q1784" s="14">
        <f t="shared" si="87"/>
        <v>41763.716435185182</v>
      </c>
      <c r="R1784">
        <f t="shared" si="85"/>
        <v>30</v>
      </c>
    </row>
    <row r="1785" spans="1:18" ht="58" hidden="1" x14ac:dyDescent="0.35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8321</v>
      </c>
      <c r="O1785" t="s">
        <v>8323</v>
      </c>
      <c r="P1785" s="14">
        <f t="shared" si="86"/>
        <v>41923.783576388887</v>
      </c>
      <c r="Q1785" s="14">
        <f t="shared" si="87"/>
        <v>41963.825243055559</v>
      </c>
      <c r="R1785">
        <f t="shared" si="85"/>
        <v>40</v>
      </c>
    </row>
    <row r="1786" spans="1:18" ht="43.5" hidden="1" x14ac:dyDescent="0.35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8326</v>
      </c>
      <c r="O1786" t="s">
        <v>8351</v>
      </c>
      <c r="P1786" s="14">
        <f t="shared" si="86"/>
        <v>41847.930694444447</v>
      </c>
      <c r="Q1786" s="14">
        <f t="shared" si="87"/>
        <v>41877.930694444447</v>
      </c>
      <c r="R1786">
        <f t="shared" si="85"/>
        <v>30</v>
      </c>
    </row>
    <row r="1787" spans="1:18" ht="43.5" hidden="1" x14ac:dyDescent="0.35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8317</v>
      </c>
      <c r="O1787" t="s">
        <v>8341</v>
      </c>
      <c r="P1787" s="14">
        <f t="shared" si="86"/>
        <v>42081.864641203705</v>
      </c>
      <c r="Q1787" s="14">
        <f t="shared" si="87"/>
        <v>42114.201388888891</v>
      </c>
      <c r="R1787">
        <f t="shared" si="85"/>
        <v>33</v>
      </c>
    </row>
    <row r="1788" spans="1:18" ht="58" hidden="1" x14ac:dyDescent="0.35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8317</v>
      </c>
      <c r="O1788" t="s">
        <v>8341</v>
      </c>
      <c r="P1788" s="14">
        <f t="shared" si="86"/>
        <v>42228.634328703702</v>
      </c>
      <c r="Q1788" s="14">
        <f t="shared" si="87"/>
        <v>42285.165972222225</v>
      </c>
      <c r="R1788">
        <f t="shared" si="85"/>
        <v>57</v>
      </c>
    </row>
    <row r="1789" spans="1:18" ht="43.5" hidden="1" x14ac:dyDescent="0.35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8324</v>
      </c>
      <c r="O1789" t="s">
        <v>8325</v>
      </c>
      <c r="P1789" s="14">
        <f t="shared" si="86"/>
        <v>42234.105462962965</v>
      </c>
      <c r="Q1789" s="14">
        <f t="shared" si="87"/>
        <v>42264.105462962965</v>
      </c>
      <c r="R1789">
        <f t="shared" si="85"/>
        <v>30</v>
      </c>
    </row>
    <row r="1790" spans="1:18" ht="29" hidden="1" x14ac:dyDescent="0.35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8328</v>
      </c>
      <c r="O1790" t="s">
        <v>8329</v>
      </c>
      <c r="P1790" s="14">
        <f t="shared" si="86"/>
        <v>42253.928530092591</v>
      </c>
      <c r="Q1790" s="14">
        <f t="shared" si="87"/>
        <v>42283.928530092591</v>
      </c>
      <c r="R1790">
        <f t="shared" si="85"/>
        <v>30</v>
      </c>
    </row>
    <row r="1791" spans="1:18" ht="58" hidden="1" x14ac:dyDescent="0.3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8317</v>
      </c>
      <c r="O1791" t="s">
        <v>8319</v>
      </c>
      <c r="P1791" s="14">
        <f t="shared" si="86"/>
        <v>40850.111064814817</v>
      </c>
      <c r="Q1791" s="14">
        <f t="shared" si="87"/>
        <v>40890.152731481481</v>
      </c>
      <c r="R1791">
        <f t="shared" si="85"/>
        <v>40</v>
      </c>
    </row>
    <row r="1792" spans="1:18" ht="43.5" hidden="1" x14ac:dyDescent="0.3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8317</v>
      </c>
      <c r="O1792" t="s">
        <v>8319</v>
      </c>
      <c r="P1792" s="14">
        <f t="shared" si="86"/>
        <v>41680.583402777782</v>
      </c>
      <c r="Q1792" s="14">
        <f t="shared" si="87"/>
        <v>41702.875</v>
      </c>
      <c r="R1792">
        <f t="shared" si="85"/>
        <v>22</v>
      </c>
    </row>
    <row r="1793" spans="1:18" ht="29" hidden="1" x14ac:dyDescent="0.35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8306</v>
      </c>
      <c r="O1793" t="s">
        <v>8309</v>
      </c>
      <c r="P1793" s="14">
        <f t="shared" si="86"/>
        <v>42416.881018518514</v>
      </c>
      <c r="Q1793" s="14">
        <f t="shared" si="87"/>
        <v>42476.839351851857</v>
      </c>
      <c r="R1793">
        <f t="shared" si="85"/>
        <v>60</v>
      </c>
    </row>
    <row r="1794" spans="1:18" ht="58" hidden="1" x14ac:dyDescent="0.35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8315</v>
      </c>
      <c r="O1794" t="s">
        <v>8330</v>
      </c>
      <c r="P1794" s="14">
        <f t="shared" si="86"/>
        <v>42622.456238425926</v>
      </c>
      <c r="Q1794" s="14">
        <f t="shared" si="87"/>
        <v>42652.456238425926</v>
      </c>
      <c r="R1794">
        <f t="shared" si="85"/>
        <v>30</v>
      </c>
    </row>
    <row r="1795" spans="1:18" ht="43.5" hidden="1" x14ac:dyDescent="0.3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8328</v>
      </c>
      <c r="O1795" t="s">
        <v>8329</v>
      </c>
      <c r="P1795" s="14">
        <f t="shared" si="86"/>
        <v>42293.809212962966</v>
      </c>
      <c r="Q1795" s="14">
        <f t="shared" si="87"/>
        <v>42353.85087962963</v>
      </c>
      <c r="R1795">
        <f t="shared" ref="R1795:R1858" si="88">_xlfn.DAYS(Q1795,P1795)</f>
        <v>60</v>
      </c>
    </row>
    <row r="1796" spans="1:18" ht="29" hidden="1" x14ac:dyDescent="0.35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8306</v>
      </c>
      <c r="O1796" t="s">
        <v>8307</v>
      </c>
      <c r="P1796" s="14">
        <f t="shared" ref="P1796:P1859" si="89">(((J1796/60)/60)/24)+DATE(1970,1,1)</f>
        <v>41808.02648148148</v>
      </c>
      <c r="Q1796" s="14">
        <f t="shared" ref="Q1796:Q1859" si="90">(((I1796/60)/60)/24)+DATE(1970,1,1)</f>
        <v>41833.582638888889</v>
      </c>
      <c r="R1796">
        <f t="shared" si="88"/>
        <v>25</v>
      </c>
    </row>
    <row r="1797" spans="1:18" ht="29" hidden="1" x14ac:dyDescent="0.35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8306</v>
      </c>
      <c r="O1797" t="s">
        <v>8307</v>
      </c>
      <c r="P1797" s="14">
        <f t="shared" si="89"/>
        <v>42068.307002314818</v>
      </c>
      <c r="Q1797" s="14">
        <f t="shared" si="90"/>
        <v>42098.265335648146</v>
      </c>
      <c r="R1797">
        <f t="shared" si="88"/>
        <v>30</v>
      </c>
    </row>
    <row r="1798" spans="1:18" ht="58" hidden="1" x14ac:dyDescent="0.35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8306</v>
      </c>
      <c r="O1798" t="s">
        <v>8353</v>
      </c>
      <c r="P1798" s="14">
        <f t="shared" si="89"/>
        <v>42291.556076388893</v>
      </c>
      <c r="Q1798" s="14">
        <f t="shared" si="90"/>
        <v>42365.59774305555</v>
      </c>
      <c r="R1798">
        <f t="shared" si="88"/>
        <v>74</v>
      </c>
    </row>
    <row r="1799" spans="1:18" ht="43.5" hidden="1" x14ac:dyDescent="0.35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8306</v>
      </c>
      <c r="O1799" t="s">
        <v>8353</v>
      </c>
      <c r="P1799" s="14">
        <f t="shared" si="89"/>
        <v>41402.752222222225</v>
      </c>
      <c r="Q1799" s="14">
        <f t="shared" si="90"/>
        <v>41427.752222222225</v>
      </c>
      <c r="R1799">
        <f t="shared" si="88"/>
        <v>25</v>
      </c>
    </row>
    <row r="1800" spans="1:18" ht="43.5" hidden="1" x14ac:dyDescent="0.35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8306</v>
      </c>
      <c r="O1800" t="s">
        <v>8353</v>
      </c>
      <c r="P1800" s="14">
        <f t="shared" si="89"/>
        <v>40505.131168981483</v>
      </c>
      <c r="Q1800" s="14">
        <f t="shared" si="90"/>
        <v>40535.131168981483</v>
      </c>
      <c r="R1800">
        <f t="shared" si="88"/>
        <v>30</v>
      </c>
    </row>
    <row r="1801" spans="1:18" ht="43.5" hidden="1" x14ac:dyDescent="0.35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8306</v>
      </c>
      <c r="O1801" t="s">
        <v>8309</v>
      </c>
      <c r="P1801" s="14">
        <f t="shared" si="89"/>
        <v>42072.758981481486</v>
      </c>
      <c r="Q1801" s="14">
        <f t="shared" si="90"/>
        <v>42132.758981481486</v>
      </c>
      <c r="R1801">
        <f t="shared" si="88"/>
        <v>60</v>
      </c>
    </row>
    <row r="1802" spans="1:18" ht="29" hidden="1" x14ac:dyDescent="0.35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8306</v>
      </c>
      <c r="O1802" t="s">
        <v>8309</v>
      </c>
      <c r="P1802" s="14">
        <f t="shared" si="89"/>
        <v>41867.083368055559</v>
      </c>
      <c r="Q1802" s="14">
        <f t="shared" si="90"/>
        <v>41897.083368055559</v>
      </c>
      <c r="R1802">
        <f t="shared" si="88"/>
        <v>30</v>
      </c>
    </row>
    <row r="1803" spans="1:18" hidden="1" x14ac:dyDescent="0.35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8306</v>
      </c>
      <c r="O1803" t="s">
        <v>8309</v>
      </c>
      <c r="P1803" s="14">
        <f t="shared" si="89"/>
        <v>42255.927824074075</v>
      </c>
      <c r="Q1803" s="14">
        <f t="shared" si="90"/>
        <v>42285.874305555553</v>
      </c>
      <c r="R1803">
        <f t="shared" si="88"/>
        <v>30</v>
      </c>
    </row>
    <row r="1804" spans="1:18" ht="43.5" hidden="1" x14ac:dyDescent="0.35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8306</v>
      </c>
      <c r="O1804" t="s">
        <v>8310</v>
      </c>
      <c r="P1804" s="14">
        <f t="shared" si="89"/>
        <v>42093.760046296295</v>
      </c>
      <c r="Q1804" s="14">
        <f t="shared" si="90"/>
        <v>42123.760046296295</v>
      </c>
      <c r="R1804">
        <f t="shared" si="88"/>
        <v>30</v>
      </c>
    </row>
    <row r="1805" spans="1:18" ht="43.5" hidden="1" x14ac:dyDescent="0.3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8306</v>
      </c>
      <c r="O1805" t="s">
        <v>8310</v>
      </c>
      <c r="P1805" s="14">
        <f t="shared" si="89"/>
        <v>40757.889247685183</v>
      </c>
      <c r="Q1805" s="14">
        <f t="shared" si="90"/>
        <v>40802.889247685183</v>
      </c>
      <c r="R1805">
        <f t="shared" si="88"/>
        <v>45</v>
      </c>
    </row>
    <row r="1806" spans="1:18" ht="43.5" hidden="1" x14ac:dyDescent="0.35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8306</v>
      </c>
      <c r="O1806" t="s">
        <v>8310</v>
      </c>
      <c r="P1806" s="14">
        <f t="shared" si="89"/>
        <v>41543.735995370371</v>
      </c>
      <c r="Q1806" s="14">
        <f t="shared" si="90"/>
        <v>41583.777662037035</v>
      </c>
      <c r="R1806">
        <f t="shared" si="88"/>
        <v>40</v>
      </c>
    </row>
    <row r="1807" spans="1:18" ht="58" hidden="1" x14ac:dyDescent="0.35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8306</v>
      </c>
      <c r="O1807" t="s">
        <v>8311</v>
      </c>
      <c r="P1807" s="14">
        <f t="shared" si="89"/>
        <v>42238.726631944446</v>
      </c>
      <c r="Q1807" s="14">
        <f t="shared" si="90"/>
        <v>42298.726631944446</v>
      </c>
      <c r="R1807">
        <f t="shared" si="88"/>
        <v>60</v>
      </c>
    </row>
    <row r="1808" spans="1:18" ht="29" hidden="1" x14ac:dyDescent="0.35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8306</v>
      </c>
      <c r="O1808" t="s">
        <v>8311</v>
      </c>
      <c r="P1808" s="14">
        <f t="shared" si="89"/>
        <v>41827.989861111113</v>
      </c>
      <c r="Q1808" s="14">
        <f t="shared" si="90"/>
        <v>41887.989861111113</v>
      </c>
      <c r="R1808">
        <f t="shared" si="88"/>
        <v>60</v>
      </c>
    </row>
    <row r="1809" spans="1:18" ht="43.5" hidden="1" x14ac:dyDescent="0.35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8312</v>
      </c>
      <c r="O1809" t="s">
        <v>8313</v>
      </c>
      <c r="P1809" s="14">
        <f t="shared" si="89"/>
        <v>42532.774745370371</v>
      </c>
      <c r="Q1809" s="14">
        <f t="shared" si="90"/>
        <v>42552.774745370371</v>
      </c>
      <c r="R1809">
        <f t="shared" si="88"/>
        <v>20</v>
      </c>
    </row>
    <row r="1810" spans="1:18" ht="43.5" hidden="1" x14ac:dyDescent="0.35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8312</v>
      </c>
      <c r="O1810" t="s">
        <v>8314</v>
      </c>
      <c r="P1810" s="14">
        <f t="shared" si="89"/>
        <v>41975.930601851855</v>
      </c>
      <c r="Q1810" s="14">
        <f t="shared" si="90"/>
        <v>42005.290972222225</v>
      </c>
      <c r="R1810">
        <f t="shared" si="88"/>
        <v>30</v>
      </c>
    </row>
    <row r="1811" spans="1:18" ht="43.5" hidden="1" x14ac:dyDescent="0.35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8315</v>
      </c>
      <c r="O1811" t="s">
        <v>8316</v>
      </c>
      <c r="P1811" s="14">
        <f t="shared" si="89"/>
        <v>41829.502650462964</v>
      </c>
      <c r="Q1811" s="14">
        <f t="shared" si="90"/>
        <v>41862.502650462964</v>
      </c>
      <c r="R1811">
        <f t="shared" si="88"/>
        <v>33</v>
      </c>
    </row>
    <row r="1812" spans="1:18" ht="58" hidden="1" x14ac:dyDescent="0.35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8317</v>
      </c>
      <c r="O1812" t="s">
        <v>8335</v>
      </c>
      <c r="P1812" s="14">
        <f t="shared" si="89"/>
        <v>41123.022268518522</v>
      </c>
      <c r="Q1812" s="14">
        <f t="shared" si="90"/>
        <v>41169.170138888891</v>
      </c>
      <c r="R1812">
        <f t="shared" si="88"/>
        <v>46</v>
      </c>
    </row>
    <row r="1813" spans="1:18" hidden="1" x14ac:dyDescent="0.35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8317</v>
      </c>
      <c r="O1813" t="s">
        <v>8335</v>
      </c>
      <c r="P1813" s="14">
        <f t="shared" si="89"/>
        <v>41718.878182870372</v>
      </c>
      <c r="Q1813" s="14">
        <f t="shared" si="90"/>
        <v>41748.878182870372</v>
      </c>
      <c r="R1813">
        <f t="shared" si="88"/>
        <v>30</v>
      </c>
    </row>
    <row r="1814" spans="1:18" ht="43.5" hidden="1" x14ac:dyDescent="0.35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8317</v>
      </c>
      <c r="O1814" t="s">
        <v>8318</v>
      </c>
      <c r="P1814" s="14">
        <f t="shared" si="89"/>
        <v>41577.561284722222</v>
      </c>
      <c r="Q1814" s="14">
        <f t="shared" si="90"/>
        <v>41607.602951388886</v>
      </c>
      <c r="R1814">
        <f t="shared" si="88"/>
        <v>30</v>
      </c>
    </row>
    <row r="1815" spans="1:18" ht="43.5" hidden="1" x14ac:dyDescent="0.35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8317</v>
      </c>
      <c r="O1815" t="s">
        <v>8319</v>
      </c>
      <c r="P1815" s="14">
        <f t="shared" si="89"/>
        <v>40304.20003472222</v>
      </c>
      <c r="Q1815" s="14">
        <f t="shared" si="90"/>
        <v>40391.166666666664</v>
      </c>
      <c r="R1815">
        <f t="shared" si="88"/>
        <v>87</v>
      </c>
    </row>
    <row r="1816" spans="1:18" ht="43.5" hidden="1" x14ac:dyDescent="0.35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8317</v>
      </c>
      <c r="O1816" t="s">
        <v>8318</v>
      </c>
      <c r="P1816" s="14">
        <f t="shared" si="89"/>
        <v>41575.880914351852</v>
      </c>
      <c r="Q1816" s="14">
        <f t="shared" si="90"/>
        <v>41605.922581018516</v>
      </c>
      <c r="R1816">
        <f t="shared" si="88"/>
        <v>30</v>
      </c>
    </row>
    <row r="1817" spans="1:18" ht="43.5" hidden="1" x14ac:dyDescent="0.35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8321</v>
      </c>
      <c r="O1817" t="s">
        <v>8322</v>
      </c>
      <c r="P1817" s="14">
        <f t="shared" si="89"/>
        <v>41526.345914351856</v>
      </c>
      <c r="Q1817" s="14">
        <f t="shared" si="90"/>
        <v>41556.345914351856</v>
      </c>
      <c r="R1817">
        <f t="shared" si="88"/>
        <v>30</v>
      </c>
    </row>
    <row r="1818" spans="1:18" ht="43.5" hidden="1" x14ac:dyDescent="0.35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8324</v>
      </c>
      <c r="O1818" t="s">
        <v>8325</v>
      </c>
      <c r="P1818" s="14">
        <f t="shared" si="89"/>
        <v>41723.9533912037</v>
      </c>
      <c r="Q1818" s="14">
        <f t="shared" si="90"/>
        <v>41761.9533912037</v>
      </c>
      <c r="R1818">
        <f t="shared" si="88"/>
        <v>38</v>
      </c>
    </row>
    <row r="1819" spans="1:18" ht="43.5" hidden="1" x14ac:dyDescent="0.35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8324</v>
      </c>
      <c r="O1819" t="s">
        <v>8325</v>
      </c>
      <c r="P1819" s="14">
        <f t="shared" si="89"/>
        <v>41897.660833333335</v>
      </c>
      <c r="Q1819" s="14">
        <f t="shared" si="90"/>
        <v>41927.660833333335</v>
      </c>
      <c r="R1819">
        <f t="shared" si="88"/>
        <v>30</v>
      </c>
    </row>
    <row r="1820" spans="1:18" ht="43.5" hidden="1" x14ac:dyDescent="0.35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8326</v>
      </c>
      <c r="O1820" t="s">
        <v>8327</v>
      </c>
      <c r="P1820" s="14">
        <f t="shared" si="89"/>
        <v>42536.60701388889</v>
      </c>
      <c r="Q1820" s="14">
        <f t="shared" si="90"/>
        <v>42566.60701388889</v>
      </c>
      <c r="R1820">
        <f t="shared" si="88"/>
        <v>30</v>
      </c>
    </row>
    <row r="1821" spans="1:18" ht="43.5" hidden="1" x14ac:dyDescent="0.3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8326</v>
      </c>
      <c r="O1821" t="s">
        <v>8327</v>
      </c>
      <c r="P1821" s="14">
        <f t="shared" si="89"/>
        <v>42761.846122685187</v>
      </c>
      <c r="Q1821" s="14">
        <f t="shared" si="90"/>
        <v>42791.846122685187</v>
      </c>
      <c r="R1821">
        <f t="shared" si="88"/>
        <v>30</v>
      </c>
    </row>
    <row r="1822" spans="1:18" ht="29" hidden="1" x14ac:dyDescent="0.35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8317</v>
      </c>
      <c r="O1822" t="s">
        <v>8335</v>
      </c>
      <c r="P1822" s="14">
        <f t="shared" si="89"/>
        <v>40751.814432870371</v>
      </c>
      <c r="Q1822" s="14">
        <f t="shared" si="90"/>
        <v>40811.814432870371</v>
      </c>
      <c r="R1822">
        <f t="shared" si="88"/>
        <v>60</v>
      </c>
    </row>
    <row r="1823" spans="1:18" ht="43.5" hidden="1" x14ac:dyDescent="0.35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8315</v>
      </c>
      <c r="O1823" t="s">
        <v>8316</v>
      </c>
      <c r="P1823" s="14">
        <f t="shared" si="89"/>
        <v>41781.717268518521</v>
      </c>
      <c r="Q1823" s="14">
        <f t="shared" si="90"/>
        <v>41811.717268518521</v>
      </c>
      <c r="R1823">
        <f t="shared" si="88"/>
        <v>30</v>
      </c>
    </row>
    <row r="1824" spans="1:18" ht="58" hidden="1" x14ac:dyDescent="0.3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8317</v>
      </c>
      <c r="O1824" t="s">
        <v>8335</v>
      </c>
      <c r="P1824" s="14">
        <f t="shared" si="89"/>
        <v>42018.99863425926</v>
      </c>
      <c r="Q1824" s="14">
        <f t="shared" si="90"/>
        <v>42048.99863425926</v>
      </c>
      <c r="R1824">
        <f t="shared" si="88"/>
        <v>30</v>
      </c>
    </row>
    <row r="1825" spans="1:18" ht="43.5" hidden="1" x14ac:dyDescent="0.35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8315</v>
      </c>
      <c r="O1825" t="s">
        <v>8330</v>
      </c>
      <c r="P1825" s="14">
        <f t="shared" si="89"/>
        <v>42479.318518518514</v>
      </c>
      <c r="Q1825" s="14">
        <f t="shared" si="90"/>
        <v>42524.318518518514</v>
      </c>
      <c r="R1825">
        <f t="shared" si="88"/>
        <v>45</v>
      </c>
    </row>
    <row r="1826" spans="1:18" ht="29" hidden="1" x14ac:dyDescent="0.35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8315</v>
      </c>
      <c r="O1826" t="s">
        <v>8330</v>
      </c>
      <c r="P1826" s="14">
        <f t="shared" si="89"/>
        <v>42289.89634259259</v>
      </c>
      <c r="Q1826" s="14">
        <f t="shared" si="90"/>
        <v>42319.938009259262</v>
      </c>
      <c r="R1826">
        <f t="shared" si="88"/>
        <v>30</v>
      </c>
    </row>
    <row r="1827" spans="1:18" ht="29" hidden="1" x14ac:dyDescent="0.35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8315</v>
      </c>
      <c r="O1827" t="s">
        <v>8347</v>
      </c>
      <c r="P1827" s="14">
        <f t="shared" si="89"/>
        <v>40766.041921296295</v>
      </c>
      <c r="Q1827" s="14">
        <f t="shared" si="90"/>
        <v>40796.041921296295</v>
      </c>
      <c r="R1827">
        <f t="shared" si="88"/>
        <v>30</v>
      </c>
    </row>
    <row r="1828" spans="1:18" ht="43.5" hidden="1" x14ac:dyDescent="0.35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8326</v>
      </c>
      <c r="O1828" t="s">
        <v>8332</v>
      </c>
      <c r="P1828" s="14">
        <f t="shared" si="89"/>
        <v>42219.282951388886</v>
      </c>
      <c r="Q1828" s="14">
        <f t="shared" si="90"/>
        <v>42249.282951388886</v>
      </c>
      <c r="R1828">
        <f t="shared" si="88"/>
        <v>30</v>
      </c>
    </row>
    <row r="1829" spans="1:18" ht="43.5" hidden="1" x14ac:dyDescent="0.35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8315</v>
      </c>
      <c r="O1829" t="s">
        <v>8352</v>
      </c>
      <c r="P1829" s="14">
        <f t="shared" si="89"/>
        <v>41652.742488425924</v>
      </c>
      <c r="Q1829" s="14">
        <f t="shared" si="90"/>
        <v>41712.700821759259</v>
      </c>
      <c r="R1829">
        <f t="shared" si="88"/>
        <v>60</v>
      </c>
    </row>
    <row r="1830" spans="1:18" ht="29" hidden="1" x14ac:dyDescent="0.35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8315</v>
      </c>
      <c r="O1830" t="s">
        <v>8352</v>
      </c>
      <c r="P1830" s="14">
        <f t="shared" si="89"/>
        <v>42438.813449074078</v>
      </c>
      <c r="Q1830" s="14">
        <f t="shared" si="90"/>
        <v>42468.771782407406</v>
      </c>
      <c r="R1830">
        <f t="shared" si="88"/>
        <v>30</v>
      </c>
    </row>
    <row r="1831" spans="1:18" ht="43.5" hidden="1" x14ac:dyDescent="0.35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8317</v>
      </c>
      <c r="O1831" t="s">
        <v>8335</v>
      </c>
      <c r="P1831" s="14">
        <f t="shared" si="89"/>
        <v>40747.012881944444</v>
      </c>
      <c r="Q1831" s="14">
        <f t="shared" si="90"/>
        <v>40756.291666666664</v>
      </c>
      <c r="R1831">
        <f t="shared" si="88"/>
        <v>9</v>
      </c>
    </row>
    <row r="1832" spans="1:18" ht="29" hidden="1" x14ac:dyDescent="0.35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8317</v>
      </c>
      <c r="O1832" t="s">
        <v>8335</v>
      </c>
      <c r="P1832" s="14">
        <f t="shared" si="89"/>
        <v>41645.867280092592</v>
      </c>
      <c r="Q1832" s="14">
        <f t="shared" si="90"/>
        <v>41690.867280092592</v>
      </c>
      <c r="R1832">
        <f t="shared" si="88"/>
        <v>45</v>
      </c>
    </row>
    <row r="1833" spans="1:18" ht="43.5" hidden="1" x14ac:dyDescent="0.35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8317</v>
      </c>
      <c r="O1833" t="s">
        <v>8355</v>
      </c>
      <c r="P1833" s="14">
        <f t="shared" si="89"/>
        <v>41223.22184027778</v>
      </c>
      <c r="Q1833" s="14">
        <f t="shared" si="90"/>
        <v>41261.597222222219</v>
      </c>
      <c r="R1833">
        <f t="shared" si="88"/>
        <v>38</v>
      </c>
    </row>
    <row r="1834" spans="1:18" ht="43.5" hidden="1" x14ac:dyDescent="0.35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8317</v>
      </c>
      <c r="O1834" t="s">
        <v>8355</v>
      </c>
      <c r="P1834" s="14">
        <f t="shared" si="89"/>
        <v>42416.407129629632</v>
      </c>
      <c r="Q1834" s="14">
        <f t="shared" si="90"/>
        <v>42476.249305555553</v>
      </c>
      <c r="R1834">
        <f t="shared" si="88"/>
        <v>60</v>
      </c>
    </row>
    <row r="1835" spans="1:18" ht="43.5" hidden="1" x14ac:dyDescent="0.35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8317</v>
      </c>
      <c r="O1835" t="s">
        <v>8334</v>
      </c>
      <c r="P1835" s="14">
        <f t="shared" si="89"/>
        <v>42779.21365740741</v>
      </c>
      <c r="Q1835" s="14">
        <f t="shared" si="90"/>
        <v>42839.171990740739</v>
      </c>
      <c r="R1835">
        <f t="shared" si="88"/>
        <v>60</v>
      </c>
    </row>
    <row r="1836" spans="1:18" ht="43.5" hidden="1" x14ac:dyDescent="0.35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8317</v>
      </c>
      <c r="O1836" t="s">
        <v>8334</v>
      </c>
      <c r="P1836" s="14">
        <f t="shared" si="89"/>
        <v>41912.932430555556</v>
      </c>
      <c r="Q1836" s="14">
        <f t="shared" si="90"/>
        <v>41942.932430555556</v>
      </c>
      <c r="R1836">
        <f t="shared" si="88"/>
        <v>30</v>
      </c>
    </row>
    <row r="1837" spans="1:18" ht="43.5" hidden="1" x14ac:dyDescent="0.35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8326</v>
      </c>
      <c r="O1837" t="s">
        <v>8327</v>
      </c>
      <c r="P1837" s="14">
        <f t="shared" si="89"/>
        <v>42586.925636574073</v>
      </c>
      <c r="Q1837" s="14">
        <f t="shared" si="90"/>
        <v>42609.165972222225</v>
      </c>
      <c r="R1837">
        <f t="shared" si="88"/>
        <v>23</v>
      </c>
    </row>
    <row r="1838" spans="1:18" ht="43.5" hidden="1" x14ac:dyDescent="0.35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8317</v>
      </c>
      <c r="O1838" t="s">
        <v>8319</v>
      </c>
      <c r="P1838" s="14">
        <f t="shared" si="89"/>
        <v>41879.130868055552</v>
      </c>
      <c r="Q1838" s="14">
        <f t="shared" si="90"/>
        <v>41909.130868055552</v>
      </c>
      <c r="R1838">
        <f t="shared" si="88"/>
        <v>30</v>
      </c>
    </row>
    <row r="1839" spans="1:18" ht="43.5" hidden="1" x14ac:dyDescent="0.35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8312</v>
      </c>
      <c r="O1839" t="s">
        <v>8337</v>
      </c>
      <c r="P1839" s="14">
        <f t="shared" si="89"/>
        <v>40638.828009259261</v>
      </c>
      <c r="Q1839" s="14">
        <f t="shared" si="90"/>
        <v>40728.828009259261</v>
      </c>
      <c r="R1839">
        <f t="shared" si="88"/>
        <v>90</v>
      </c>
    </row>
    <row r="1840" spans="1:18" hidden="1" x14ac:dyDescent="0.35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8326</v>
      </c>
      <c r="O1840" t="s">
        <v>8351</v>
      </c>
      <c r="P1840" s="14">
        <f t="shared" si="89"/>
        <v>42206.763217592597</v>
      </c>
      <c r="Q1840" s="14">
        <f t="shared" si="90"/>
        <v>42236.763217592597</v>
      </c>
      <c r="R1840">
        <f t="shared" si="88"/>
        <v>30</v>
      </c>
    </row>
    <row r="1841" spans="1:18" ht="43.5" hidden="1" x14ac:dyDescent="0.35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8312</v>
      </c>
      <c r="O1841" t="s">
        <v>8337</v>
      </c>
      <c r="P1841" s="14">
        <f t="shared" si="89"/>
        <v>41946.674108796295</v>
      </c>
      <c r="Q1841" s="14">
        <f t="shared" si="90"/>
        <v>41976.166666666672</v>
      </c>
      <c r="R1841">
        <f t="shared" si="88"/>
        <v>30</v>
      </c>
    </row>
    <row r="1842" spans="1:18" ht="58" hidden="1" x14ac:dyDescent="0.35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8317</v>
      </c>
      <c r="O1842" t="s">
        <v>8319</v>
      </c>
      <c r="P1842" s="14">
        <f t="shared" si="89"/>
        <v>41075.835497685184</v>
      </c>
      <c r="Q1842" s="14">
        <f t="shared" si="90"/>
        <v>41105.835497685184</v>
      </c>
      <c r="R1842">
        <f t="shared" si="88"/>
        <v>30</v>
      </c>
    </row>
    <row r="1843" spans="1:18" ht="43.5" hidden="1" x14ac:dyDescent="0.35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8317</v>
      </c>
      <c r="O1843" t="s">
        <v>8319</v>
      </c>
      <c r="P1843" s="14">
        <f t="shared" si="89"/>
        <v>40763.707546296297</v>
      </c>
      <c r="Q1843" s="14">
        <f t="shared" si="90"/>
        <v>40823.707546296297</v>
      </c>
      <c r="R1843">
        <f t="shared" si="88"/>
        <v>60</v>
      </c>
    </row>
    <row r="1844" spans="1:18" ht="43.5" hidden="1" x14ac:dyDescent="0.35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8317</v>
      </c>
      <c r="O1844" t="s">
        <v>8319</v>
      </c>
      <c r="P1844" s="14">
        <f t="shared" si="89"/>
        <v>40946.11383101852</v>
      </c>
      <c r="Q1844" s="14">
        <f t="shared" si="90"/>
        <v>40976.11383101852</v>
      </c>
      <c r="R1844">
        <f t="shared" si="88"/>
        <v>30</v>
      </c>
    </row>
    <row r="1845" spans="1:18" ht="43.5" hidden="1" x14ac:dyDescent="0.35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8321</v>
      </c>
      <c r="O1845" t="s">
        <v>8322</v>
      </c>
      <c r="P1845" s="14">
        <f t="shared" si="89"/>
        <v>41361.886469907404</v>
      </c>
      <c r="Q1845" s="14">
        <f t="shared" si="90"/>
        <v>41391.886469907404</v>
      </c>
      <c r="R1845">
        <f t="shared" si="88"/>
        <v>30</v>
      </c>
    </row>
    <row r="1846" spans="1:18" ht="58" hidden="1" x14ac:dyDescent="0.35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8317</v>
      </c>
      <c r="O1846" t="s">
        <v>8320</v>
      </c>
      <c r="P1846" s="14">
        <f t="shared" si="89"/>
        <v>41548.747418981482</v>
      </c>
      <c r="Q1846" s="14">
        <f t="shared" si="90"/>
        <v>41582.041666666664</v>
      </c>
      <c r="R1846">
        <f t="shared" si="88"/>
        <v>34</v>
      </c>
    </row>
    <row r="1847" spans="1:18" ht="58" hidden="1" x14ac:dyDescent="0.35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8321</v>
      </c>
      <c r="O1847" t="s">
        <v>8338</v>
      </c>
      <c r="P1847" s="14">
        <f t="shared" si="89"/>
        <v>42496.582337962958</v>
      </c>
      <c r="Q1847" s="14">
        <f t="shared" si="90"/>
        <v>42513.125</v>
      </c>
      <c r="R1847">
        <f t="shared" si="88"/>
        <v>17</v>
      </c>
    </row>
    <row r="1848" spans="1:18" ht="29" hidden="1" x14ac:dyDescent="0.35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8317</v>
      </c>
      <c r="O1848" t="s">
        <v>8335</v>
      </c>
      <c r="P1848" s="14">
        <f t="shared" si="89"/>
        <v>40585.796817129631</v>
      </c>
      <c r="Q1848" s="14">
        <f t="shared" si="90"/>
        <v>40614.166666666664</v>
      </c>
      <c r="R1848">
        <f t="shared" si="88"/>
        <v>29</v>
      </c>
    </row>
    <row r="1849" spans="1:18" ht="43.5" hidden="1" x14ac:dyDescent="0.35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8317</v>
      </c>
      <c r="O1849" t="s">
        <v>8319</v>
      </c>
      <c r="P1849" s="14">
        <f t="shared" si="89"/>
        <v>40502.815868055557</v>
      </c>
      <c r="Q1849" s="14">
        <f t="shared" si="90"/>
        <v>40544.207638888889</v>
      </c>
      <c r="R1849">
        <f t="shared" si="88"/>
        <v>42</v>
      </c>
    </row>
    <row r="1850" spans="1:18" ht="43.5" hidden="1" x14ac:dyDescent="0.35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8317</v>
      </c>
      <c r="O1850" t="s">
        <v>8319</v>
      </c>
      <c r="P1850" s="14">
        <f t="shared" si="89"/>
        <v>41307.987696759257</v>
      </c>
      <c r="Q1850" s="14">
        <f t="shared" si="90"/>
        <v>41342.987696759257</v>
      </c>
      <c r="R1850">
        <f t="shared" si="88"/>
        <v>35</v>
      </c>
    </row>
    <row r="1851" spans="1:18" ht="29" hidden="1" x14ac:dyDescent="0.35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8324</v>
      </c>
      <c r="O1851" t="s">
        <v>8325</v>
      </c>
      <c r="P1851" s="14">
        <f t="shared" si="89"/>
        <v>42026.687453703707</v>
      </c>
      <c r="Q1851" s="14">
        <f t="shared" si="90"/>
        <v>42056.687453703707</v>
      </c>
      <c r="R1851">
        <f t="shared" si="88"/>
        <v>30</v>
      </c>
    </row>
    <row r="1852" spans="1:18" ht="29" hidden="1" x14ac:dyDescent="0.35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8317</v>
      </c>
      <c r="O1852" t="s">
        <v>8319</v>
      </c>
      <c r="P1852" s="14">
        <f t="shared" si="89"/>
        <v>41327.996435185189</v>
      </c>
      <c r="Q1852" s="14">
        <f t="shared" si="90"/>
        <v>41362.954768518517</v>
      </c>
      <c r="R1852">
        <f t="shared" si="88"/>
        <v>35</v>
      </c>
    </row>
    <row r="1853" spans="1:18" ht="29" hidden="1" x14ac:dyDescent="0.35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8317</v>
      </c>
      <c r="O1853" t="s">
        <v>8341</v>
      </c>
      <c r="P1853" s="14">
        <f t="shared" si="89"/>
        <v>40948.080729166664</v>
      </c>
      <c r="Q1853" s="14">
        <f t="shared" si="90"/>
        <v>40993.0390625</v>
      </c>
      <c r="R1853">
        <f t="shared" si="88"/>
        <v>45</v>
      </c>
    </row>
    <row r="1854" spans="1:18" ht="43.5" hidden="1" x14ac:dyDescent="0.35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8317</v>
      </c>
      <c r="O1854" t="s">
        <v>8341</v>
      </c>
      <c r="P1854" s="14">
        <f t="shared" si="89"/>
        <v>42618.625428240746</v>
      </c>
      <c r="Q1854" s="14">
        <f t="shared" si="90"/>
        <v>42643.185416666667</v>
      </c>
      <c r="R1854">
        <f t="shared" si="88"/>
        <v>25</v>
      </c>
    </row>
    <row r="1855" spans="1:18" ht="58" hidden="1" x14ac:dyDescent="0.35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8324</v>
      </c>
      <c r="O1855" t="s">
        <v>8325</v>
      </c>
      <c r="P1855" s="14">
        <f t="shared" si="89"/>
        <v>42238.022905092599</v>
      </c>
      <c r="Q1855" s="14">
        <f t="shared" si="90"/>
        <v>42286.708333333328</v>
      </c>
      <c r="R1855">
        <f t="shared" si="88"/>
        <v>48</v>
      </c>
    </row>
    <row r="1856" spans="1:18" ht="58" hidden="1" x14ac:dyDescent="0.35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8324</v>
      </c>
      <c r="O1856" t="s">
        <v>8325</v>
      </c>
      <c r="P1856" s="14">
        <f t="shared" si="89"/>
        <v>42042.676226851851</v>
      </c>
      <c r="Q1856" s="14">
        <f t="shared" si="90"/>
        <v>42094.551388888889</v>
      </c>
      <c r="R1856">
        <f t="shared" si="88"/>
        <v>52</v>
      </c>
    </row>
    <row r="1857" spans="1:18" ht="43.5" hidden="1" x14ac:dyDescent="0.35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8324</v>
      </c>
      <c r="O1857" t="s">
        <v>8325</v>
      </c>
      <c r="P1857" s="14">
        <f t="shared" si="89"/>
        <v>41932.871990740743</v>
      </c>
      <c r="Q1857" s="14">
        <f t="shared" si="90"/>
        <v>41965.249305555553</v>
      </c>
      <c r="R1857">
        <f t="shared" si="88"/>
        <v>33</v>
      </c>
    </row>
    <row r="1858" spans="1:18" ht="58" hidden="1" x14ac:dyDescent="0.35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8328</v>
      </c>
      <c r="O1858" t="s">
        <v>8344</v>
      </c>
      <c r="P1858" s="14">
        <f t="shared" si="89"/>
        <v>42418.031180555554</v>
      </c>
      <c r="Q1858" s="14">
        <f t="shared" si="90"/>
        <v>42477.989513888882</v>
      </c>
      <c r="R1858">
        <f t="shared" si="88"/>
        <v>59</v>
      </c>
    </row>
    <row r="1859" spans="1:18" ht="43.5" hidden="1" x14ac:dyDescent="0.35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8328</v>
      </c>
      <c r="O1859" t="s">
        <v>8329</v>
      </c>
      <c r="P1859" s="14">
        <f t="shared" si="89"/>
        <v>41920.787534722222</v>
      </c>
      <c r="Q1859" s="14">
        <f t="shared" si="90"/>
        <v>41941.787534722222</v>
      </c>
      <c r="R1859">
        <f t="shared" ref="R1859:R1922" si="91">_xlfn.DAYS(Q1859,P1859)</f>
        <v>21</v>
      </c>
    </row>
    <row r="1860" spans="1:18" ht="58" hidden="1" x14ac:dyDescent="0.35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8328</v>
      </c>
      <c r="O1860" t="s">
        <v>8329</v>
      </c>
      <c r="P1860" s="14">
        <f t="shared" ref="P1860:P1923" si="92">(((J1860/60)/60)/24)+DATE(1970,1,1)</f>
        <v>42060.683935185181</v>
      </c>
      <c r="Q1860" s="14">
        <f t="shared" ref="Q1860:Q1923" si="93">(((I1860/60)/60)/24)+DATE(1970,1,1)</f>
        <v>42090.642268518524</v>
      </c>
      <c r="R1860">
        <f t="shared" si="91"/>
        <v>30</v>
      </c>
    </row>
    <row r="1861" spans="1:18" ht="43.5" hidden="1" x14ac:dyDescent="0.35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8328</v>
      </c>
      <c r="O1861" t="s">
        <v>8329</v>
      </c>
      <c r="P1861" s="14">
        <f t="shared" si="92"/>
        <v>42672.955138888887</v>
      </c>
      <c r="Q1861" s="14">
        <f t="shared" si="93"/>
        <v>42704.708333333328</v>
      </c>
      <c r="R1861">
        <f t="shared" si="91"/>
        <v>32</v>
      </c>
    </row>
    <row r="1862" spans="1:18" ht="58" hidden="1" x14ac:dyDescent="0.35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8328</v>
      </c>
      <c r="O1862" t="s">
        <v>8329</v>
      </c>
      <c r="P1862" s="14">
        <f t="shared" si="92"/>
        <v>42199.648912037039</v>
      </c>
      <c r="Q1862" s="14">
        <f t="shared" si="93"/>
        <v>42217.041666666672</v>
      </c>
      <c r="R1862">
        <f t="shared" si="91"/>
        <v>18</v>
      </c>
    </row>
    <row r="1863" spans="1:18" ht="43.5" hidden="1" x14ac:dyDescent="0.35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8328</v>
      </c>
      <c r="O1863" t="s">
        <v>8329</v>
      </c>
      <c r="P1863" s="14">
        <f t="shared" si="92"/>
        <v>41808.669571759259</v>
      </c>
      <c r="Q1863" s="14">
        <f t="shared" si="93"/>
        <v>41838.669571759259</v>
      </c>
      <c r="R1863">
        <f t="shared" si="91"/>
        <v>30</v>
      </c>
    </row>
    <row r="1864" spans="1:18" ht="43.5" hidden="1" x14ac:dyDescent="0.35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8328</v>
      </c>
      <c r="O1864" t="s">
        <v>8329</v>
      </c>
      <c r="P1864" s="14">
        <f t="shared" si="92"/>
        <v>42171.763414351852</v>
      </c>
      <c r="Q1864" s="14">
        <f t="shared" si="93"/>
        <v>42211.763414351852</v>
      </c>
      <c r="R1864">
        <f t="shared" si="91"/>
        <v>40</v>
      </c>
    </row>
    <row r="1865" spans="1:18" ht="43.5" hidden="1" x14ac:dyDescent="0.35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8328</v>
      </c>
      <c r="O1865" t="s">
        <v>8329</v>
      </c>
      <c r="P1865" s="14">
        <f t="shared" si="92"/>
        <v>42136.536134259266</v>
      </c>
      <c r="Q1865" s="14">
        <f t="shared" si="93"/>
        <v>42167.875</v>
      </c>
      <c r="R1865">
        <f t="shared" si="91"/>
        <v>31</v>
      </c>
    </row>
    <row r="1866" spans="1:18" ht="43.5" hidden="1" x14ac:dyDescent="0.35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8328</v>
      </c>
      <c r="O1866" t="s">
        <v>8329</v>
      </c>
      <c r="P1866" s="14">
        <f t="shared" si="92"/>
        <v>41809.860300925924</v>
      </c>
      <c r="Q1866" s="14">
        <f t="shared" si="93"/>
        <v>41839.860300925924</v>
      </c>
      <c r="R1866">
        <f t="shared" si="91"/>
        <v>30</v>
      </c>
    </row>
    <row r="1867" spans="1:18" ht="43.5" hidden="1" x14ac:dyDescent="0.35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8328</v>
      </c>
      <c r="O1867" t="s">
        <v>8329</v>
      </c>
      <c r="P1867" s="14">
        <f t="shared" si="92"/>
        <v>42062.296412037031</v>
      </c>
      <c r="Q1867" s="14">
        <f t="shared" si="93"/>
        <v>42095.207638888889</v>
      </c>
      <c r="R1867">
        <f t="shared" si="91"/>
        <v>33</v>
      </c>
    </row>
    <row r="1868" spans="1:18" ht="43.5" hidden="1" x14ac:dyDescent="0.35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8328</v>
      </c>
      <c r="O1868" t="s">
        <v>8329</v>
      </c>
      <c r="P1868" s="14">
        <f t="shared" si="92"/>
        <v>42292.087592592594</v>
      </c>
      <c r="Q1868" s="14">
        <f t="shared" si="93"/>
        <v>42329.125</v>
      </c>
      <c r="R1868">
        <f t="shared" si="91"/>
        <v>37</v>
      </c>
    </row>
    <row r="1869" spans="1:18" ht="43.5" hidden="1" x14ac:dyDescent="0.35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8328</v>
      </c>
      <c r="O1869" t="s">
        <v>8329</v>
      </c>
      <c r="P1869" s="14">
        <f t="shared" si="92"/>
        <v>42018.676898148144</v>
      </c>
      <c r="Q1869" s="14">
        <f t="shared" si="93"/>
        <v>42040.290972222225</v>
      </c>
      <c r="R1869">
        <f t="shared" si="91"/>
        <v>22</v>
      </c>
    </row>
    <row r="1870" spans="1:18" ht="43.5" hidden="1" x14ac:dyDescent="0.35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8328</v>
      </c>
      <c r="O1870" t="s">
        <v>8329</v>
      </c>
      <c r="P1870" s="14">
        <f t="shared" si="92"/>
        <v>42167.023206018523</v>
      </c>
      <c r="Q1870" s="14">
        <f t="shared" si="93"/>
        <v>42196.165972222225</v>
      </c>
      <c r="R1870">
        <f t="shared" si="91"/>
        <v>29</v>
      </c>
    </row>
    <row r="1871" spans="1:18" ht="87" hidden="1" x14ac:dyDescent="0.35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8328</v>
      </c>
      <c r="O1871" t="s">
        <v>8346</v>
      </c>
      <c r="P1871" s="14">
        <f t="shared" si="92"/>
        <v>42016.981574074074</v>
      </c>
      <c r="Q1871" s="14">
        <f t="shared" si="93"/>
        <v>42045.332638888889</v>
      </c>
      <c r="R1871">
        <f t="shared" si="91"/>
        <v>29</v>
      </c>
    </row>
    <row r="1872" spans="1:18" ht="43.5" hidden="1" x14ac:dyDescent="0.35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8328</v>
      </c>
      <c r="O1872" t="s">
        <v>8346</v>
      </c>
      <c r="P1872" s="14">
        <f t="shared" si="92"/>
        <v>42487.037905092591</v>
      </c>
      <c r="Q1872" s="14">
        <f t="shared" si="93"/>
        <v>42517.037905092591</v>
      </c>
      <c r="R1872">
        <f t="shared" si="91"/>
        <v>30</v>
      </c>
    </row>
    <row r="1873" spans="1:18" ht="58" hidden="1" x14ac:dyDescent="0.35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8328</v>
      </c>
      <c r="O1873" t="s">
        <v>8346</v>
      </c>
      <c r="P1873" s="14">
        <f t="shared" si="92"/>
        <v>42084.881539351853</v>
      </c>
      <c r="Q1873" s="14">
        <f t="shared" si="93"/>
        <v>42114.881539351853</v>
      </c>
      <c r="R1873">
        <f t="shared" si="91"/>
        <v>30</v>
      </c>
    </row>
    <row r="1874" spans="1:18" ht="58" hidden="1" x14ac:dyDescent="0.35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8328</v>
      </c>
      <c r="O1874" t="s">
        <v>8329</v>
      </c>
      <c r="P1874" s="14">
        <f t="shared" si="92"/>
        <v>41833.660995370366</v>
      </c>
      <c r="Q1874" s="14">
        <f t="shared" si="93"/>
        <v>41863.660995370366</v>
      </c>
      <c r="R1874">
        <f t="shared" si="91"/>
        <v>30</v>
      </c>
    </row>
    <row r="1875" spans="1:18" ht="43.5" hidden="1" x14ac:dyDescent="0.35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8328</v>
      </c>
      <c r="O1875" t="s">
        <v>8329</v>
      </c>
      <c r="P1875" s="14">
        <f t="shared" si="92"/>
        <v>42253.633159722223</v>
      </c>
      <c r="Q1875" s="14">
        <f t="shared" si="93"/>
        <v>42313.674826388888</v>
      </c>
      <c r="R1875">
        <f t="shared" si="91"/>
        <v>60</v>
      </c>
    </row>
    <row r="1876" spans="1:18" ht="43.5" hidden="1" x14ac:dyDescent="0.35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8328</v>
      </c>
      <c r="O1876" t="s">
        <v>8329</v>
      </c>
      <c r="P1876" s="14">
        <f t="shared" si="92"/>
        <v>42224.756909722222</v>
      </c>
      <c r="Q1876" s="14">
        <f t="shared" si="93"/>
        <v>42254.756909722222</v>
      </c>
      <c r="R1876">
        <f t="shared" si="91"/>
        <v>30</v>
      </c>
    </row>
    <row r="1877" spans="1:18" ht="29" hidden="1" x14ac:dyDescent="0.3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8328</v>
      </c>
      <c r="O1877" t="s">
        <v>8329</v>
      </c>
      <c r="P1877" s="14">
        <f t="shared" si="92"/>
        <v>42031.833587962959</v>
      </c>
      <c r="Q1877" s="14">
        <f t="shared" si="93"/>
        <v>42063.333333333328</v>
      </c>
      <c r="R1877">
        <f t="shared" si="91"/>
        <v>32</v>
      </c>
    </row>
    <row r="1878" spans="1:18" ht="43.5" hidden="1" x14ac:dyDescent="0.35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8328</v>
      </c>
      <c r="O1878" t="s">
        <v>8329</v>
      </c>
      <c r="P1878" s="14">
        <f t="shared" si="92"/>
        <v>42069.903437500005</v>
      </c>
      <c r="Q1878" s="14">
        <f t="shared" si="93"/>
        <v>42092.833333333328</v>
      </c>
      <c r="R1878">
        <f t="shared" si="91"/>
        <v>23</v>
      </c>
    </row>
    <row r="1879" spans="1:18" ht="43.5" hidden="1" x14ac:dyDescent="0.35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8328</v>
      </c>
      <c r="O1879" t="s">
        <v>8329</v>
      </c>
      <c r="P1879" s="14">
        <f t="shared" si="92"/>
        <v>41804.937083333331</v>
      </c>
      <c r="Q1879" s="14">
        <f t="shared" si="93"/>
        <v>41821.9375</v>
      </c>
      <c r="R1879">
        <f t="shared" si="91"/>
        <v>17</v>
      </c>
    </row>
    <row r="1880" spans="1:18" ht="58" hidden="1" x14ac:dyDescent="0.3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8315</v>
      </c>
      <c r="O1880" t="s">
        <v>8345</v>
      </c>
      <c r="P1880" s="14">
        <f t="shared" si="92"/>
        <v>42632.328784722224</v>
      </c>
      <c r="Q1880" s="14">
        <f t="shared" si="93"/>
        <v>42662.328784722224</v>
      </c>
      <c r="R1880">
        <f t="shared" si="91"/>
        <v>30</v>
      </c>
    </row>
    <row r="1881" spans="1:18" ht="43.5" hidden="1" x14ac:dyDescent="0.3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8315</v>
      </c>
      <c r="O1881" t="s">
        <v>8316</v>
      </c>
      <c r="P1881" s="14">
        <f t="shared" si="92"/>
        <v>41963.506168981476</v>
      </c>
      <c r="Q1881" s="14">
        <f t="shared" si="93"/>
        <v>41991.506168981476</v>
      </c>
      <c r="R1881">
        <f t="shared" si="91"/>
        <v>28</v>
      </c>
    </row>
    <row r="1882" spans="1:18" ht="58" hidden="1" x14ac:dyDescent="0.3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8328</v>
      </c>
      <c r="O1882" t="s">
        <v>8329</v>
      </c>
      <c r="P1882" s="14">
        <f t="shared" si="92"/>
        <v>42278.089039351849</v>
      </c>
      <c r="Q1882" s="14">
        <f t="shared" si="93"/>
        <v>42302.999305555553</v>
      </c>
      <c r="R1882">
        <f t="shared" si="91"/>
        <v>24</v>
      </c>
    </row>
    <row r="1883" spans="1:18" ht="43.5" hidden="1" x14ac:dyDescent="0.3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8328</v>
      </c>
      <c r="O1883" t="s">
        <v>8344</v>
      </c>
      <c r="P1883" s="14">
        <f t="shared" si="92"/>
        <v>41876.718935185185</v>
      </c>
      <c r="Q1883" s="14">
        <f t="shared" si="93"/>
        <v>41931.208333333336</v>
      </c>
      <c r="R1883">
        <f t="shared" si="91"/>
        <v>55</v>
      </c>
    </row>
    <row r="1884" spans="1:18" ht="43.5" hidden="1" x14ac:dyDescent="0.35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8312</v>
      </c>
      <c r="O1884" t="s">
        <v>8314</v>
      </c>
      <c r="P1884" s="14">
        <f t="shared" si="92"/>
        <v>41816.812094907407</v>
      </c>
      <c r="Q1884" s="14">
        <f t="shared" si="93"/>
        <v>41831.666666666664</v>
      </c>
      <c r="R1884">
        <f t="shared" si="91"/>
        <v>15</v>
      </c>
    </row>
    <row r="1885" spans="1:18" ht="58" hidden="1" x14ac:dyDescent="0.35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8328</v>
      </c>
      <c r="O1885" t="s">
        <v>8329</v>
      </c>
      <c r="P1885" s="14">
        <f t="shared" si="92"/>
        <v>42431.102534722217</v>
      </c>
      <c r="Q1885" s="14">
        <f t="shared" si="93"/>
        <v>42461.06086805556</v>
      </c>
      <c r="R1885">
        <f t="shared" si="91"/>
        <v>30</v>
      </c>
    </row>
    <row r="1886" spans="1:18" ht="43.5" hidden="1" x14ac:dyDescent="0.35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8328</v>
      </c>
      <c r="O1886" t="s">
        <v>8329</v>
      </c>
      <c r="P1886" s="14">
        <f t="shared" si="92"/>
        <v>41926.942685185182</v>
      </c>
      <c r="Q1886" s="14">
        <f t="shared" si="93"/>
        <v>41956.984351851846</v>
      </c>
      <c r="R1886">
        <f t="shared" si="91"/>
        <v>30</v>
      </c>
    </row>
    <row r="1887" spans="1:18" ht="58" hidden="1" x14ac:dyDescent="0.3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8328</v>
      </c>
      <c r="O1887" t="s">
        <v>8329</v>
      </c>
      <c r="P1887" s="14">
        <f t="shared" si="92"/>
        <v>41904.650578703702</v>
      </c>
      <c r="Q1887" s="14">
        <f t="shared" si="93"/>
        <v>41934.650578703702</v>
      </c>
      <c r="R1887">
        <f t="shared" si="91"/>
        <v>30</v>
      </c>
    </row>
    <row r="1888" spans="1:18" ht="58" hidden="1" x14ac:dyDescent="0.3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8317</v>
      </c>
      <c r="O1888" t="s">
        <v>8335</v>
      </c>
      <c r="P1888" s="14">
        <f t="shared" si="92"/>
        <v>40833.200474537036</v>
      </c>
      <c r="Q1888" s="14">
        <f t="shared" si="93"/>
        <v>40893.242141203707</v>
      </c>
      <c r="R1888">
        <f t="shared" si="91"/>
        <v>60</v>
      </c>
    </row>
    <row r="1889" spans="1:18" ht="43.5" hidden="1" x14ac:dyDescent="0.35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8306</v>
      </c>
      <c r="O1889" t="s">
        <v>8308</v>
      </c>
      <c r="P1889" s="14">
        <f t="shared" si="92"/>
        <v>42559.064143518524</v>
      </c>
      <c r="Q1889" s="14">
        <f t="shared" si="93"/>
        <v>42616.246527777781</v>
      </c>
      <c r="R1889">
        <f t="shared" si="91"/>
        <v>57</v>
      </c>
    </row>
    <row r="1890" spans="1:18" ht="43.5" hidden="1" x14ac:dyDescent="0.35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8306</v>
      </c>
      <c r="O1890" t="s">
        <v>8310</v>
      </c>
      <c r="P1890" s="14">
        <f t="shared" si="92"/>
        <v>39950.163344907407</v>
      </c>
      <c r="Q1890" s="14">
        <f t="shared" si="93"/>
        <v>40035.80972222222</v>
      </c>
      <c r="R1890">
        <f t="shared" si="91"/>
        <v>85</v>
      </c>
    </row>
    <row r="1891" spans="1:18" ht="43.5" hidden="1" x14ac:dyDescent="0.35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8317</v>
      </c>
      <c r="O1891" t="s">
        <v>8335</v>
      </c>
      <c r="P1891" s="14">
        <f t="shared" si="92"/>
        <v>40730.105625000004</v>
      </c>
      <c r="Q1891" s="14">
        <f t="shared" si="93"/>
        <v>40747.165972222225</v>
      </c>
      <c r="R1891">
        <f t="shared" si="91"/>
        <v>17</v>
      </c>
    </row>
    <row r="1892" spans="1:18" ht="43.5" hidden="1" x14ac:dyDescent="0.35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8317</v>
      </c>
      <c r="O1892" t="s">
        <v>8335</v>
      </c>
      <c r="P1892" s="14">
        <f t="shared" si="92"/>
        <v>40973.038541666669</v>
      </c>
      <c r="Q1892" s="14">
        <f t="shared" si="93"/>
        <v>40993.996874999997</v>
      </c>
      <c r="R1892">
        <f t="shared" si="91"/>
        <v>20</v>
      </c>
    </row>
    <row r="1893" spans="1:18" ht="58" hidden="1" x14ac:dyDescent="0.35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8317</v>
      </c>
      <c r="O1893" t="s">
        <v>8335</v>
      </c>
      <c r="P1893" s="14">
        <f t="shared" si="92"/>
        <v>41422.822824074072</v>
      </c>
      <c r="Q1893" s="14">
        <f t="shared" si="93"/>
        <v>41456.165972222225</v>
      </c>
      <c r="R1893">
        <f t="shared" si="91"/>
        <v>34</v>
      </c>
    </row>
    <row r="1894" spans="1:18" ht="43.5" hidden="1" x14ac:dyDescent="0.35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8317</v>
      </c>
      <c r="O1894" t="s">
        <v>8318</v>
      </c>
      <c r="P1894" s="14">
        <f t="shared" si="92"/>
        <v>41562.67155092593</v>
      </c>
      <c r="Q1894" s="14">
        <f t="shared" si="93"/>
        <v>41592.713217592594</v>
      </c>
      <c r="R1894">
        <f t="shared" si="91"/>
        <v>30</v>
      </c>
    </row>
    <row r="1895" spans="1:18" ht="43.5" hidden="1" x14ac:dyDescent="0.35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8317</v>
      </c>
      <c r="O1895" t="s">
        <v>8335</v>
      </c>
      <c r="P1895" s="14">
        <f t="shared" si="92"/>
        <v>40587.085532407407</v>
      </c>
      <c r="Q1895" s="14">
        <f t="shared" si="93"/>
        <v>40636.043865740743</v>
      </c>
      <c r="R1895">
        <f t="shared" si="91"/>
        <v>49</v>
      </c>
    </row>
    <row r="1896" spans="1:18" ht="43.5" hidden="1" x14ac:dyDescent="0.35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8317</v>
      </c>
      <c r="O1896" t="s">
        <v>8334</v>
      </c>
      <c r="P1896" s="14">
        <f t="shared" si="92"/>
        <v>42179.306388888886</v>
      </c>
      <c r="Q1896" s="14">
        <f t="shared" si="93"/>
        <v>42239.306388888886</v>
      </c>
      <c r="R1896">
        <f t="shared" si="91"/>
        <v>60</v>
      </c>
    </row>
    <row r="1897" spans="1:18" ht="43.5" hidden="1" x14ac:dyDescent="0.35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8317</v>
      </c>
      <c r="O1897" t="s">
        <v>8334</v>
      </c>
      <c r="P1897" s="14">
        <f t="shared" si="92"/>
        <v>41845.968159722222</v>
      </c>
      <c r="Q1897" s="14">
        <f t="shared" si="93"/>
        <v>41875.968159722222</v>
      </c>
      <c r="R1897">
        <f t="shared" si="91"/>
        <v>30</v>
      </c>
    </row>
    <row r="1898" spans="1:18" ht="58" hidden="1" x14ac:dyDescent="0.35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8326</v>
      </c>
      <c r="O1898" t="s">
        <v>8327</v>
      </c>
      <c r="P1898" s="14">
        <f t="shared" si="92"/>
        <v>42026.605057870373</v>
      </c>
      <c r="Q1898" s="14">
        <f t="shared" si="93"/>
        <v>42071.563391203701</v>
      </c>
      <c r="R1898">
        <f t="shared" si="91"/>
        <v>45</v>
      </c>
    </row>
    <row r="1899" spans="1:18" ht="43.5" hidden="1" x14ac:dyDescent="0.35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8326</v>
      </c>
      <c r="O1899" t="s">
        <v>8327</v>
      </c>
      <c r="P1899" s="14">
        <f t="shared" si="92"/>
        <v>42571.167465277773</v>
      </c>
      <c r="Q1899" s="14">
        <f t="shared" si="93"/>
        <v>42611.167465277773</v>
      </c>
      <c r="R1899">
        <f t="shared" si="91"/>
        <v>40</v>
      </c>
    </row>
    <row r="1900" spans="1:18" ht="43.5" hidden="1" x14ac:dyDescent="0.35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8326</v>
      </c>
      <c r="O1900" t="s">
        <v>8327</v>
      </c>
      <c r="P1900" s="14">
        <f t="shared" si="92"/>
        <v>41766.718009259261</v>
      </c>
      <c r="Q1900" s="14">
        <f t="shared" si="93"/>
        <v>41826.718009259261</v>
      </c>
      <c r="R1900">
        <f t="shared" si="91"/>
        <v>60</v>
      </c>
    </row>
    <row r="1901" spans="1:18" ht="43.5" hidden="1" x14ac:dyDescent="0.35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8326</v>
      </c>
      <c r="O1901" t="s">
        <v>8327</v>
      </c>
      <c r="P1901" s="14">
        <f t="shared" si="92"/>
        <v>42597.617418981477</v>
      </c>
      <c r="Q1901" s="14">
        <f t="shared" si="93"/>
        <v>42628.617418981477</v>
      </c>
      <c r="R1901">
        <f t="shared" si="91"/>
        <v>31</v>
      </c>
    </row>
    <row r="1902" spans="1:18" ht="43.5" hidden="1" x14ac:dyDescent="0.35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8326</v>
      </c>
      <c r="O1902" t="s">
        <v>8327</v>
      </c>
      <c r="P1902" s="14">
        <f t="shared" si="92"/>
        <v>41913.94840277778</v>
      </c>
      <c r="Q1902" s="14">
        <f t="shared" si="93"/>
        <v>41943.94840277778</v>
      </c>
      <c r="R1902">
        <f t="shared" si="91"/>
        <v>30</v>
      </c>
    </row>
    <row r="1903" spans="1:18" ht="29" hidden="1" x14ac:dyDescent="0.35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8326</v>
      </c>
      <c r="O1903" t="s">
        <v>8351</v>
      </c>
      <c r="P1903" s="14">
        <f t="shared" si="92"/>
        <v>42034.639768518522</v>
      </c>
      <c r="Q1903" s="14">
        <f t="shared" si="93"/>
        <v>42064.639768518522</v>
      </c>
      <c r="R1903">
        <f t="shared" si="91"/>
        <v>30</v>
      </c>
    </row>
    <row r="1904" spans="1:18" ht="29" hidden="1" x14ac:dyDescent="0.35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8317</v>
      </c>
      <c r="O1904" t="s">
        <v>8335</v>
      </c>
      <c r="P1904" s="14">
        <f t="shared" si="92"/>
        <v>42515.71775462963</v>
      </c>
      <c r="Q1904" s="14">
        <f t="shared" si="93"/>
        <v>42546.165972222225</v>
      </c>
      <c r="R1904">
        <f t="shared" si="91"/>
        <v>31</v>
      </c>
    </row>
    <row r="1905" spans="1:18" ht="43.5" hidden="1" x14ac:dyDescent="0.35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8312</v>
      </c>
      <c r="O1905" t="s">
        <v>8313</v>
      </c>
      <c r="P1905" s="14">
        <f t="shared" si="92"/>
        <v>41897.702199074076</v>
      </c>
      <c r="Q1905" s="14">
        <f t="shared" si="93"/>
        <v>41918.208333333336</v>
      </c>
      <c r="R1905">
        <f t="shared" si="91"/>
        <v>21</v>
      </c>
    </row>
    <row r="1906" spans="1:18" ht="43.5" hidden="1" x14ac:dyDescent="0.35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8312</v>
      </c>
      <c r="O1906" t="s">
        <v>8313</v>
      </c>
      <c r="P1906" s="14">
        <f t="shared" si="92"/>
        <v>42088.069108796291</v>
      </c>
      <c r="Q1906" s="14">
        <f t="shared" si="93"/>
        <v>42118.069108796291</v>
      </c>
      <c r="R1906">
        <f t="shared" si="91"/>
        <v>30</v>
      </c>
    </row>
    <row r="1907" spans="1:18" ht="43.5" hidden="1" x14ac:dyDescent="0.35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8317</v>
      </c>
      <c r="O1907" t="s">
        <v>8341</v>
      </c>
      <c r="P1907" s="14">
        <f t="shared" si="92"/>
        <v>40973.773182870369</v>
      </c>
      <c r="Q1907" s="14">
        <f t="shared" si="93"/>
        <v>41003.731516203705</v>
      </c>
      <c r="R1907">
        <f t="shared" si="91"/>
        <v>30</v>
      </c>
    </row>
    <row r="1908" spans="1:18" ht="43.5" hidden="1" x14ac:dyDescent="0.35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8328</v>
      </c>
      <c r="O1908" t="s">
        <v>8344</v>
      </c>
      <c r="P1908" s="14">
        <f t="shared" si="92"/>
        <v>41432.062037037038</v>
      </c>
      <c r="Q1908" s="14">
        <f t="shared" si="93"/>
        <v>41468.75</v>
      </c>
      <c r="R1908">
        <f t="shared" si="91"/>
        <v>36</v>
      </c>
    </row>
    <row r="1909" spans="1:18" ht="58" hidden="1" x14ac:dyDescent="0.3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8315</v>
      </c>
      <c r="O1909" t="s">
        <v>8345</v>
      </c>
      <c r="P1909" s="14">
        <f t="shared" si="92"/>
        <v>41846.978078703702</v>
      </c>
      <c r="Q1909" s="14">
        <f t="shared" si="93"/>
        <v>41876.978078703702</v>
      </c>
      <c r="R1909">
        <f t="shared" si="91"/>
        <v>30</v>
      </c>
    </row>
    <row r="1910" spans="1:18" ht="43.5" hidden="1" x14ac:dyDescent="0.35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8328</v>
      </c>
      <c r="O1910" t="s">
        <v>8329</v>
      </c>
      <c r="P1910" s="14">
        <f t="shared" si="92"/>
        <v>41916.597638888888</v>
      </c>
      <c r="Q1910" s="14">
        <f t="shared" si="93"/>
        <v>41976.639305555553</v>
      </c>
      <c r="R1910">
        <f t="shared" si="91"/>
        <v>60</v>
      </c>
    </row>
    <row r="1911" spans="1:18" ht="43.5" hidden="1" x14ac:dyDescent="0.35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8328</v>
      </c>
      <c r="O1911" t="s">
        <v>8329</v>
      </c>
      <c r="P1911" s="14">
        <f t="shared" si="92"/>
        <v>41869.714166666665</v>
      </c>
      <c r="Q1911" s="14">
        <f t="shared" si="93"/>
        <v>41876.875</v>
      </c>
      <c r="R1911">
        <f t="shared" si="91"/>
        <v>7</v>
      </c>
    </row>
    <row r="1912" spans="1:18" ht="58" hidden="1" x14ac:dyDescent="0.35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8328</v>
      </c>
      <c r="O1912" t="s">
        <v>8329</v>
      </c>
      <c r="P1912" s="14">
        <f t="shared" si="92"/>
        <v>41830.234166666669</v>
      </c>
      <c r="Q1912" s="14">
        <f t="shared" si="93"/>
        <v>41860.234166666669</v>
      </c>
      <c r="R1912">
        <f t="shared" si="91"/>
        <v>30</v>
      </c>
    </row>
    <row r="1913" spans="1:18" ht="43.5" hidden="1" x14ac:dyDescent="0.35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8328</v>
      </c>
      <c r="O1913" t="s">
        <v>8329</v>
      </c>
      <c r="P1913" s="14">
        <f t="shared" si="92"/>
        <v>41026.953055555554</v>
      </c>
      <c r="Q1913" s="14">
        <f t="shared" si="93"/>
        <v>41061.953055555554</v>
      </c>
      <c r="R1913">
        <f t="shared" si="91"/>
        <v>35</v>
      </c>
    </row>
    <row r="1914" spans="1:18" ht="43.5" hidden="1" x14ac:dyDescent="0.35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8328</v>
      </c>
      <c r="O1914" t="s">
        <v>8346</v>
      </c>
      <c r="P1914" s="14">
        <f t="shared" si="92"/>
        <v>42057.277858796297</v>
      </c>
      <c r="Q1914" s="14">
        <f t="shared" si="93"/>
        <v>42117.236192129625</v>
      </c>
      <c r="R1914">
        <f t="shared" si="91"/>
        <v>60</v>
      </c>
    </row>
    <row r="1915" spans="1:18" ht="43.5" hidden="1" x14ac:dyDescent="0.35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8328</v>
      </c>
      <c r="O1915" t="s">
        <v>8329</v>
      </c>
      <c r="P1915" s="14">
        <f t="shared" si="92"/>
        <v>42145.746689814812</v>
      </c>
      <c r="Q1915" s="14">
        <f t="shared" si="93"/>
        <v>42175.746689814812</v>
      </c>
      <c r="R1915">
        <f t="shared" si="91"/>
        <v>30</v>
      </c>
    </row>
    <row r="1916" spans="1:18" ht="43.5" hidden="1" x14ac:dyDescent="0.35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8328</v>
      </c>
      <c r="O1916" t="s">
        <v>8329</v>
      </c>
      <c r="P1916" s="14">
        <f t="shared" si="92"/>
        <v>42193.771481481483</v>
      </c>
      <c r="Q1916" s="14">
        <f t="shared" si="93"/>
        <v>42212.957638888889</v>
      </c>
      <c r="R1916">
        <f t="shared" si="91"/>
        <v>19</v>
      </c>
    </row>
    <row r="1917" spans="1:18" ht="43.5" hidden="1" x14ac:dyDescent="0.35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8328</v>
      </c>
      <c r="O1917" t="s">
        <v>8329</v>
      </c>
      <c r="P1917" s="14">
        <f t="shared" si="92"/>
        <v>42466.558796296296</v>
      </c>
      <c r="Q1917" s="14">
        <f t="shared" si="93"/>
        <v>42490.165972222225</v>
      </c>
      <c r="R1917">
        <f t="shared" si="91"/>
        <v>24</v>
      </c>
    </row>
    <row r="1918" spans="1:18" ht="43.5" hidden="1" x14ac:dyDescent="0.35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8328</v>
      </c>
      <c r="O1918" t="s">
        <v>8329</v>
      </c>
      <c r="P1918" s="14">
        <f t="shared" si="92"/>
        <v>41829.599791666667</v>
      </c>
      <c r="Q1918" s="14">
        <f t="shared" si="93"/>
        <v>41889.599791666667</v>
      </c>
      <c r="R1918">
        <f t="shared" si="91"/>
        <v>60</v>
      </c>
    </row>
    <row r="1919" spans="1:18" ht="43.5" hidden="1" x14ac:dyDescent="0.35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8328</v>
      </c>
      <c r="O1919" t="s">
        <v>8329</v>
      </c>
      <c r="P1919" s="14">
        <f t="shared" si="92"/>
        <v>42196.028703703705</v>
      </c>
      <c r="Q1919" s="14">
        <f t="shared" si="93"/>
        <v>42228</v>
      </c>
      <c r="R1919">
        <f t="shared" si="91"/>
        <v>32</v>
      </c>
    </row>
    <row r="1920" spans="1:18" ht="43.5" hidden="1" x14ac:dyDescent="0.35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8328</v>
      </c>
      <c r="O1920" t="s">
        <v>8329</v>
      </c>
      <c r="P1920" s="14">
        <f t="shared" si="92"/>
        <v>41983.752847222218</v>
      </c>
      <c r="Q1920" s="14">
        <f t="shared" si="93"/>
        <v>42014.140972222223</v>
      </c>
      <c r="R1920">
        <f t="shared" si="91"/>
        <v>31</v>
      </c>
    </row>
    <row r="1921" spans="1:18" ht="43.5" hidden="1" x14ac:dyDescent="0.35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8328</v>
      </c>
      <c r="O1921" t="s">
        <v>8346</v>
      </c>
      <c r="P1921" s="14">
        <f t="shared" si="92"/>
        <v>42255.696006944447</v>
      </c>
      <c r="Q1921" s="14">
        <f t="shared" si="93"/>
        <v>42285.696006944447</v>
      </c>
      <c r="R1921">
        <f t="shared" si="91"/>
        <v>30</v>
      </c>
    </row>
    <row r="1922" spans="1:18" ht="72.5" hidden="1" x14ac:dyDescent="0.35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8328</v>
      </c>
      <c r="O1922" t="s">
        <v>8329</v>
      </c>
      <c r="P1922" s="14">
        <f t="shared" si="92"/>
        <v>41940.587233796294</v>
      </c>
      <c r="Q1922" s="14">
        <f t="shared" si="93"/>
        <v>41968.041666666672</v>
      </c>
      <c r="R1922">
        <f t="shared" si="91"/>
        <v>28</v>
      </c>
    </row>
    <row r="1923" spans="1:18" ht="43.5" hidden="1" x14ac:dyDescent="0.3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8328</v>
      </c>
      <c r="O1923" t="s">
        <v>8329</v>
      </c>
      <c r="P1923" s="14">
        <f t="shared" si="92"/>
        <v>42457.932025462964</v>
      </c>
      <c r="Q1923" s="14">
        <f t="shared" si="93"/>
        <v>42485.013888888891</v>
      </c>
      <c r="R1923">
        <f t="shared" ref="R1923:R1986" si="94">_xlfn.DAYS(Q1923,P1923)</f>
        <v>28</v>
      </c>
    </row>
    <row r="1924" spans="1:18" ht="43.5" hidden="1" x14ac:dyDescent="0.3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8321</v>
      </c>
      <c r="O1924" t="s">
        <v>8338</v>
      </c>
      <c r="P1924" s="14">
        <f t="shared" ref="P1924:P1987" si="95">(((J1924/60)/60)/24)+DATE(1970,1,1)</f>
        <v>42633.586122685185</v>
      </c>
      <c r="Q1924" s="14">
        <f t="shared" ref="Q1924:Q1987" si="96">(((I1924/60)/60)/24)+DATE(1970,1,1)</f>
        <v>42668.708333333328</v>
      </c>
      <c r="R1924">
        <f t="shared" si="94"/>
        <v>35</v>
      </c>
    </row>
    <row r="1925" spans="1:18" ht="43.5" hidden="1" x14ac:dyDescent="0.3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8306</v>
      </c>
      <c r="O1925" t="s">
        <v>8310</v>
      </c>
      <c r="P1925" s="14">
        <f t="shared" si="95"/>
        <v>42697.32136574074</v>
      </c>
      <c r="Q1925" s="14">
        <f t="shared" si="96"/>
        <v>42725.332638888889</v>
      </c>
      <c r="R1925">
        <f t="shared" si="94"/>
        <v>28</v>
      </c>
    </row>
    <row r="1926" spans="1:18" hidden="1" x14ac:dyDescent="0.3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8317</v>
      </c>
      <c r="O1926" t="s">
        <v>8320</v>
      </c>
      <c r="P1926" s="14">
        <f t="shared" si="95"/>
        <v>42514.666956018518</v>
      </c>
      <c r="Q1926" s="14">
        <f t="shared" si="96"/>
        <v>42544.666956018518</v>
      </c>
      <c r="R1926">
        <f t="shared" si="94"/>
        <v>30</v>
      </c>
    </row>
    <row r="1927" spans="1:18" ht="43.5" hidden="1" x14ac:dyDescent="0.35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8306</v>
      </c>
      <c r="O1927" t="s">
        <v>8307</v>
      </c>
      <c r="P1927" s="14">
        <f t="shared" si="95"/>
        <v>42286.660891203705</v>
      </c>
      <c r="Q1927" s="14">
        <f t="shared" si="96"/>
        <v>42316.702557870376</v>
      </c>
      <c r="R1927">
        <f t="shared" si="94"/>
        <v>30</v>
      </c>
    </row>
    <row r="1928" spans="1:18" ht="58" hidden="1" x14ac:dyDescent="0.35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8317</v>
      </c>
      <c r="O1928" t="s">
        <v>8319</v>
      </c>
      <c r="P1928" s="14">
        <f t="shared" si="95"/>
        <v>40911.809872685182</v>
      </c>
      <c r="Q1928" s="14">
        <f t="shared" si="96"/>
        <v>40932.809872685182</v>
      </c>
      <c r="R1928">
        <f t="shared" si="94"/>
        <v>21</v>
      </c>
    </row>
    <row r="1929" spans="1:18" ht="43.5" hidden="1" x14ac:dyDescent="0.3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8324</v>
      </c>
      <c r="O1929" t="s">
        <v>8325</v>
      </c>
      <c r="P1929" s="14">
        <f t="shared" si="95"/>
        <v>41830.723611111112</v>
      </c>
      <c r="Q1929" s="14">
        <f t="shared" si="96"/>
        <v>41860.723611111112</v>
      </c>
      <c r="R1929">
        <f t="shared" si="94"/>
        <v>30</v>
      </c>
    </row>
    <row r="1930" spans="1:18" ht="58" hidden="1" x14ac:dyDescent="0.3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8317</v>
      </c>
      <c r="O1930" t="s">
        <v>8334</v>
      </c>
      <c r="P1930" s="14">
        <f t="shared" si="95"/>
        <v>42806.863946759258</v>
      </c>
      <c r="Q1930" s="14">
        <f t="shared" si="96"/>
        <v>42836.863946759258</v>
      </c>
      <c r="R1930">
        <f t="shared" si="94"/>
        <v>30</v>
      </c>
    </row>
    <row r="1931" spans="1:18" ht="43.5" hidden="1" x14ac:dyDescent="0.3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8317</v>
      </c>
      <c r="O1931" t="s">
        <v>8334</v>
      </c>
      <c r="P1931" s="14">
        <f t="shared" si="95"/>
        <v>41989.664409722223</v>
      </c>
      <c r="Q1931" s="14">
        <f t="shared" si="96"/>
        <v>42019.664409722223</v>
      </c>
      <c r="R1931">
        <f t="shared" si="94"/>
        <v>30</v>
      </c>
    </row>
    <row r="1932" spans="1:18" ht="58" hidden="1" x14ac:dyDescent="0.35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8306</v>
      </c>
      <c r="O1932" t="s">
        <v>8307</v>
      </c>
      <c r="P1932" s="14">
        <f t="shared" si="95"/>
        <v>42572.778495370367</v>
      </c>
      <c r="Q1932" s="14">
        <f t="shared" si="96"/>
        <v>42604.125</v>
      </c>
      <c r="R1932">
        <f t="shared" si="94"/>
        <v>32</v>
      </c>
    </row>
    <row r="1933" spans="1:18" ht="43.5" hidden="1" x14ac:dyDescent="0.35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8306</v>
      </c>
      <c r="O1933" t="s">
        <v>8307</v>
      </c>
      <c r="P1933" s="14">
        <f t="shared" si="95"/>
        <v>42457.623923611114</v>
      </c>
      <c r="Q1933" s="14">
        <f t="shared" si="96"/>
        <v>42487.623923611114</v>
      </c>
      <c r="R1933">
        <f t="shared" si="94"/>
        <v>30</v>
      </c>
    </row>
    <row r="1934" spans="1:18" ht="58" hidden="1" x14ac:dyDescent="0.35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8306</v>
      </c>
      <c r="O1934" t="s">
        <v>8307</v>
      </c>
      <c r="P1934" s="14">
        <f t="shared" si="95"/>
        <v>41932.819525462961</v>
      </c>
      <c r="Q1934" s="14">
        <f t="shared" si="96"/>
        <v>41992.861192129625</v>
      </c>
      <c r="R1934">
        <f t="shared" si="94"/>
        <v>60</v>
      </c>
    </row>
    <row r="1935" spans="1:18" ht="43.5" hidden="1" x14ac:dyDescent="0.35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8306</v>
      </c>
      <c r="O1935" t="s">
        <v>8353</v>
      </c>
      <c r="P1935" s="14">
        <f t="shared" si="95"/>
        <v>41409.814317129632</v>
      </c>
      <c r="Q1935" s="14">
        <f t="shared" si="96"/>
        <v>41431.814317129632</v>
      </c>
      <c r="R1935">
        <f t="shared" si="94"/>
        <v>22</v>
      </c>
    </row>
    <row r="1936" spans="1:18" ht="43.5" hidden="1" x14ac:dyDescent="0.35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8306</v>
      </c>
      <c r="O1936" t="s">
        <v>8353</v>
      </c>
      <c r="P1936" s="14">
        <f t="shared" si="95"/>
        <v>42721.198877314819</v>
      </c>
      <c r="Q1936" s="14">
        <f t="shared" si="96"/>
        <v>42767.333333333328</v>
      </c>
      <c r="R1936">
        <f t="shared" si="94"/>
        <v>46</v>
      </c>
    </row>
    <row r="1937" spans="1:18" ht="43.5" hidden="1" x14ac:dyDescent="0.35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8306</v>
      </c>
      <c r="O1937" t="s">
        <v>8353</v>
      </c>
      <c r="P1937" s="14">
        <f t="shared" si="95"/>
        <v>41197.753310185188</v>
      </c>
      <c r="Q1937" s="14">
        <f t="shared" si="96"/>
        <v>41217.794976851852</v>
      </c>
      <c r="R1937">
        <f t="shared" si="94"/>
        <v>20</v>
      </c>
    </row>
    <row r="1938" spans="1:18" hidden="1" x14ac:dyDescent="0.35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8306</v>
      </c>
      <c r="O1938" t="s">
        <v>8353</v>
      </c>
      <c r="P1938" s="14">
        <f t="shared" si="95"/>
        <v>40987.776631944449</v>
      </c>
      <c r="Q1938" s="14">
        <f t="shared" si="96"/>
        <v>41001.776631944449</v>
      </c>
      <c r="R1938">
        <f t="shared" si="94"/>
        <v>14</v>
      </c>
    </row>
    <row r="1939" spans="1:18" ht="43.5" hidden="1" x14ac:dyDescent="0.35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8306</v>
      </c>
      <c r="O1939" t="s">
        <v>8353</v>
      </c>
      <c r="P1939" s="14">
        <f t="shared" si="95"/>
        <v>41718.043032407404</v>
      </c>
      <c r="Q1939" s="14">
        <f t="shared" si="96"/>
        <v>41742.083333333336</v>
      </c>
      <c r="R1939">
        <f t="shared" si="94"/>
        <v>24</v>
      </c>
    </row>
    <row r="1940" spans="1:18" ht="29" hidden="1" x14ac:dyDescent="0.35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8306</v>
      </c>
      <c r="O1940" t="s">
        <v>8353</v>
      </c>
      <c r="P1940" s="14">
        <f t="shared" si="95"/>
        <v>40753.758425925924</v>
      </c>
      <c r="Q1940" s="14">
        <f t="shared" si="96"/>
        <v>40761.625</v>
      </c>
      <c r="R1940">
        <f t="shared" si="94"/>
        <v>8</v>
      </c>
    </row>
    <row r="1941" spans="1:18" ht="29" hidden="1" x14ac:dyDescent="0.35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8306</v>
      </c>
      <c r="O1941" t="s">
        <v>8353</v>
      </c>
      <c r="P1941" s="14">
        <f t="shared" si="95"/>
        <v>40723.053657407407</v>
      </c>
      <c r="Q1941" s="14">
        <f t="shared" si="96"/>
        <v>40753.053657407407</v>
      </c>
      <c r="R1941">
        <f t="shared" si="94"/>
        <v>30</v>
      </c>
    </row>
    <row r="1942" spans="1:18" ht="29" hidden="1" x14ac:dyDescent="0.35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8306</v>
      </c>
      <c r="O1942" t="s">
        <v>8308</v>
      </c>
      <c r="P1942" s="14">
        <f t="shared" si="95"/>
        <v>42221.909930555557</v>
      </c>
      <c r="Q1942" s="14">
        <f t="shared" si="96"/>
        <v>42251.708333333328</v>
      </c>
      <c r="R1942">
        <f t="shared" si="94"/>
        <v>30</v>
      </c>
    </row>
    <row r="1943" spans="1:18" ht="43.5" hidden="1" x14ac:dyDescent="0.35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8306</v>
      </c>
      <c r="O1943" t="s">
        <v>8308</v>
      </c>
      <c r="P1943" s="14">
        <f t="shared" si="95"/>
        <v>41904.07671296296</v>
      </c>
      <c r="Q1943" s="14">
        <f t="shared" si="96"/>
        <v>41934.07671296296</v>
      </c>
      <c r="R1943">
        <f t="shared" si="94"/>
        <v>30</v>
      </c>
    </row>
    <row r="1944" spans="1:18" ht="43.5" hidden="1" x14ac:dyDescent="0.35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8306</v>
      </c>
      <c r="O1944" t="s">
        <v>8309</v>
      </c>
      <c r="P1944" s="14">
        <f t="shared" si="95"/>
        <v>42171.913090277783</v>
      </c>
      <c r="Q1944" s="14">
        <f t="shared" si="96"/>
        <v>42231.913090277783</v>
      </c>
      <c r="R1944">
        <f t="shared" si="94"/>
        <v>60</v>
      </c>
    </row>
    <row r="1945" spans="1:18" ht="43.5" hidden="1" x14ac:dyDescent="0.35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8306</v>
      </c>
      <c r="O1945" t="s">
        <v>8309</v>
      </c>
      <c r="P1945" s="14">
        <f t="shared" si="95"/>
        <v>42721.075949074075</v>
      </c>
      <c r="Q1945" s="14">
        <f t="shared" si="96"/>
        <v>42751.075949074075</v>
      </c>
      <c r="R1945">
        <f t="shared" si="94"/>
        <v>30</v>
      </c>
    </row>
    <row r="1946" spans="1:18" ht="43.5" hidden="1" x14ac:dyDescent="0.35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8306</v>
      </c>
      <c r="O1946" t="s">
        <v>8309</v>
      </c>
      <c r="P1946" s="14">
        <f t="shared" si="95"/>
        <v>42767.812893518523</v>
      </c>
      <c r="Q1946" s="14">
        <f t="shared" si="96"/>
        <v>42797.833333333328</v>
      </c>
      <c r="R1946">
        <f t="shared" si="94"/>
        <v>30</v>
      </c>
    </row>
    <row r="1947" spans="1:18" ht="43.5" hidden="1" x14ac:dyDescent="0.35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8306</v>
      </c>
      <c r="O1947" t="s">
        <v>8309</v>
      </c>
      <c r="P1947" s="14">
        <f t="shared" si="95"/>
        <v>42182.234456018516</v>
      </c>
      <c r="Q1947" s="14">
        <f t="shared" si="96"/>
        <v>42206.290972222225</v>
      </c>
      <c r="R1947">
        <f t="shared" si="94"/>
        <v>24</v>
      </c>
    </row>
    <row r="1948" spans="1:18" ht="43.5" hidden="1" x14ac:dyDescent="0.35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8306</v>
      </c>
      <c r="O1948" t="s">
        <v>8309</v>
      </c>
      <c r="P1948" s="14">
        <f t="shared" si="95"/>
        <v>42239.441412037035</v>
      </c>
      <c r="Q1948" s="14">
        <f t="shared" si="96"/>
        <v>42279.441412037035</v>
      </c>
      <c r="R1948">
        <f t="shared" si="94"/>
        <v>40</v>
      </c>
    </row>
    <row r="1949" spans="1:18" ht="43.5" hidden="1" x14ac:dyDescent="0.35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8306</v>
      </c>
      <c r="O1949" t="s">
        <v>8309</v>
      </c>
      <c r="P1949" s="14">
        <f t="shared" si="95"/>
        <v>42236.159918981488</v>
      </c>
      <c r="Q1949" s="14">
        <f t="shared" si="96"/>
        <v>42266.159918981488</v>
      </c>
      <c r="R1949">
        <f t="shared" si="94"/>
        <v>30</v>
      </c>
    </row>
    <row r="1950" spans="1:18" ht="43.5" hidden="1" x14ac:dyDescent="0.35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8306</v>
      </c>
      <c r="O1950" t="s">
        <v>8309</v>
      </c>
      <c r="P1950" s="14">
        <f t="shared" si="95"/>
        <v>42079.628344907411</v>
      </c>
      <c r="Q1950" s="14">
        <f t="shared" si="96"/>
        <v>42139.628344907411</v>
      </c>
      <c r="R1950">
        <f t="shared" si="94"/>
        <v>60</v>
      </c>
    </row>
    <row r="1951" spans="1:18" ht="43.5" hidden="1" x14ac:dyDescent="0.35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8306</v>
      </c>
      <c r="O1951" t="s">
        <v>8310</v>
      </c>
      <c r="P1951" s="14">
        <f t="shared" si="95"/>
        <v>41107.053067129629</v>
      </c>
      <c r="Q1951" s="14">
        <f t="shared" si="96"/>
        <v>41137.053067129629</v>
      </c>
      <c r="R1951">
        <f t="shared" si="94"/>
        <v>30</v>
      </c>
    </row>
    <row r="1952" spans="1:18" ht="43.5" hidden="1" x14ac:dyDescent="0.35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8306</v>
      </c>
      <c r="O1952" t="s">
        <v>8310</v>
      </c>
      <c r="P1952" s="14">
        <f t="shared" si="95"/>
        <v>40480.363483796296</v>
      </c>
      <c r="Q1952" s="14">
        <f t="shared" si="96"/>
        <v>40530.405150462961</v>
      </c>
      <c r="R1952">
        <f t="shared" si="94"/>
        <v>50</v>
      </c>
    </row>
    <row r="1953" spans="1:18" ht="58" hidden="1" x14ac:dyDescent="0.35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8306</v>
      </c>
      <c r="O1953" t="s">
        <v>8310</v>
      </c>
      <c r="P1953" s="14">
        <f t="shared" si="95"/>
        <v>40430.604328703703</v>
      </c>
      <c r="Q1953" s="14">
        <f t="shared" si="96"/>
        <v>40467.152083333334</v>
      </c>
      <c r="R1953">
        <f t="shared" si="94"/>
        <v>37</v>
      </c>
    </row>
    <row r="1954" spans="1:18" ht="43.5" hidden="1" x14ac:dyDescent="0.35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8306</v>
      </c>
      <c r="O1954" t="s">
        <v>8310</v>
      </c>
      <c r="P1954" s="14">
        <f t="shared" si="95"/>
        <v>40266.662708333337</v>
      </c>
      <c r="Q1954" s="14">
        <f t="shared" si="96"/>
        <v>40330.165972222225</v>
      </c>
      <c r="R1954">
        <f t="shared" si="94"/>
        <v>64</v>
      </c>
    </row>
    <row r="1955" spans="1:18" ht="58" hidden="1" x14ac:dyDescent="0.35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8306</v>
      </c>
      <c r="O1955" t="s">
        <v>8310</v>
      </c>
      <c r="P1955" s="14">
        <f t="shared" si="95"/>
        <v>41010.620312500003</v>
      </c>
      <c r="Q1955" s="14">
        <f t="shared" si="96"/>
        <v>41040.620312500003</v>
      </c>
      <c r="R1955">
        <f t="shared" si="94"/>
        <v>30</v>
      </c>
    </row>
    <row r="1956" spans="1:18" ht="58" hidden="1" x14ac:dyDescent="0.35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8306</v>
      </c>
      <c r="O1956" t="s">
        <v>8310</v>
      </c>
      <c r="P1956" s="14">
        <f t="shared" si="95"/>
        <v>40267.245717592588</v>
      </c>
      <c r="Q1956" s="14">
        <f t="shared" si="96"/>
        <v>40308.844444444447</v>
      </c>
      <c r="R1956">
        <f t="shared" si="94"/>
        <v>41</v>
      </c>
    </row>
    <row r="1957" spans="1:18" ht="43.5" hidden="1" x14ac:dyDescent="0.35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8306</v>
      </c>
      <c r="O1957" t="s">
        <v>8310</v>
      </c>
      <c r="P1957" s="14">
        <f t="shared" si="95"/>
        <v>40809.15252314815</v>
      </c>
      <c r="Q1957" s="14">
        <f t="shared" si="96"/>
        <v>40854.194189814814</v>
      </c>
      <c r="R1957">
        <f t="shared" si="94"/>
        <v>45</v>
      </c>
    </row>
    <row r="1958" spans="1:18" ht="58" hidden="1" x14ac:dyDescent="0.35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8306</v>
      </c>
      <c r="O1958" t="s">
        <v>8310</v>
      </c>
      <c r="P1958" s="14">
        <f t="shared" si="95"/>
        <v>40697.498449074075</v>
      </c>
      <c r="Q1958" s="14">
        <f t="shared" si="96"/>
        <v>40727.498449074075</v>
      </c>
      <c r="R1958">
        <f t="shared" si="94"/>
        <v>30</v>
      </c>
    </row>
    <row r="1959" spans="1:18" ht="43.5" hidden="1" x14ac:dyDescent="0.35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8306</v>
      </c>
      <c r="O1959" t="s">
        <v>8310</v>
      </c>
      <c r="P1959" s="14">
        <f t="shared" si="95"/>
        <v>41376.769050925926</v>
      </c>
      <c r="Q1959" s="14">
        <f t="shared" si="96"/>
        <v>41395.000694444447</v>
      </c>
      <c r="R1959">
        <f t="shared" si="94"/>
        <v>19</v>
      </c>
    </row>
    <row r="1960" spans="1:18" ht="72.5" hidden="1" x14ac:dyDescent="0.35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8306</v>
      </c>
      <c r="O1960" t="s">
        <v>8310</v>
      </c>
      <c r="P1960" s="14">
        <f t="shared" si="95"/>
        <v>40343.084421296298</v>
      </c>
      <c r="Q1960" s="14">
        <f t="shared" si="96"/>
        <v>40378.666666666664</v>
      </c>
      <c r="R1960">
        <f t="shared" si="94"/>
        <v>35</v>
      </c>
    </row>
    <row r="1961" spans="1:18" ht="43.5" hidden="1" x14ac:dyDescent="0.35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8306</v>
      </c>
      <c r="O1961" t="s">
        <v>8310</v>
      </c>
      <c r="P1961" s="14">
        <f t="shared" si="95"/>
        <v>41330.038784722223</v>
      </c>
      <c r="Q1961" s="14">
        <f t="shared" si="96"/>
        <v>41359.997118055559</v>
      </c>
      <c r="R1961">
        <f t="shared" si="94"/>
        <v>29</v>
      </c>
    </row>
    <row r="1962" spans="1:18" ht="58" hidden="1" x14ac:dyDescent="0.35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8306</v>
      </c>
      <c r="O1962" t="s">
        <v>8310</v>
      </c>
      <c r="P1962" s="14">
        <f t="shared" si="95"/>
        <v>40123.83829861111</v>
      </c>
      <c r="Q1962" s="14">
        <f t="shared" si="96"/>
        <v>40211.332638888889</v>
      </c>
      <c r="R1962">
        <f t="shared" si="94"/>
        <v>88</v>
      </c>
    </row>
    <row r="1963" spans="1:18" ht="43.5" hidden="1" x14ac:dyDescent="0.35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8306</v>
      </c>
      <c r="O1963" t="s">
        <v>8310</v>
      </c>
      <c r="P1963" s="14">
        <f t="shared" si="95"/>
        <v>42549.076157407413</v>
      </c>
      <c r="Q1963" s="14">
        <f t="shared" si="96"/>
        <v>42579.076157407413</v>
      </c>
      <c r="R1963">
        <f t="shared" si="94"/>
        <v>30</v>
      </c>
    </row>
    <row r="1964" spans="1:18" ht="43.5" hidden="1" x14ac:dyDescent="0.35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8306</v>
      </c>
      <c r="O1964" t="s">
        <v>8310</v>
      </c>
      <c r="P1964" s="14">
        <f t="shared" si="95"/>
        <v>40718.310659722221</v>
      </c>
      <c r="Q1964" s="14">
        <f t="shared" si="96"/>
        <v>40765.297222222223</v>
      </c>
      <c r="R1964">
        <f t="shared" si="94"/>
        <v>47</v>
      </c>
    </row>
    <row r="1965" spans="1:18" ht="58" hidden="1" x14ac:dyDescent="0.35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8306</v>
      </c>
      <c r="O1965" t="s">
        <v>8311</v>
      </c>
      <c r="P1965" s="14">
        <f t="shared" si="95"/>
        <v>40070.901412037041</v>
      </c>
      <c r="Q1965" s="14">
        <f t="shared" si="96"/>
        <v>40144.207638888889</v>
      </c>
      <c r="R1965">
        <f t="shared" si="94"/>
        <v>74</v>
      </c>
    </row>
    <row r="1966" spans="1:18" ht="43.5" hidden="1" x14ac:dyDescent="0.35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8306</v>
      </c>
      <c r="O1966" t="s">
        <v>8311</v>
      </c>
      <c r="P1966" s="14">
        <f t="shared" si="95"/>
        <v>42423.985567129625</v>
      </c>
      <c r="Q1966" s="14">
        <f t="shared" si="96"/>
        <v>42453.943900462968</v>
      </c>
      <c r="R1966">
        <f t="shared" si="94"/>
        <v>30</v>
      </c>
    </row>
    <row r="1967" spans="1:18" ht="43.5" hidden="1" x14ac:dyDescent="0.35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8306</v>
      </c>
      <c r="O1967" t="s">
        <v>8311</v>
      </c>
      <c r="P1967" s="14">
        <f t="shared" si="95"/>
        <v>41605.167696759258</v>
      </c>
      <c r="Q1967" s="14">
        <f t="shared" si="96"/>
        <v>41655.166666666664</v>
      </c>
      <c r="R1967">
        <f t="shared" si="94"/>
        <v>50</v>
      </c>
    </row>
    <row r="1968" spans="1:18" ht="43.5" hidden="1" x14ac:dyDescent="0.35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8306</v>
      </c>
      <c r="O1968" t="s">
        <v>8311</v>
      </c>
      <c r="P1968" s="14">
        <f t="shared" si="95"/>
        <v>42153.631597222222</v>
      </c>
      <c r="Q1968" s="14">
        <f t="shared" si="96"/>
        <v>42183.631597222222</v>
      </c>
      <c r="R1968">
        <f t="shared" si="94"/>
        <v>30</v>
      </c>
    </row>
    <row r="1969" spans="1:18" ht="43.5" hidden="1" x14ac:dyDescent="0.35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8306</v>
      </c>
      <c r="O1969" t="s">
        <v>8311</v>
      </c>
      <c r="P1969" s="14">
        <f t="shared" si="95"/>
        <v>41340.303032407406</v>
      </c>
      <c r="Q1969" s="14">
        <f t="shared" si="96"/>
        <v>41370.261365740742</v>
      </c>
      <c r="R1969">
        <f t="shared" si="94"/>
        <v>30</v>
      </c>
    </row>
    <row r="1970" spans="1:18" ht="29" hidden="1" x14ac:dyDescent="0.35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8306</v>
      </c>
      <c r="O1970" t="s">
        <v>8311</v>
      </c>
      <c r="P1970" s="14">
        <f t="shared" si="95"/>
        <v>42091.778703703705</v>
      </c>
      <c r="Q1970" s="14">
        <f t="shared" si="96"/>
        <v>42151.778703703705</v>
      </c>
      <c r="R1970">
        <f t="shared" si="94"/>
        <v>60</v>
      </c>
    </row>
    <row r="1971" spans="1:18" ht="43.5" hidden="1" x14ac:dyDescent="0.35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8328</v>
      </c>
      <c r="O1971" t="s">
        <v>8329</v>
      </c>
      <c r="P1971" s="14">
        <f t="shared" si="95"/>
        <v>42318.702094907407</v>
      </c>
      <c r="Q1971" s="14">
        <f t="shared" si="96"/>
        <v>42348.702094907407</v>
      </c>
      <c r="R1971">
        <f t="shared" si="94"/>
        <v>30</v>
      </c>
    </row>
    <row r="1972" spans="1:18" ht="43.5" hidden="1" x14ac:dyDescent="0.35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8328</v>
      </c>
      <c r="O1972" t="s">
        <v>8329</v>
      </c>
      <c r="P1972" s="14">
        <f t="shared" si="95"/>
        <v>42646.092812499999</v>
      </c>
      <c r="Q1972" s="14">
        <f t="shared" si="96"/>
        <v>42675.207638888889</v>
      </c>
      <c r="R1972">
        <f t="shared" si="94"/>
        <v>29</v>
      </c>
    </row>
    <row r="1973" spans="1:18" ht="43.5" hidden="1" x14ac:dyDescent="0.35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8328</v>
      </c>
      <c r="O1973" t="s">
        <v>8329</v>
      </c>
      <c r="P1973" s="14">
        <f t="shared" si="95"/>
        <v>42238.13282407407</v>
      </c>
      <c r="Q1973" s="14">
        <f t="shared" si="96"/>
        <v>42268.13282407407</v>
      </c>
      <c r="R1973">
        <f t="shared" si="94"/>
        <v>30</v>
      </c>
    </row>
    <row r="1974" spans="1:18" ht="43.5" hidden="1" x14ac:dyDescent="0.35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8328</v>
      </c>
      <c r="O1974" t="s">
        <v>8329</v>
      </c>
      <c r="P1974" s="14">
        <f t="shared" si="95"/>
        <v>42473.794710648144</v>
      </c>
      <c r="Q1974" s="14">
        <f t="shared" si="96"/>
        <v>42503.794710648144</v>
      </c>
      <c r="R1974">
        <f t="shared" si="94"/>
        <v>30</v>
      </c>
    </row>
    <row r="1975" spans="1:18" ht="43.5" hidden="1" x14ac:dyDescent="0.35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8312</v>
      </c>
      <c r="O1975" t="s">
        <v>8313</v>
      </c>
      <c r="P1975" s="14">
        <f t="shared" si="95"/>
        <v>42753.678761574076</v>
      </c>
      <c r="Q1975" s="14">
        <f t="shared" si="96"/>
        <v>42766.208333333328</v>
      </c>
      <c r="R1975">
        <f t="shared" si="94"/>
        <v>13</v>
      </c>
    </row>
    <row r="1976" spans="1:18" ht="43.5" hidden="1" x14ac:dyDescent="0.35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8312</v>
      </c>
      <c r="O1976" t="s">
        <v>8313</v>
      </c>
      <c r="P1976" s="14">
        <f t="shared" si="95"/>
        <v>42535.68440972222</v>
      </c>
      <c r="Q1976" s="14">
        <f t="shared" si="96"/>
        <v>42565.68440972222</v>
      </c>
      <c r="R1976">
        <f t="shared" si="94"/>
        <v>30</v>
      </c>
    </row>
    <row r="1977" spans="1:18" ht="43.5" hidden="1" x14ac:dyDescent="0.35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8312</v>
      </c>
      <c r="O1977" t="s">
        <v>8313</v>
      </c>
      <c r="P1977" s="14">
        <f t="shared" si="95"/>
        <v>42450.589143518519</v>
      </c>
      <c r="Q1977" s="14">
        <f t="shared" si="96"/>
        <v>42510.589143518519</v>
      </c>
      <c r="R1977">
        <f t="shared" si="94"/>
        <v>60</v>
      </c>
    </row>
    <row r="1978" spans="1:18" ht="58" hidden="1" x14ac:dyDescent="0.35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8312</v>
      </c>
      <c r="O1978" t="s">
        <v>8313</v>
      </c>
      <c r="P1978" s="14">
        <f t="shared" si="95"/>
        <v>42377.554756944446</v>
      </c>
      <c r="Q1978" s="14">
        <f t="shared" si="96"/>
        <v>42408.542361111111</v>
      </c>
      <c r="R1978">
        <f t="shared" si="94"/>
        <v>31</v>
      </c>
    </row>
    <row r="1979" spans="1:18" ht="29" hidden="1" x14ac:dyDescent="0.35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8312</v>
      </c>
      <c r="O1979" t="s">
        <v>8313</v>
      </c>
      <c r="P1979" s="14">
        <f t="shared" si="95"/>
        <v>42073.798171296294</v>
      </c>
      <c r="Q1979" s="14">
        <f t="shared" si="96"/>
        <v>42133.798171296294</v>
      </c>
      <c r="R1979">
        <f t="shared" si="94"/>
        <v>60</v>
      </c>
    </row>
    <row r="1980" spans="1:18" ht="29" hidden="1" x14ac:dyDescent="0.35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8312</v>
      </c>
      <c r="O1980" t="s">
        <v>8313</v>
      </c>
      <c r="P1980" s="14">
        <f t="shared" si="95"/>
        <v>42194.357731481476</v>
      </c>
      <c r="Q1980" s="14">
        <f t="shared" si="96"/>
        <v>42239.357731481476</v>
      </c>
      <c r="R1980">
        <f t="shared" si="94"/>
        <v>45</v>
      </c>
    </row>
    <row r="1981" spans="1:18" ht="58" hidden="1" x14ac:dyDescent="0.35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8312</v>
      </c>
      <c r="O1981" t="s">
        <v>8313</v>
      </c>
      <c r="P1981" s="14">
        <f t="shared" si="95"/>
        <v>42102.650567129633</v>
      </c>
      <c r="Q1981" s="14">
        <f t="shared" si="96"/>
        <v>42148.625</v>
      </c>
      <c r="R1981">
        <f t="shared" si="94"/>
        <v>46</v>
      </c>
    </row>
    <row r="1982" spans="1:18" ht="43.5" hidden="1" x14ac:dyDescent="0.35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8312</v>
      </c>
      <c r="O1982" t="s">
        <v>8313</v>
      </c>
      <c r="P1982" s="14">
        <f t="shared" si="95"/>
        <v>42761.376238425932</v>
      </c>
      <c r="Q1982" s="14">
        <f t="shared" si="96"/>
        <v>42791.376238425932</v>
      </c>
      <c r="R1982">
        <f t="shared" si="94"/>
        <v>30</v>
      </c>
    </row>
    <row r="1983" spans="1:18" ht="43.5" hidden="1" x14ac:dyDescent="0.35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8312</v>
      </c>
      <c r="O1983" t="s">
        <v>8313</v>
      </c>
      <c r="P1983" s="14">
        <f t="shared" si="95"/>
        <v>42108.988900462966</v>
      </c>
      <c r="Q1983" s="14">
        <f t="shared" si="96"/>
        <v>42138.988900462966</v>
      </c>
      <c r="R1983">
        <f t="shared" si="94"/>
        <v>30</v>
      </c>
    </row>
    <row r="1984" spans="1:18" ht="43.5" hidden="1" x14ac:dyDescent="0.35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8312</v>
      </c>
      <c r="O1984" t="s">
        <v>8313</v>
      </c>
      <c r="P1984" s="14">
        <f t="shared" si="95"/>
        <v>41803.692789351851</v>
      </c>
      <c r="Q1984" s="14">
        <f t="shared" si="96"/>
        <v>41833.692789351851</v>
      </c>
      <c r="R1984">
        <f t="shared" si="94"/>
        <v>30</v>
      </c>
    </row>
    <row r="1985" spans="1:18" ht="29" hidden="1" x14ac:dyDescent="0.35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8312</v>
      </c>
      <c r="O1985" t="s">
        <v>8313</v>
      </c>
      <c r="P1985" s="14">
        <f t="shared" si="95"/>
        <v>42031.928576388891</v>
      </c>
      <c r="Q1985" s="14">
        <f t="shared" si="96"/>
        <v>42061.928576388891</v>
      </c>
      <c r="R1985">
        <f t="shared" si="94"/>
        <v>30</v>
      </c>
    </row>
    <row r="1986" spans="1:18" ht="43.5" hidden="1" x14ac:dyDescent="0.35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8312</v>
      </c>
      <c r="O1986" t="s">
        <v>8314</v>
      </c>
      <c r="P1986" s="14">
        <f t="shared" si="95"/>
        <v>42417.804618055554</v>
      </c>
      <c r="Q1986" s="14">
        <f t="shared" si="96"/>
        <v>42477.762951388882</v>
      </c>
      <c r="R1986">
        <f t="shared" si="94"/>
        <v>60</v>
      </c>
    </row>
    <row r="1987" spans="1:18" ht="43.5" hidden="1" x14ac:dyDescent="0.35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8312</v>
      </c>
      <c r="O1987" t="s">
        <v>8314</v>
      </c>
      <c r="P1987" s="14">
        <f t="shared" si="95"/>
        <v>42388.523020833338</v>
      </c>
      <c r="Q1987" s="14">
        <f t="shared" si="96"/>
        <v>42403.523020833338</v>
      </c>
      <c r="R1987">
        <f t="shared" ref="R1987:R2050" si="97">_xlfn.DAYS(Q1987,P1987)</f>
        <v>15</v>
      </c>
    </row>
    <row r="1988" spans="1:18" ht="29" hidden="1" x14ac:dyDescent="0.35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8315</v>
      </c>
      <c r="O1988" t="s">
        <v>8316</v>
      </c>
      <c r="P1988" s="14">
        <f t="shared" ref="P1988:P2051" si="98">(((J1988/60)/60)/24)+DATE(1970,1,1)</f>
        <v>42184.816539351858</v>
      </c>
      <c r="Q1988" s="14">
        <f t="shared" ref="Q1988:Q2051" si="99">(((I1988/60)/60)/24)+DATE(1970,1,1)</f>
        <v>42215.165972222225</v>
      </c>
      <c r="R1988">
        <f t="shared" si="97"/>
        <v>31</v>
      </c>
    </row>
    <row r="1989" spans="1:18" ht="43.5" hidden="1" x14ac:dyDescent="0.35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8315</v>
      </c>
      <c r="O1989" t="s">
        <v>8316</v>
      </c>
      <c r="P1989" s="14">
        <f t="shared" si="98"/>
        <v>40879.795682870368</v>
      </c>
      <c r="Q1989" s="14">
        <f t="shared" si="99"/>
        <v>40930.25</v>
      </c>
      <c r="R1989">
        <f t="shared" si="97"/>
        <v>51</v>
      </c>
    </row>
    <row r="1990" spans="1:18" ht="43.5" hidden="1" x14ac:dyDescent="0.35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8315</v>
      </c>
      <c r="O1990" t="s">
        <v>8316</v>
      </c>
      <c r="P1990" s="14">
        <f t="shared" si="98"/>
        <v>41667.275312500002</v>
      </c>
      <c r="Q1990" s="14">
        <f t="shared" si="99"/>
        <v>41684.833333333336</v>
      </c>
      <c r="R1990">
        <f t="shared" si="97"/>
        <v>17</v>
      </c>
    </row>
    <row r="1991" spans="1:18" ht="43.5" hidden="1" x14ac:dyDescent="0.35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8315</v>
      </c>
      <c r="O1991" t="s">
        <v>8316</v>
      </c>
      <c r="P1991" s="14">
        <f t="shared" si="98"/>
        <v>41226.95721064815</v>
      </c>
      <c r="Q1991" s="14">
        <f t="shared" si="99"/>
        <v>41256.95721064815</v>
      </c>
      <c r="R1991">
        <f t="shared" si="97"/>
        <v>30</v>
      </c>
    </row>
    <row r="1992" spans="1:18" ht="58" hidden="1" x14ac:dyDescent="0.35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8315</v>
      </c>
      <c r="O1992" t="s">
        <v>8316</v>
      </c>
      <c r="P1992" s="14">
        <f t="shared" si="98"/>
        <v>42639.421493055561</v>
      </c>
      <c r="Q1992" s="14">
        <f t="shared" si="99"/>
        <v>42659.458333333328</v>
      </c>
      <c r="R1992">
        <f t="shared" si="97"/>
        <v>20</v>
      </c>
    </row>
    <row r="1993" spans="1:18" ht="43.5" hidden="1" x14ac:dyDescent="0.35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8315</v>
      </c>
      <c r="O1993" t="s">
        <v>8316</v>
      </c>
      <c r="P1993" s="14">
        <f t="shared" si="98"/>
        <v>41789.330312500002</v>
      </c>
      <c r="Q1993" s="14">
        <f t="shared" si="99"/>
        <v>41829.330312500002</v>
      </c>
      <c r="R1993">
        <f t="shared" si="97"/>
        <v>40</v>
      </c>
    </row>
    <row r="1994" spans="1:18" ht="43.5" hidden="1" x14ac:dyDescent="0.35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8315</v>
      </c>
      <c r="O1994" t="s">
        <v>8331</v>
      </c>
      <c r="P1994" s="14">
        <f t="shared" si="98"/>
        <v>41642.751458333332</v>
      </c>
      <c r="Q1994" s="14">
        <f t="shared" si="99"/>
        <v>41672.751458333332</v>
      </c>
      <c r="R1994">
        <f t="shared" si="97"/>
        <v>30</v>
      </c>
    </row>
    <row r="1995" spans="1:18" ht="43.5" hidden="1" x14ac:dyDescent="0.35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8315</v>
      </c>
      <c r="O1995" t="s">
        <v>8331</v>
      </c>
      <c r="P1995" s="14">
        <f t="shared" si="98"/>
        <v>42227.173159722224</v>
      </c>
      <c r="Q1995" s="14">
        <f t="shared" si="99"/>
        <v>42257.173159722224</v>
      </c>
      <c r="R1995">
        <f t="shared" si="97"/>
        <v>30</v>
      </c>
    </row>
    <row r="1996" spans="1:18" ht="72.5" hidden="1" x14ac:dyDescent="0.35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8315</v>
      </c>
      <c r="O1996" t="s">
        <v>8331</v>
      </c>
      <c r="P1996" s="14">
        <f t="shared" si="98"/>
        <v>42115.143634259264</v>
      </c>
      <c r="Q1996" s="14">
        <f t="shared" si="99"/>
        <v>42145.143634259264</v>
      </c>
      <c r="R1996">
        <f t="shared" si="97"/>
        <v>30</v>
      </c>
    </row>
    <row r="1997" spans="1:18" ht="43.5" hidden="1" x14ac:dyDescent="0.35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8317</v>
      </c>
      <c r="O1997" t="s">
        <v>8335</v>
      </c>
      <c r="P1997" s="14">
        <f t="shared" si="98"/>
        <v>40983.055949074071</v>
      </c>
      <c r="Q1997" s="14">
        <f t="shared" si="99"/>
        <v>41040.657638888886</v>
      </c>
      <c r="R1997">
        <f t="shared" si="97"/>
        <v>57</v>
      </c>
    </row>
    <row r="1998" spans="1:18" ht="58" hidden="1" x14ac:dyDescent="0.35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8317</v>
      </c>
      <c r="O1998" t="s">
        <v>8335</v>
      </c>
      <c r="P1998" s="14">
        <f t="shared" si="98"/>
        <v>40996.667199074072</v>
      </c>
      <c r="Q1998" s="14">
        <f t="shared" si="99"/>
        <v>41026.667199074072</v>
      </c>
      <c r="R1998">
        <f t="shared" si="97"/>
        <v>30</v>
      </c>
    </row>
    <row r="1999" spans="1:18" hidden="1" x14ac:dyDescent="0.35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8317</v>
      </c>
      <c r="O1999" t="s">
        <v>8335</v>
      </c>
      <c r="P1999" s="14">
        <f t="shared" si="98"/>
        <v>41524.056921296295</v>
      </c>
      <c r="Q1999" s="14">
        <f t="shared" si="99"/>
        <v>41554.056921296295</v>
      </c>
      <c r="R1999">
        <f t="shared" si="97"/>
        <v>30</v>
      </c>
    </row>
    <row r="2000" spans="1:18" ht="43.5" hidden="1" x14ac:dyDescent="0.35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8317</v>
      </c>
      <c r="O2000" t="s">
        <v>8335</v>
      </c>
      <c r="P2000" s="14">
        <f t="shared" si="98"/>
        <v>41144.763379629629</v>
      </c>
      <c r="Q2000" s="14">
        <f t="shared" si="99"/>
        <v>41174.763379629629</v>
      </c>
      <c r="R2000">
        <f t="shared" si="97"/>
        <v>30</v>
      </c>
    </row>
    <row r="2001" spans="1:18" ht="58" hidden="1" x14ac:dyDescent="0.35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8317</v>
      </c>
      <c r="O2001" t="s">
        <v>8354</v>
      </c>
      <c r="P2001" s="14">
        <f t="shared" si="98"/>
        <v>41923.838692129626</v>
      </c>
      <c r="Q2001" s="14">
        <f t="shared" si="99"/>
        <v>41953.88035879629</v>
      </c>
      <c r="R2001">
        <f t="shared" si="97"/>
        <v>30</v>
      </c>
    </row>
    <row r="2002" spans="1:18" ht="43.5" hidden="1" x14ac:dyDescent="0.35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8317</v>
      </c>
      <c r="O2002" t="s">
        <v>8354</v>
      </c>
      <c r="P2002" s="14">
        <f t="shared" si="98"/>
        <v>42578.205972222218</v>
      </c>
      <c r="Q2002" s="14">
        <f t="shared" si="99"/>
        <v>42618.165972222225</v>
      </c>
      <c r="R2002">
        <f t="shared" si="97"/>
        <v>40</v>
      </c>
    </row>
    <row r="2003" spans="1:18" ht="58" hidden="1" x14ac:dyDescent="0.35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8317</v>
      </c>
      <c r="O2003" t="s">
        <v>8318</v>
      </c>
      <c r="P2003" s="14">
        <f t="shared" si="98"/>
        <v>40088.105393518519</v>
      </c>
      <c r="Q2003" s="14">
        <f t="shared" si="99"/>
        <v>40148.207638888889</v>
      </c>
      <c r="R2003">
        <f t="shared" si="97"/>
        <v>60</v>
      </c>
    </row>
    <row r="2004" spans="1:18" ht="58" hidden="1" x14ac:dyDescent="0.35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8317</v>
      </c>
      <c r="O2004" t="s">
        <v>8318</v>
      </c>
      <c r="P2004" s="14">
        <f t="shared" si="98"/>
        <v>42248.723738425921</v>
      </c>
      <c r="Q2004" s="14">
        <f t="shared" si="99"/>
        <v>42268.723738425921</v>
      </c>
      <c r="R2004">
        <f t="shared" si="97"/>
        <v>20</v>
      </c>
    </row>
    <row r="2005" spans="1:18" ht="43.5" hidden="1" x14ac:dyDescent="0.35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8317</v>
      </c>
      <c r="O2005" t="s">
        <v>8318</v>
      </c>
      <c r="P2005" s="14">
        <f t="shared" si="98"/>
        <v>40505.232916666668</v>
      </c>
      <c r="Q2005" s="14">
        <f t="shared" si="99"/>
        <v>40535.232916666668</v>
      </c>
      <c r="R2005">
        <f t="shared" si="97"/>
        <v>30</v>
      </c>
    </row>
    <row r="2006" spans="1:18" ht="58" hidden="1" x14ac:dyDescent="0.35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8317</v>
      </c>
      <c r="O2006" t="s">
        <v>8319</v>
      </c>
      <c r="P2006" s="14">
        <f t="shared" si="98"/>
        <v>42371.935590277775</v>
      </c>
      <c r="Q2006" s="14">
        <f t="shared" si="99"/>
        <v>42431.935590277775</v>
      </c>
      <c r="R2006">
        <f t="shared" si="97"/>
        <v>60</v>
      </c>
    </row>
    <row r="2007" spans="1:18" ht="29" hidden="1" x14ac:dyDescent="0.35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8317</v>
      </c>
      <c r="O2007" t="s">
        <v>8318</v>
      </c>
      <c r="P2007" s="14">
        <f t="shared" si="98"/>
        <v>42429.84956018519</v>
      </c>
      <c r="Q2007" s="14">
        <f t="shared" si="99"/>
        <v>42459.807893518519</v>
      </c>
      <c r="R2007">
        <f t="shared" si="97"/>
        <v>30</v>
      </c>
    </row>
    <row r="2008" spans="1:18" ht="43.5" hidden="1" x14ac:dyDescent="0.35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8317</v>
      </c>
      <c r="O2008" t="s">
        <v>8318</v>
      </c>
      <c r="P2008" s="14">
        <f t="shared" si="98"/>
        <v>41149.796064814815</v>
      </c>
      <c r="Q2008" s="14">
        <f t="shared" si="99"/>
        <v>41175.100694444445</v>
      </c>
      <c r="R2008">
        <f t="shared" si="97"/>
        <v>26</v>
      </c>
    </row>
    <row r="2009" spans="1:18" ht="58" hidden="1" x14ac:dyDescent="0.35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8317</v>
      </c>
      <c r="O2009" t="s">
        <v>8318</v>
      </c>
      <c r="P2009" s="14">
        <f t="shared" si="98"/>
        <v>41802.94363425926</v>
      </c>
      <c r="Q2009" s="14">
        <f t="shared" si="99"/>
        <v>41834.104166666664</v>
      </c>
      <c r="R2009">
        <f t="shared" si="97"/>
        <v>32</v>
      </c>
    </row>
    <row r="2010" spans="1:18" ht="43.5" hidden="1" x14ac:dyDescent="0.35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8317</v>
      </c>
      <c r="O2010" t="s">
        <v>8318</v>
      </c>
      <c r="P2010" s="14">
        <f t="shared" si="98"/>
        <v>41733.737083333333</v>
      </c>
      <c r="Q2010" s="14">
        <f t="shared" si="99"/>
        <v>41763.25</v>
      </c>
      <c r="R2010">
        <f t="shared" si="97"/>
        <v>30</v>
      </c>
    </row>
    <row r="2011" spans="1:18" ht="43.5" hidden="1" x14ac:dyDescent="0.35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8312</v>
      </c>
      <c r="O2011" t="s">
        <v>8314</v>
      </c>
      <c r="P2011" s="14">
        <f t="shared" si="98"/>
        <v>42356.750706018516</v>
      </c>
      <c r="Q2011" s="14">
        <f t="shared" si="99"/>
        <v>42386.750706018516</v>
      </c>
      <c r="R2011">
        <f t="shared" si="97"/>
        <v>30</v>
      </c>
    </row>
    <row r="2012" spans="1:18" ht="58" hidden="1" x14ac:dyDescent="0.35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8312</v>
      </c>
      <c r="O2012" t="s">
        <v>8314</v>
      </c>
      <c r="P2012" s="14">
        <f t="shared" si="98"/>
        <v>42721.220520833333</v>
      </c>
      <c r="Q2012" s="14">
        <f t="shared" si="99"/>
        <v>42758.207638888889</v>
      </c>
      <c r="R2012">
        <f t="shared" si="97"/>
        <v>37</v>
      </c>
    </row>
    <row r="2013" spans="1:18" ht="58" hidden="1" x14ac:dyDescent="0.35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8312</v>
      </c>
      <c r="O2013" t="s">
        <v>8314</v>
      </c>
      <c r="P2013" s="14">
        <f t="shared" si="98"/>
        <v>42614.356770833328</v>
      </c>
      <c r="Q2013" s="14">
        <f t="shared" si="99"/>
        <v>42644.356770833328</v>
      </c>
      <c r="R2013">
        <f t="shared" si="97"/>
        <v>30</v>
      </c>
    </row>
    <row r="2014" spans="1:18" ht="72.5" hidden="1" x14ac:dyDescent="0.35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8312</v>
      </c>
      <c r="O2014" t="s">
        <v>8314</v>
      </c>
      <c r="P2014" s="14">
        <f t="shared" si="98"/>
        <v>42538.75680555556</v>
      </c>
      <c r="Q2014" s="14">
        <f t="shared" si="99"/>
        <v>42563.785416666666</v>
      </c>
      <c r="R2014">
        <f t="shared" si="97"/>
        <v>25</v>
      </c>
    </row>
    <row r="2015" spans="1:18" ht="29" hidden="1" x14ac:dyDescent="0.35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8312</v>
      </c>
      <c r="O2015" t="s">
        <v>8314</v>
      </c>
      <c r="P2015" s="14">
        <f t="shared" si="98"/>
        <v>41941.10297453704</v>
      </c>
      <c r="Q2015" s="14">
        <f t="shared" si="99"/>
        <v>41971.144641203704</v>
      </c>
      <c r="R2015">
        <f t="shared" si="97"/>
        <v>30</v>
      </c>
    </row>
    <row r="2016" spans="1:18" ht="58" hidden="1" x14ac:dyDescent="0.35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8312</v>
      </c>
      <c r="O2016" t="s">
        <v>8314</v>
      </c>
      <c r="P2016" s="14">
        <f t="shared" si="98"/>
        <v>42720.720057870371</v>
      </c>
      <c r="Q2016" s="14">
        <f t="shared" si="99"/>
        <v>42765.720057870371</v>
      </c>
      <c r="R2016">
        <f t="shared" si="97"/>
        <v>45</v>
      </c>
    </row>
    <row r="2017" spans="1:18" ht="58" hidden="1" x14ac:dyDescent="0.35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8312</v>
      </c>
      <c r="O2017" t="s">
        <v>8314</v>
      </c>
      <c r="P2017" s="14">
        <f t="shared" si="98"/>
        <v>42714.440416666665</v>
      </c>
      <c r="Q2017" s="14">
        <f t="shared" si="99"/>
        <v>42759.440416666665</v>
      </c>
      <c r="R2017">
        <f t="shared" si="97"/>
        <v>45</v>
      </c>
    </row>
    <row r="2018" spans="1:18" ht="43.5" hidden="1" x14ac:dyDescent="0.35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8317</v>
      </c>
      <c r="O2018" t="s">
        <v>8320</v>
      </c>
      <c r="P2018" s="14">
        <f t="shared" si="98"/>
        <v>42555.166712962964</v>
      </c>
      <c r="Q2018" s="14">
        <f t="shared" si="99"/>
        <v>42587.165972222225</v>
      </c>
      <c r="R2018">
        <f t="shared" si="97"/>
        <v>32</v>
      </c>
    </row>
    <row r="2019" spans="1:18" ht="43.5" hidden="1" x14ac:dyDescent="0.35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8348</v>
      </c>
      <c r="O2019" t="s">
        <v>8349</v>
      </c>
      <c r="P2019" s="14">
        <f t="shared" si="98"/>
        <v>42079.913113425922</v>
      </c>
      <c r="Q2019" s="14">
        <f t="shared" si="99"/>
        <v>42109.913113425922</v>
      </c>
      <c r="R2019">
        <f t="shared" si="97"/>
        <v>30</v>
      </c>
    </row>
    <row r="2020" spans="1:18" ht="58" hidden="1" x14ac:dyDescent="0.35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8321</v>
      </c>
      <c r="O2020" t="s">
        <v>8322</v>
      </c>
      <c r="P2020" s="14">
        <f t="shared" si="98"/>
        <v>42107.836435185185</v>
      </c>
      <c r="Q2020" s="14">
        <f t="shared" si="99"/>
        <v>42137.836435185185</v>
      </c>
      <c r="R2020">
        <f t="shared" si="97"/>
        <v>30</v>
      </c>
    </row>
    <row r="2021" spans="1:18" ht="43.5" hidden="1" x14ac:dyDescent="0.35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8321</v>
      </c>
      <c r="O2021" t="s">
        <v>8322</v>
      </c>
      <c r="P2021" s="14">
        <f t="shared" si="98"/>
        <v>41718.5237037037</v>
      </c>
      <c r="Q2021" s="14">
        <f t="shared" si="99"/>
        <v>41748.5237037037</v>
      </c>
      <c r="R2021">
        <f t="shared" si="97"/>
        <v>30</v>
      </c>
    </row>
    <row r="2022" spans="1:18" ht="43.5" hidden="1" x14ac:dyDescent="0.35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8321</v>
      </c>
      <c r="O2022" t="s">
        <v>8323</v>
      </c>
      <c r="P2022" s="14">
        <f t="shared" si="98"/>
        <v>41908.996527777781</v>
      </c>
      <c r="Q2022" s="14">
        <f t="shared" si="99"/>
        <v>41969.038194444445</v>
      </c>
      <c r="R2022">
        <f t="shared" si="97"/>
        <v>61</v>
      </c>
    </row>
    <row r="2023" spans="1:18" ht="43.5" hidden="1" x14ac:dyDescent="0.35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8321</v>
      </c>
      <c r="O2023" t="s">
        <v>8323</v>
      </c>
      <c r="P2023" s="14">
        <f t="shared" si="98"/>
        <v>42192.462048611109</v>
      </c>
      <c r="Q2023" s="14">
        <f t="shared" si="99"/>
        <v>42222.462048611109</v>
      </c>
      <c r="R2023">
        <f t="shared" si="97"/>
        <v>30</v>
      </c>
    </row>
    <row r="2024" spans="1:18" ht="43.5" hidden="1" x14ac:dyDescent="0.35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8324</v>
      </c>
      <c r="O2024" t="s">
        <v>8325</v>
      </c>
      <c r="P2024" s="14">
        <f t="shared" si="98"/>
        <v>42223.108865740738</v>
      </c>
      <c r="Q2024" s="14">
        <f t="shared" si="99"/>
        <v>42253.108865740738</v>
      </c>
      <c r="R2024">
        <f t="shared" si="97"/>
        <v>30</v>
      </c>
    </row>
    <row r="2025" spans="1:18" ht="43.5" hidden="1" x14ac:dyDescent="0.35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8326</v>
      </c>
      <c r="O2025" t="s">
        <v>8327</v>
      </c>
      <c r="P2025" s="14">
        <f t="shared" si="98"/>
        <v>41759.923101851848</v>
      </c>
      <c r="Q2025" s="14">
        <f t="shared" si="99"/>
        <v>41789.923101851848</v>
      </c>
      <c r="R2025">
        <f t="shared" si="97"/>
        <v>30</v>
      </c>
    </row>
    <row r="2026" spans="1:18" ht="43.5" hidden="1" x14ac:dyDescent="0.35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8317</v>
      </c>
      <c r="O2026" t="s">
        <v>8350</v>
      </c>
      <c r="P2026" s="14">
        <f t="shared" si="98"/>
        <v>40754.729259259257</v>
      </c>
      <c r="Q2026" s="14">
        <f t="shared" si="99"/>
        <v>40814.729259259257</v>
      </c>
      <c r="R2026">
        <f t="shared" si="97"/>
        <v>60</v>
      </c>
    </row>
    <row r="2027" spans="1:18" ht="43.5" hidden="1" x14ac:dyDescent="0.35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8317</v>
      </c>
      <c r="O2027" t="s">
        <v>8350</v>
      </c>
      <c r="P2027" s="14">
        <f t="shared" si="98"/>
        <v>42193.941759259258</v>
      </c>
      <c r="Q2027" s="14">
        <f t="shared" si="99"/>
        <v>42244.041666666672</v>
      </c>
      <c r="R2027">
        <f t="shared" si="97"/>
        <v>51</v>
      </c>
    </row>
    <row r="2028" spans="1:18" ht="43.5" hidden="1" x14ac:dyDescent="0.35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8317</v>
      </c>
      <c r="O2028" t="s">
        <v>8350</v>
      </c>
      <c r="P2028" s="14">
        <f t="shared" si="98"/>
        <v>41506.848032407412</v>
      </c>
      <c r="Q2028" s="14">
        <f t="shared" si="99"/>
        <v>41553.848032407412</v>
      </c>
      <c r="R2028">
        <f t="shared" si="97"/>
        <v>47</v>
      </c>
    </row>
    <row r="2029" spans="1:18" ht="58" hidden="1" x14ac:dyDescent="0.35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8317</v>
      </c>
      <c r="O2029" t="s">
        <v>8350</v>
      </c>
      <c r="P2029" s="14">
        <f t="shared" si="98"/>
        <v>41923.837731481479</v>
      </c>
      <c r="Q2029" s="14">
        <f t="shared" si="99"/>
        <v>41946.249305555553</v>
      </c>
      <c r="R2029">
        <f t="shared" si="97"/>
        <v>23</v>
      </c>
    </row>
    <row r="2030" spans="1:18" ht="43.5" hidden="1" x14ac:dyDescent="0.35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8317</v>
      </c>
      <c r="O2030" t="s">
        <v>8335</v>
      </c>
      <c r="P2030" s="14">
        <f t="shared" si="98"/>
        <v>41067.74086805556</v>
      </c>
      <c r="Q2030" s="14">
        <f t="shared" si="99"/>
        <v>41097.74086805556</v>
      </c>
      <c r="R2030">
        <f t="shared" si="97"/>
        <v>30</v>
      </c>
    </row>
    <row r="2031" spans="1:18" ht="58" hidden="1" x14ac:dyDescent="0.35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8317</v>
      </c>
      <c r="O2031" t="s">
        <v>8335</v>
      </c>
      <c r="P2031" s="14">
        <f t="shared" si="98"/>
        <v>40274.745127314818</v>
      </c>
      <c r="Q2031" s="14">
        <f t="shared" si="99"/>
        <v>40344.166666666664</v>
      </c>
      <c r="R2031">
        <f t="shared" si="97"/>
        <v>70</v>
      </c>
    </row>
    <row r="2032" spans="1:18" ht="43.5" hidden="1" x14ac:dyDescent="0.35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8315</v>
      </c>
      <c r="O2032" t="s">
        <v>8316</v>
      </c>
      <c r="P2032" s="14">
        <f t="shared" si="98"/>
        <v>42317.33258101852</v>
      </c>
      <c r="Q2032" s="14">
        <f t="shared" si="99"/>
        <v>42354.290972222225</v>
      </c>
      <c r="R2032">
        <f t="shared" si="97"/>
        <v>37</v>
      </c>
    </row>
    <row r="2033" spans="1:18" ht="43.5" hidden="1" x14ac:dyDescent="0.35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8315</v>
      </c>
      <c r="O2033" t="s">
        <v>8316</v>
      </c>
      <c r="P2033" s="14">
        <f t="shared" si="98"/>
        <v>42334.013124999998</v>
      </c>
      <c r="Q2033" s="14">
        <f t="shared" si="99"/>
        <v>42364.013124999998</v>
      </c>
      <c r="R2033">
        <f t="shared" si="97"/>
        <v>30</v>
      </c>
    </row>
    <row r="2034" spans="1:18" ht="43.5" hidden="1" x14ac:dyDescent="0.35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8317</v>
      </c>
      <c r="O2034" t="s">
        <v>8335</v>
      </c>
      <c r="P2034" s="14">
        <f t="shared" si="98"/>
        <v>42292.002893518518</v>
      </c>
      <c r="Q2034" s="14">
        <f t="shared" si="99"/>
        <v>42322.044560185182</v>
      </c>
      <c r="R2034">
        <f t="shared" si="97"/>
        <v>30</v>
      </c>
    </row>
    <row r="2035" spans="1:18" ht="43.5" hidden="1" x14ac:dyDescent="0.35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8317</v>
      </c>
      <c r="O2035" t="s">
        <v>8335</v>
      </c>
      <c r="P2035" s="14">
        <f t="shared" si="98"/>
        <v>42146.190902777773</v>
      </c>
      <c r="Q2035" s="14">
        <f t="shared" si="99"/>
        <v>42170.190902777773</v>
      </c>
      <c r="R2035">
        <f t="shared" si="97"/>
        <v>24</v>
      </c>
    </row>
    <row r="2036" spans="1:18" ht="58" hidden="1" x14ac:dyDescent="0.35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8317</v>
      </c>
      <c r="O2036" t="s">
        <v>8335</v>
      </c>
      <c r="P2036" s="14">
        <f t="shared" si="98"/>
        <v>42703.214409722219</v>
      </c>
      <c r="Q2036" s="14">
        <f t="shared" si="99"/>
        <v>42733.214409722219</v>
      </c>
      <c r="R2036">
        <f t="shared" si="97"/>
        <v>30</v>
      </c>
    </row>
    <row r="2037" spans="1:18" ht="43.5" hidden="1" x14ac:dyDescent="0.35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8317</v>
      </c>
      <c r="O2037" t="s">
        <v>8335</v>
      </c>
      <c r="P2037" s="14">
        <f t="shared" si="98"/>
        <v>42634.614780092597</v>
      </c>
      <c r="Q2037" s="14">
        <f t="shared" si="99"/>
        <v>42660.676388888889</v>
      </c>
      <c r="R2037">
        <f t="shared" si="97"/>
        <v>26</v>
      </c>
    </row>
    <row r="2038" spans="1:18" ht="58" hidden="1" x14ac:dyDescent="0.35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8315</v>
      </c>
      <c r="O2038" t="s">
        <v>8330</v>
      </c>
      <c r="P2038" s="14">
        <f t="shared" si="98"/>
        <v>42601.851678240739</v>
      </c>
      <c r="Q2038" s="14">
        <f t="shared" si="99"/>
        <v>42631.851678240739</v>
      </c>
      <c r="R2038">
        <f t="shared" si="97"/>
        <v>30</v>
      </c>
    </row>
    <row r="2039" spans="1:18" ht="43.5" hidden="1" x14ac:dyDescent="0.35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8315</v>
      </c>
      <c r="O2039" t="s">
        <v>8330</v>
      </c>
      <c r="P2039" s="14">
        <f t="shared" si="98"/>
        <v>41961.813518518517</v>
      </c>
      <c r="Q2039" s="14">
        <f t="shared" si="99"/>
        <v>41992.813518518517</v>
      </c>
      <c r="R2039">
        <f t="shared" si="97"/>
        <v>31</v>
      </c>
    </row>
    <row r="2040" spans="1:18" hidden="1" x14ac:dyDescent="0.35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8315</v>
      </c>
      <c r="O2040" t="s">
        <v>8330</v>
      </c>
      <c r="P2040" s="14">
        <f t="shared" si="98"/>
        <v>42708.668576388889</v>
      </c>
      <c r="Q2040" s="14">
        <f t="shared" si="99"/>
        <v>42738.668576388889</v>
      </c>
      <c r="R2040">
        <f t="shared" si="97"/>
        <v>30</v>
      </c>
    </row>
    <row r="2041" spans="1:18" ht="58" hidden="1" x14ac:dyDescent="0.35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8315</v>
      </c>
      <c r="O2041" t="s">
        <v>8330</v>
      </c>
      <c r="P2041" s="14">
        <f t="shared" si="98"/>
        <v>41831.705555555556</v>
      </c>
      <c r="Q2041" s="14">
        <f t="shared" si="99"/>
        <v>41862.166666666664</v>
      </c>
      <c r="R2041">
        <f t="shared" si="97"/>
        <v>31</v>
      </c>
    </row>
    <row r="2042" spans="1:18" hidden="1" x14ac:dyDescent="0.35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8315</v>
      </c>
      <c r="O2042" t="s">
        <v>8347</v>
      </c>
      <c r="P2042" s="14">
        <f t="shared" si="98"/>
        <v>41291.661550925928</v>
      </c>
      <c r="Q2042" s="14">
        <f t="shared" si="99"/>
        <v>41321.661550925928</v>
      </c>
      <c r="R2042">
        <f t="shared" si="97"/>
        <v>30</v>
      </c>
    </row>
    <row r="2043" spans="1:18" ht="43.5" hidden="1" x14ac:dyDescent="0.35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8315</v>
      </c>
      <c r="O2043" t="s">
        <v>8331</v>
      </c>
      <c r="P2043" s="14">
        <f t="shared" si="98"/>
        <v>41550.922974537039</v>
      </c>
      <c r="Q2043" s="14">
        <f t="shared" si="99"/>
        <v>41580.922974537039</v>
      </c>
      <c r="R2043">
        <f t="shared" si="97"/>
        <v>30</v>
      </c>
    </row>
    <row r="2044" spans="1:18" ht="43.5" hidden="1" x14ac:dyDescent="0.35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8315</v>
      </c>
      <c r="O2044" t="s">
        <v>8331</v>
      </c>
      <c r="P2044" s="14">
        <f t="shared" si="98"/>
        <v>41136.85805555556</v>
      </c>
      <c r="Q2044" s="14">
        <f t="shared" si="99"/>
        <v>41159.32708333333</v>
      </c>
      <c r="R2044">
        <f t="shared" si="97"/>
        <v>23</v>
      </c>
    </row>
    <row r="2045" spans="1:18" ht="43.5" hidden="1" x14ac:dyDescent="0.35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8315</v>
      </c>
      <c r="O2045" t="s">
        <v>8331</v>
      </c>
      <c r="P2045" s="14">
        <f t="shared" si="98"/>
        <v>41198.611712962964</v>
      </c>
      <c r="Q2045" s="14">
        <f t="shared" si="99"/>
        <v>41228.653379629628</v>
      </c>
      <c r="R2045">
        <f t="shared" si="97"/>
        <v>30</v>
      </c>
    </row>
    <row r="2046" spans="1:18" ht="58" hidden="1" x14ac:dyDescent="0.35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8315</v>
      </c>
      <c r="O2046" t="s">
        <v>8331</v>
      </c>
      <c r="P2046" s="14">
        <f t="shared" si="98"/>
        <v>42067.722372685181</v>
      </c>
      <c r="Q2046" s="14">
        <f t="shared" si="99"/>
        <v>42097.651388888888</v>
      </c>
      <c r="R2046">
        <f t="shared" si="97"/>
        <v>30</v>
      </c>
    </row>
    <row r="2047" spans="1:18" ht="43.5" hidden="1" x14ac:dyDescent="0.35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8326</v>
      </c>
      <c r="O2047" t="s">
        <v>8327</v>
      </c>
      <c r="P2047" s="14">
        <f t="shared" si="98"/>
        <v>42391.475289351853</v>
      </c>
      <c r="Q2047" s="14">
        <f t="shared" si="99"/>
        <v>42415.625</v>
      </c>
      <c r="R2047">
        <f t="shared" si="97"/>
        <v>24</v>
      </c>
    </row>
    <row r="2048" spans="1:18" ht="29" hidden="1" x14ac:dyDescent="0.35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8315</v>
      </c>
      <c r="O2048" t="s">
        <v>8352</v>
      </c>
      <c r="P2048" s="14">
        <f t="shared" si="98"/>
        <v>42140.879259259258</v>
      </c>
      <c r="Q2048" s="14">
        <f t="shared" si="99"/>
        <v>42185.879259259258</v>
      </c>
      <c r="R2048">
        <f t="shared" si="97"/>
        <v>45</v>
      </c>
    </row>
    <row r="2049" spans="1:18" ht="58" hidden="1" x14ac:dyDescent="0.35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8326</v>
      </c>
      <c r="O2049" t="s">
        <v>8333</v>
      </c>
      <c r="P2049" s="14">
        <f t="shared" si="98"/>
        <v>41791.057314814818</v>
      </c>
      <c r="Q2049" s="14">
        <f t="shared" si="99"/>
        <v>41835.21597222222</v>
      </c>
      <c r="R2049">
        <f t="shared" si="97"/>
        <v>44</v>
      </c>
    </row>
    <row r="2050" spans="1:18" ht="43.5" hidden="1" x14ac:dyDescent="0.35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8317</v>
      </c>
      <c r="O2050" t="s">
        <v>8335</v>
      </c>
      <c r="P2050" s="14">
        <f t="shared" si="98"/>
        <v>41794.981122685182</v>
      </c>
      <c r="Q2050" s="14">
        <f t="shared" si="99"/>
        <v>41854.708333333336</v>
      </c>
      <c r="R2050">
        <f t="shared" si="97"/>
        <v>60</v>
      </c>
    </row>
    <row r="2051" spans="1:18" ht="43.5" hidden="1" x14ac:dyDescent="0.35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8317</v>
      </c>
      <c r="O2051" t="s">
        <v>8335</v>
      </c>
      <c r="P2051" s="14">
        <f t="shared" si="98"/>
        <v>41003.60665509259</v>
      </c>
      <c r="Q2051" s="14">
        <f t="shared" si="99"/>
        <v>41057.165972222225</v>
      </c>
      <c r="R2051">
        <f t="shared" ref="R2051:R2114" si="100">_xlfn.DAYS(Q2051,P2051)</f>
        <v>54</v>
      </c>
    </row>
    <row r="2052" spans="1:18" ht="29" hidden="1" x14ac:dyDescent="0.35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8317</v>
      </c>
      <c r="O2052" t="s">
        <v>8355</v>
      </c>
      <c r="P2052" s="14">
        <f t="shared" ref="P2052:P2115" si="101">(((J2052/60)/60)/24)+DATE(1970,1,1)</f>
        <v>41146.824212962965</v>
      </c>
      <c r="Q2052" s="14">
        <f t="shared" ref="Q2052:Q2115" si="102">(((I2052/60)/60)/24)+DATE(1970,1,1)</f>
        <v>41176.824212962965</v>
      </c>
      <c r="R2052">
        <f t="shared" si="100"/>
        <v>30</v>
      </c>
    </row>
    <row r="2053" spans="1:18" ht="43.5" hidden="1" x14ac:dyDescent="0.35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8317</v>
      </c>
      <c r="O2053" t="s">
        <v>8355</v>
      </c>
      <c r="P2053" s="14">
        <f t="shared" si="101"/>
        <v>41521.617361111108</v>
      </c>
      <c r="Q2053" s="14">
        <f t="shared" si="102"/>
        <v>41535.617361111108</v>
      </c>
      <c r="R2053">
        <f t="shared" si="100"/>
        <v>14</v>
      </c>
    </row>
    <row r="2054" spans="1:18" ht="43.5" hidden="1" x14ac:dyDescent="0.35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8317</v>
      </c>
      <c r="O2054" t="s">
        <v>8355</v>
      </c>
      <c r="P2054" s="14">
        <f t="shared" si="101"/>
        <v>41039.409456018519</v>
      </c>
      <c r="Q2054" s="14">
        <f t="shared" si="102"/>
        <v>41069.409456018519</v>
      </c>
      <c r="R2054">
        <f t="shared" si="100"/>
        <v>30</v>
      </c>
    </row>
    <row r="2055" spans="1:18" ht="43.5" hidden="1" x14ac:dyDescent="0.35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8317</v>
      </c>
      <c r="O2055" t="s">
        <v>8355</v>
      </c>
      <c r="P2055" s="14">
        <f t="shared" si="101"/>
        <v>40626.834444444445</v>
      </c>
      <c r="Q2055" s="14">
        <f t="shared" si="102"/>
        <v>40657.834444444445</v>
      </c>
      <c r="R2055">
        <f t="shared" si="100"/>
        <v>31</v>
      </c>
    </row>
    <row r="2056" spans="1:18" ht="43.5" hidden="1" x14ac:dyDescent="0.35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8317</v>
      </c>
      <c r="O2056" t="s">
        <v>8355</v>
      </c>
      <c r="P2056" s="14">
        <f t="shared" si="101"/>
        <v>42569.605393518519</v>
      </c>
      <c r="Q2056" s="14">
        <f t="shared" si="102"/>
        <v>42600.290972222225</v>
      </c>
      <c r="R2056">
        <f t="shared" si="100"/>
        <v>31</v>
      </c>
    </row>
    <row r="2057" spans="1:18" ht="43.5" hidden="1" x14ac:dyDescent="0.35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8317</v>
      </c>
      <c r="O2057" t="s">
        <v>8334</v>
      </c>
      <c r="P2057" s="14">
        <f t="shared" si="101"/>
        <v>42792.843969907408</v>
      </c>
      <c r="Q2057" s="14">
        <f t="shared" si="102"/>
        <v>42852.802303240736</v>
      </c>
      <c r="R2057">
        <f t="shared" si="100"/>
        <v>60</v>
      </c>
    </row>
    <row r="2058" spans="1:18" ht="43.5" hidden="1" x14ac:dyDescent="0.35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8317</v>
      </c>
      <c r="O2058" t="s">
        <v>8334</v>
      </c>
      <c r="P2058" s="14">
        <f t="shared" si="101"/>
        <v>42788.151238425926</v>
      </c>
      <c r="Q2058" s="14">
        <f t="shared" si="102"/>
        <v>42820.999305555553</v>
      </c>
      <c r="R2058">
        <f t="shared" si="100"/>
        <v>32</v>
      </c>
    </row>
    <row r="2059" spans="1:18" ht="43.5" hidden="1" x14ac:dyDescent="0.35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8317</v>
      </c>
      <c r="O2059" t="s">
        <v>8334</v>
      </c>
      <c r="P2059" s="14">
        <f t="shared" si="101"/>
        <v>42187.281678240746</v>
      </c>
      <c r="Q2059" s="14">
        <f t="shared" si="102"/>
        <v>42247.281678240746</v>
      </c>
      <c r="R2059">
        <f t="shared" si="100"/>
        <v>60</v>
      </c>
    </row>
    <row r="2060" spans="1:18" ht="43.5" hidden="1" x14ac:dyDescent="0.35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8317</v>
      </c>
      <c r="O2060" t="s">
        <v>8334</v>
      </c>
      <c r="P2060" s="14">
        <f t="shared" si="101"/>
        <v>42427.721006944441</v>
      </c>
      <c r="Q2060" s="14">
        <f t="shared" si="102"/>
        <v>42457.679340277777</v>
      </c>
      <c r="R2060">
        <f t="shared" si="100"/>
        <v>30</v>
      </c>
    </row>
    <row r="2061" spans="1:18" ht="29" hidden="1" x14ac:dyDescent="0.35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8317</v>
      </c>
      <c r="O2061" t="s">
        <v>8334</v>
      </c>
      <c r="P2061" s="14">
        <f t="shared" si="101"/>
        <v>42341.59129629629</v>
      </c>
      <c r="Q2061" s="14">
        <f t="shared" si="102"/>
        <v>42387.541666666672</v>
      </c>
      <c r="R2061">
        <f t="shared" si="100"/>
        <v>46</v>
      </c>
    </row>
    <row r="2062" spans="1:18" ht="58" hidden="1" x14ac:dyDescent="0.35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8317</v>
      </c>
      <c r="O2062" t="s">
        <v>8334</v>
      </c>
      <c r="P2062" s="14">
        <f t="shared" si="101"/>
        <v>42125.913807870369</v>
      </c>
      <c r="Q2062" s="14">
        <f t="shared" si="102"/>
        <v>42185.913807870369</v>
      </c>
      <c r="R2062">
        <f t="shared" si="100"/>
        <v>60</v>
      </c>
    </row>
    <row r="2063" spans="1:18" ht="43.5" hidden="1" x14ac:dyDescent="0.35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8317</v>
      </c>
      <c r="O2063" t="s">
        <v>8334</v>
      </c>
      <c r="P2063" s="14">
        <f t="shared" si="101"/>
        <v>42064.217418981483</v>
      </c>
      <c r="Q2063" s="14">
        <f t="shared" si="102"/>
        <v>42094.140277777777</v>
      </c>
      <c r="R2063">
        <f t="shared" si="100"/>
        <v>30</v>
      </c>
    </row>
    <row r="2064" spans="1:18" ht="43.5" hidden="1" x14ac:dyDescent="0.35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8317</v>
      </c>
      <c r="O2064" t="s">
        <v>8334</v>
      </c>
      <c r="P2064" s="14">
        <f t="shared" si="101"/>
        <v>42319.461377314816</v>
      </c>
      <c r="Q2064" s="14">
        <f t="shared" si="102"/>
        <v>42349.461377314816</v>
      </c>
      <c r="R2064">
        <f t="shared" si="100"/>
        <v>30</v>
      </c>
    </row>
    <row r="2065" spans="1:18" ht="29" hidden="1" x14ac:dyDescent="0.35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8317</v>
      </c>
      <c r="O2065" t="s">
        <v>8334</v>
      </c>
      <c r="P2065" s="14">
        <f t="shared" si="101"/>
        <v>41884.874328703707</v>
      </c>
      <c r="Q2065" s="14">
        <f t="shared" si="102"/>
        <v>41914.874328703707</v>
      </c>
      <c r="R2065">
        <f t="shared" si="100"/>
        <v>30</v>
      </c>
    </row>
    <row r="2066" spans="1:18" ht="43.5" hidden="1" x14ac:dyDescent="0.35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8326</v>
      </c>
      <c r="O2066" t="s">
        <v>8327</v>
      </c>
      <c r="P2066" s="14">
        <f t="shared" si="101"/>
        <v>42454.836851851855</v>
      </c>
      <c r="Q2066" s="14">
        <f t="shared" si="102"/>
        <v>42479.836851851855</v>
      </c>
      <c r="R2066">
        <f t="shared" si="100"/>
        <v>25</v>
      </c>
    </row>
    <row r="2067" spans="1:18" ht="43.5" hidden="1" x14ac:dyDescent="0.35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8326</v>
      </c>
      <c r="O2067" t="s">
        <v>8327</v>
      </c>
      <c r="P2067" s="14">
        <f t="shared" si="101"/>
        <v>42733.827349537038</v>
      </c>
      <c r="Q2067" s="14">
        <f t="shared" si="102"/>
        <v>42763.811805555553</v>
      </c>
      <c r="R2067">
        <f t="shared" si="100"/>
        <v>30</v>
      </c>
    </row>
    <row r="2068" spans="1:18" ht="29" hidden="1" x14ac:dyDescent="0.35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8326</v>
      </c>
      <c r="O2068" t="s">
        <v>8327</v>
      </c>
      <c r="P2068" s="14">
        <f t="shared" si="101"/>
        <v>42068.829039351855</v>
      </c>
      <c r="Q2068" s="14">
        <f t="shared" si="102"/>
        <v>42088.787372685183</v>
      </c>
      <c r="R2068">
        <f t="shared" si="100"/>
        <v>20</v>
      </c>
    </row>
    <row r="2069" spans="1:18" ht="58" hidden="1" x14ac:dyDescent="0.35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8326</v>
      </c>
      <c r="O2069" t="s">
        <v>8327</v>
      </c>
      <c r="P2069" s="14">
        <f t="shared" si="101"/>
        <v>42405.67260416667</v>
      </c>
      <c r="Q2069" s="14">
        <f t="shared" si="102"/>
        <v>42425.67260416667</v>
      </c>
      <c r="R2069">
        <f t="shared" si="100"/>
        <v>20</v>
      </c>
    </row>
    <row r="2070" spans="1:18" ht="29" hidden="1" x14ac:dyDescent="0.35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8326</v>
      </c>
      <c r="O2070" t="s">
        <v>8327</v>
      </c>
      <c r="P2070" s="14">
        <f t="shared" si="101"/>
        <v>41824.658379629633</v>
      </c>
      <c r="Q2070" s="14">
        <f t="shared" si="102"/>
        <v>41854.658379629633</v>
      </c>
      <c r="R2070">
        <f t="shared" si="100"/>
        <v>30</v>
      </c>
    </row>
    <row r="2071" spans="1:18" ht="43.5" hidden="1" x14ac:dyDescent="0.35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8326</v>
      </c>
      <c r="O2071" t="s">
        <v>8327</v>
      </c>
      <c r="P2071" s="14">
        <f t="shared" si="101"/>
        <v>41849.560694444444</v>
      </c>
      <c r="Q2071" s="14">
        <f t="shared" si="102"/>
        <v>41909.560694444444</v>
      </c>
      <c r="R2071">
        <f t="shared" si="100"/>
        <v>60</v>
      </c>
    </row>
    <row r="2072" spans="1:18" ht="43.5" hidden="1" x14ac:dyDescent="0.35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8326</v>
      </c>
      <c r="O2072" t="s">
        <v>8327</v>
      </c>
      <c r="P2072" s="14">
        <f t="shared" si="101"/>
        <v>41905.95684027778</v>
      </c>
      <c r="Q2072" s="14">
        <f t="shared" si="102"/>
        <v>41941.95684027778</v>
      </c>
      <c r="R2072">
        <f t="shared" si="100"/>
        <v>36</v>
      </c>
    </row>
    <row r="2073" spans="1:18" ht="43.5" hidden="1" x14ac:dyDescent="0.35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8326</v>
      </c>
      <c r="O2073" t="s">
        <v>8327</v>
      </c>
      <c r="P2073" s="14">
        <f t="shared" si="101"/>
        <v>42003.655555555553</v>
      </c>
      <c r="Q2073" s="14">
        <f t="shared" si="102"/>
        <v>42035.142361111109</v>
      </c>
      <c r="R2073">
        <f t="shared" si="100"/>
        <v>32</v>
      </c>
    </row>
    <row r="2074" spans="1:18" ht="29" hidden="1" x14ac:dyDescent="0.35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8326</v>
      </c>
      <c r="O2074" t="s">
        <v>8327</v>
      </c>
      <c r="P2074" s="14">
        <f t="shared" si="101"/>
        <v>41880.068437499998</v>
      </c>
      <c r="Q2074" s="14">
        <f t="shared" si="102"/>
        <v>41910.068437499998</v>
      </c>
      <c r="R2074">
        <f t="shared" si="100"/>
        <v>30</v>
      </c>
    </row>
    <row r="2075" spans="1:18" ht="29" hidden="1" x14ac:dyDescent="0.35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8317</v>
      </c>
      <c r="O2075" t="s">
        <v>8335</v>
      </c>
      <c r="P2075" s="14">
        <f t="shared" si="101"/>
        <v>41305.809363425928</v>
      </c>
      <c r="Q2075" s="14">
        <f t="shared" si="102"/>
        <v>41322.809363425928</v>
      </c>
      <c r="R2075">
        <f t="shared" si="100"/>
        <v>17</v>
      </c>
    </row>
    <row r="2076" spans="1:18" ht="43.5" hidden="1" x14ac:dyDescent="0.35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8321</v>
      </c>
      <c r="O2076" t="s">
        <v>8323</v>
      </c>
      <c r="P2076" s="14">
        <f t="shared" si="101"/>
        <v>42413.649641203709</v>
      </c>
      <c r="Q2076" s="14">
        <f t="shared" si="102"/>
        <v>42443.607974537037</v>
      </c>
      <c r="R2076">
        <f t="shared" si="100"/>
        <v>30</v>
      </c>
    </row>
    <row r="2077" spans="1:18" ht="29" hidden="1" x14ac:dyDescent="0.35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8321</v>
      </c>
      <c r="O2077" t="s">
        <v>8323</v>
      </c>
      <c r="P2077" s="14">
        <f t="shared" si="101"/>
        <v>42430.566898148143</v>
      </c>
      <c r="Q2077" s="14">
        <f t="shared" si="102"/>
        <v>42459.525231481486</v>
      </c>
      <c r="R2077">
        <f t="shared" si="100"/>
        <v>29</v>
      </c>
    </row>
    <row r="2078" spans="1:18" ht="43.5" hidden="1" x14ac:dyDescent="0.35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8312</v>
      </c>
      <c r="O2078" t="s">
        <v>8336</v>
      </c>
      <c r="P2078" s="14">
        <f t="shared" si="101"/>
        <v>42129.226388888885</v>
      </c>
      <c r="Q2078" s="14">
        <f t="shared" si="102"/>
        <v>42159.226388888885</v>
      </c>
      <c r="R2078">
        <f t="shared" si="100"/>
        <v>30</v>
      </c>
    </row>
    <row r="2079" spans="1:18" ht="43.5" hidden="1" x14ac:dyDescent="0.35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8317</v>
      </c>
      <c r="O2079" t="s">
        <v>8319</v>
      </c>
      <c r="P2079" s="14">
        <f t="shared" si="101"/>
        <v>40865.867141203707</v>
      </c>
      <c r="Q2079" s="14">
        <f t="shared" si="102"/>
        <v>40902.208333333336</v>
      </c>
      <c r="R2079">
        <f t="shared" si="100"/>
        <v>37</v>
      </c>
    </row>
    <row r="2080" spans="1:18" ht="43.5" hidden="1" x14ac:dyDescent="0.35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8312</v>
      </c>
      <c r="O2080" t="s">
        <v>8337</v>
      </c>
      <c r="P2080" s="14">
        <f t="shared" si="101"/>
        <v>40898.089236111111</v>
      </c>
      <c r="Q2080" s="14">
        <f t="shared" si="102"/>
        <v>40920.041666666664</v>
      </c>
      <c r="R2080">
        <f t="shared" si="100"/>
        <v>22</v>
      </c>
    </row>
    <row r="2081" spans="1:18" ht="43.5" hidden="1" x14ac:dyDescent="0.35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8312</v>
      </c>
      <c r="O2081" t="s">
        <v>8337</v>
      </c>
      <c r="P2081" s="14">
        <f t="shared" si="101"/>
        <v>41324.193298611113</v>
      </c>
      <c r="Q2081" s="14">
        <f t="shared" si="102"/>
        <v>41384.151631944449</v>
      </c>
      <c r="R2081">
        <f t="shared" si="100"/>
        <v>60</v>
      </c>
    </row>
    <row r="2082" spans="1:18" ht="43.5" hidden="1" x14ac:dyDescent="0.35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8326</v>
      </c>
      <c r="O2082" t="s">
        <v>8351</v>
      </c>
      <c r="P2082" s="14">
        <f t="shared" si="101"/>
        <v>42685.680648148147</v>
      </c>
      <c r="Q2082" s="14">
        <f t="shared" si="102"/>
        <v>42715.680648148147</v>
      </c>
      <c r="R2082">
        <f t="shared" si="100"/>
        <v>30</v>
      </c>
    </row>
    <row r="2083" spans="1:18" ht="43.5" hidden="1" x14ac:dyDescent="0.35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8326</v>
      </c>
      <c r="O2083" t="s">
        <v>8351</v>
      </c>
      <c r="P2083" s="14">
        <f t="shared" si="101"/>
        <v>42345.951539351852</v>
      </c>
      <c r="Q2083" s="14">
        <f t="shared" si="102"/>
        <v>42375.951539351852</v>
      </c>
      <c r="R2083">
        <f t="shared" si="100"/>
        <v>30</v>
      </c>
    </row>
    <row r="2084" spans="1:18" ht="43.5" hidden="1" x14ac:dyDescent="0.35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8312</v>
      </c>
      <c r="O2084" t="s">
        <v>8337</v>
      </c>
      <c r="P2084" s="14">
        <f t="shared" si="101"/>
        <v>42010.822233796294</v>
      </c>
      <c r="Q2084" s="14">
        <f t="shared" si="102"/>
        <v>42040.822233796294</v>
      </c>
      <c r="R2084">
        <f t="shared" si="100"/>
        <v>30</v>
      </c>
    </row>
    <row r="2085" spans="1:18" ht="43.5" hidden="1" x14ac:dyDescent="0.35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8312</v>
      </c>
      <c r="O2085" t="s">
        <v>8337</v>
      </c>
      <c r="P2085" s="14">
        <f t="shared" si="101"/>
        <v>41861.070567129631</v>
      </c>
      <c r="Q2085" s="14">
        <f t="shared" si="102"/>
        <v>41906.070567129631</v>
      </c>
      <c r="R2085">
        <f t="shared" si="100"/>
        <v>45</v>
      </c>
    </row>
    <row r="2086" spans="1:18" ht="43.5" hidden="1" x14ac:dyDescent="0.35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8312</v>
      </c>
      <c r="O2086" t="s">
        <v>8337</v>
      </c>
      <c r="P2086" s="14">
        <f t="shared" si="101"/>
        <v>42303.617488425924</v>
      </c>
      <c r="Q2086" s="14">
        <f t="shared" si="102"/>
        <v>42333.659155092595</v>
      </c>
      <c r="R2086">
        <f t="shared" si="100"/>
        <v>30</v>
      </c>
    </row>
    <row r="2087" spans="1:18" ht="43.5" hidden="1" x14ac:dyDescent="0.35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8312</v>
      </c>
      <c r="O2087" t="s">
        <v>8337</v>
      </c>
      <c r="P2087" s="14">
        <f t="shared" si="101"/>
        <v>42705.764513888891</v>
      </c>
      <c r="Q2087" s="14">
        <f t="shared" si="102"/>
        <v>42735.764513888891</v>
      </c>
      <c r="R2087">
        <f t="shared" si="100"/>
        <v>30</v>
      </c>
    </row>
    <row r="2088" spans="1:18" ht="43.5" hidden="1" x14ac:dyDescent="0.35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8317</v>
      </c>
      <c r="O2088" t="s">
        <v>8319</v>
      </c>
      <c r="P2088" s="14">
        <f t="shared" si="101"/>
        <v>40458.815625000003</v>
      </c>
      <c r="Q2088" s="14">
        <f t="shared" si="102"/>
        <v>40521.207638888889</v>
      </c>
      <c r="R2088">
        <f t="shared" si="100"/>
        <v>63</v>
      </c>
    </row>
    <row r="2089" spans="1:18" ht="43.5" hidden="1" x14ac:dyDescent="0.35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8321</v>
      </c>
      <c r="O2089" t="s">
        <v>8322</v>
      </c>
      <c r="P2089" s="14">
        <f t="shared" si="101"/>
        <v>41156.963344907403</v>
      </c>
      <c r="Q2089" s="14">
        <f t="shared" si="102"/>
        <v>41186.963344907403</v>
      </c>
      <c r="R2089">
        <f t="shared" si="100"/>
        <v>30</v>
      </c>
    </row>
    <row r="2090" spans="1:18" ht="58" hidden="1" x14ac:dyDescent="0.35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8321</v>
      </c>
      <c r="O2090" t="s">
        <v>8322</v>
      </c>
      <c r="P2090" s="14">
        <f t="shared" si="101"/>
        <v>42397.679513888885</v>
      </c>
      <c r="Q2090" s="14">
        <f t="shared" si="102"/>
        <v>42411.679513888885</v>
      </c>
      <c r="R2090">
        <f t="shared" si="100"/>
        <v>14</v>
      </c>
    </row>
    <row r="2091" spans="1:18" ht="43.5" hidden="1" x14ac:dyDescent="0.35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8321</v>
      </c>
      <c r="O2091" t="s">
        <v>8322</v>
      </c>
      <c r="P2091" s="14">
        <f t="shared" si="101"/>
        <v>42430.747511574074</v>
      </c>
      <c r="Q2091" s="14">
        <f t="shared" si="102"/>
        <v>42460.70584490741</v>
      </c>
      <c r="R2091">
        <f t="shared" si="100"/>
        <v>30</v>
      </c>
    </row>
    <row r="2092" spans="1:18" ht="43.5" hidden="1" x14ac:dyDescent="0.35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8317</v>
      </c>
      <c r="O2092" t="s">
        <v>8335</v>
      </c>
      <c r="P2092" s="14">
        <f t="shared" si="101"/>
        <v>42096.633206018523</v>
      </c>
      <c r="Q2092" s="14">
        <f t="shared" si="102"/>
        <v>42126.633206018523</v>
      </c>
      <c r="R2092">
        <f t="shared" si="100"/>
        <v>30</v>
      </c>
    </row>
    <row r="2093" spans="1:18" ht="29" hidden="1" x14ac:dyDescent="0.35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8317</v>
      </c>
      <c r="O2093" t="s">
        <v>8335</v>
      </c>
      <c r="P2093" s="14">
        <f t="shared" si="101"/>
        <v>42279.669768518521</v>
      </c>
      <c r="Q2093" s="14">
        <f t="shared" si="102"/>
        <v>42321.711435185185</v>
      </c>
      <c r="R2093">
        <f t="shared" si="100"/>
        <v>42</v>
      </c>
    </row>
    <row r="2094" spans="1:18" ht="43.5" hidden="1" x14ac:dyDescent="0.35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8321</v>
      </c>
      <c r="O2094" t="s">
        <v>8338</v>
      </c>
      <c r="P2094" s="14">
        <f t="shared" si="101"/>
        <v>41319.349988425929</v>
      </c>
      <c r="Q2094" s="14">
        <f t="shared" si="102"/>
        <v>41359.349988425929</v>
      </c>
      <c r="R2094">
        <f t="shared" si="100"/>
        <v>40</v>
      </c>
    </row>
    <row r="2095" spans="1:18" ht="43.5" hidden="1" x14ac:dyDescent="0.35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8321</v>
      </c>
      <c r="O2095" t="s">
        <v>8338</v>
      </c>
      <c r="P2095" s="14">
        <f t="shared" si="101"/>
        <v>41806.794074074074</v>
      </c>
      <c r="Q2095" s="14">
        <f t="shared" si="102"/>
        <v>41839.125</v>
      </c>
      <c r="R2095">
        <f t="shared" si="100"/>
        <v>33</v>
      </c>
    </row>
    <row r="2096" spans="1:18" ht="43.5" hidden="1" x14ac:dyDescent="0.35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8321</v>
      </c>
      <c r="O2096" t="s">
        <v>8338</v>
      </c>
      <c r="P2096" s="14">
        <f t="shared" si="101"/>
        <v>42452.825740740736</v>
      </c>
      <c r="Q2096" s="14">
        <f t="shared" si="102"/>
        <v>42482.825740740736</v>
      </c>
      <c r="R2096">
        <f t="shared" si="100"/>
        <v>30</v>
      </c>
    </row>
    <row r="2097" spans="1:18" ht="43.5" hidden="1" x14ac:dyDescent="0.35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8321</v>
      </c>
      <c r="O2097" t="s">
        <v>8338</v>
      </c>
      <c r="P2097" s="14">
        <f t="shared" si="101"/>
        <v>42647.818819444445</v>
      </c>
      <c r="Q2097" s="14">
        <f t="shared" si="102"/>
        <v>42659.854166666672</v>
      </c>
      <c r="R2097">
        <f t="shared" si="100"/>
        <v>12</v>
      </c>
    </row>
    <row r="2098" spans="1:18" ht="58" hidden="1" x14ac:dyDescent="0.35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8317</v>
      </c>
      <c r="O2098" t="s">
        <v>8335</v>
      </c>
      <c r="P2098" s="14">
        <f t="shared" si="101"/>
        <v>41264.72314814815</v>
      </c>
      <c r="Q2098" s="14">
        <f t="shared" si="102"/>
        <v>41294.72314814815</v>
      </c>
      <c r="R2098">
        <f t="shared" si="100"/>
        <v>30</v>
      </c>
    </row>
    <row r="2099" spans="1:18" ht="29" hidden="1" x14ac:dyDescent="0.35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8317</v>
      </c>
      <c r="O2099" t="s">
        <v>8319</v>
      </c>
      <c r="P2099" s="14">
        <f t="shared" si="101"/>
        <v>41416.146944444445</v>
      </c>
      <c r="Q2099" s="14">
        <f t="shared" si="102"/>
        <v>41446.146944444445</v>
      </c>
      <c r="R2099">
        <f t="shared" si="100"/>
        <v>30</v>
      </c>
    </row>
    <row r="2100" spans="1:18" ht="29" hidden="1" x14ac:dyDescent="0.35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8317</v>
      </c>
      <c r="O2100" t="s">
        <v>8319</v>
      </c>
      <c r="P2100" s="14">
        <f t="shared" si="101"/>
        <v>41002.958634259259</v>
      </c>
      <c r="Q2100" s="14">
        <f t="shared" si="102"/>
        <v>41032.958634259259</v>
      </c>
      <c r="R2100">
        <f t="shared" si="100"/>
        <v>30</v>
      </c>
    </row>
    <row r="2101" spans="1:18" ht="58" hidden="1" x14ac:dyDescent="0.35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8317</v>
      </c>
      <c r="O2101" t="s">
        <v>8319</v>
      </c>
      <c r="P2101" s="14">
        <f t="shared" si="101"/>
        <v>40050.643680555557</v>
      </c>
      <c r="Q2101" s="14">
        <f t="shared" si="102"/>
        <v>40082.165972222225</v>
      </c>
      <c r="R2101">
        <f t="shared" si="100"/>
        <v>32</v>
      </c>
    </row>
    <row r="2102" spans="1:18" ht="58" hidden="1" x14ac:dyDescent="0.35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8317</v>
      </c>
      <c r="O2102" t="s">
        <v>8319</v>
      </c>
      <c r="P2102" s="14">
        <f t="shared" si="101"/>
        <v>41696.817129629628</v>
      </c>
      <c r="Q2102" s="14">
        <f t="shared" si="102"/>
        <v>41731.775462962964</v>
      </c>
      <c r="R2102">
        <f t="shared" si="100"/>
        <v>35</v>
      </c>
    </row>
    <row r="2103" spans="1:18" ht="43.5" hidden="1" x14ac:dyDescent="0.35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8312</v>
      </c>
      <c r="O2103" t="s">
        <v>8313</v>
      </c>
      <c r="P2103" s="14">
        <f t="shared" si="101"/>
        <v>42167.813703703709</v>
      </c>
      <c r="Q2103" s="14">
        <f t="shared" si="102"/>
        <v>42197.813703703709</v>
      </c>
      <c r="R2103">
        <f t="shared" si="100"/>
        <v>30</v>
      </c>
    </row>
    <row r="2104" spans="1:18" ht="43.5" hidden="1" x14ac:dyDescent="0.35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8312</v>
      </c>
      <c r="O2104" t="s">
        <v>8313</v>
      </c>
      <c r="P2104" s="14">
        <f t="shared" si="101"/>
        <v>42377.70694444445</v>
      </c>
      <c r="Q2104" s="14">
        <f t="shared" si="102"/>
        <v>42407.70694444445</v>
      </c>
      <c r="R2104">
        <f t="shared" si="100"/>
        <v>30</v>
      </c>
    </row>
    <row r="2105" spans="1:18" ht="43.5" hidden="1" x14ac:dyDescent="0.35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8312</v>
      </c>
      <c r="O2105" t="s">
        <v>8313</v>
      </c>
      <c r="P2105" s="14">
        <f t="shared" si="101"/>
        <v>42031.362187499995</v>
      </c>
      <c r="Q2105" s="14">
        <f t="shared" si="102"/>
        <v>42061.362187499995</v>
      </c>
      <c r="R2105">
        <f t="shared" si="100"/>
        <v>30</v>
      </c>
    </row>
    <row r="2106" spans="1:18" ht="43.5" hidden="1" x14ac:dyDescent="0.35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8312</v>
      </c>
      <c r="O2106" t="s">
        <v>8313</v>
      </c>
      <c r="P2106" s="14">
        <f t="shared" si="101"/>
        <v>42262.849050925928</v>
      </c>
      <c r="Q2106" s="14">
        <f t="shared" si="102"/>
        <v>42292.849050925928</v>
      </c>
      <c r="R2106">
        <f t="shared" si="100"/>
        <v>30</v>
      </c>
    </row>
    <row r="2107" spans="1:18" ht="43.5" hidden="1" x14ac:dyDescent="0.35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8324</v>
      </c>
      <c r="O2107" t="s">
        <v>8325</v>
      </c>
      <c r="P2107" s="14">
        <f t="shared" si="101"/>
        <v>42595.585358796292</v>
      </c>
      <c r="Q2107" s="14">
        <f t="shared" si="102"/>
        <v>42616.585358796292</v>
      </c>
      <c r="R2107">
        <f t="shared" si="100"/>
        <v>21</v>
      </c>
    </row>
    <row r="2108" spans="1:18" ht="29" hidden="1" x14ac:dyDescent="0.35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8324</v>
      </c>
      <c r="O2108" t="s">
        <v>8325</v>
      </c>
      <c r="P2108" s="14">
        <f t="shared" si="101"/>
        <v>42383.899456018517</v>
      </c>
      <c r="Q2108" s="14">
        <f t="shared" si="102"/>
        <v>42413.899456018517</v>
      </c>
      <c r="R2108">
        <f t="shared" si="100"/>
        <v>30</v>
      </c>
    </row>
    <row r="2109" spans="1:18" ht="58" hidden="1" x14ac:dyDescent="0.35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8324</v>
      </c>
      <c r="O2109" t="s">
        <v>8339</v>
      </c>
      <c r="P2109" s="14">
        <f t="shared" si="101"/>
        <v>42243.190057870372</v>
      </c>
      <c r="Q2109" s="14">
        <f t="shared" si="102"/>
        <v>42273.190057870372</v>
      </c>
      <c r="R2109">
        <f t="shared" si="100"/>
        <v>30</v>
      </c>
    </row>
    <row r="2110" spans="1:18" ht="58" hidden="1" x14ac:dyDescent="0.35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8324</v>
      </c>
      <c r="O2110" t="s">
        <v>8339</v>
      </c>
      <c r="P2110" s="14">
        <f t="shared" si="101"/>
        <v>42670.602673611109</v>
      </c>
      <c r="Q2110" s="14">
        <f t="shared" si="102"/>
        <v>42700.64434027778</v>
      </c>
      <c r="R2110">
        <f t="shared" si="100"/>
        <v>30</v>
      </c>
    </row>
    <row r="2111" spans="1:18" ht="58" hidden="1" x14ac:dyDescent="0.35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8324</v>
      </c>
      <c r="O2111" t="s">
        <v>8339</v>
      </c>
      <c r="P2111" s="14">
        <f t="shared" si="101"/>
        <v>42495.871736111112</v>
      </c>
      <c r="Q2111" s="14">
        <f t="shared" si="102"/>
        <v>42530.791666666672</v>
      </c>
      <c r="R2111">
        <f t="shared" si="100"/>
        <v>35</v>
      </c>
    </row>
    <row r="2112" spans="1:18" ht="58" hidden="1" x14ac:dyDescent="0.35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8317</v>
      </c>
      <c r="O2112" t="s">
        <v>8319</v>
      </c>
      <c r="P2112" s="14">
        <f t="shared" si="101"/>
        <v>40417.011296296296</v>
      </c>
      <c r="Q2112" s="14">
        <f t="shared" si="102"/>
        <v>40462.011296296296</v>
      </c>
      <c r="R2112">
        <f t="shared" si="100"/>
        <v>45</v>
      </c>
    </row>
    <row r="2113" spans="1:18" ht="43.5" hidden="1" x14ac:dyDescent="0.35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8324</v>
      </c>
      <c r="O2113" t="s">
        <v>8340</v>
      </c>
      <c r="P2113" s="14">
        <f t="shared" si="101"/>
        <v>42258.297094907408</v>
      </c>
      <c r="Q2113" s="14">
        <f t="shared" si="102"/>
        <v>42280.875</v>
      </c>
      <c r="R2113">
        <f t="shared" si="100"/>
        <v>22</v>
      </c>
    </row>
    <row r="2114" spans="1:18" ht="58" hidden="1" x14ac:dyDescent="0.35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8324</v>
      </c>
      <c r="O2114" t="s">
        <v>8340</v>
      </c>
      <c r="P2114" s="14">
        <f t="shared" si="101"/>
        <v>42027.839733796296</v>
      </c>
      <c r="Q2114" s="14">
        <f t="shared" si="102"/>
        <v>42057.839733796296</v>
      </c>
      <c r="R2114">
        <f t="shared" si="100"/>
        <v>30</v>
      </c>
    </row>
    <row r="2115" spans="1:18" ht="43.5" hidden="1" x14ac:dyDescent="0.35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8324</v>
      </c>
      <c r="O2115" t="s">
        <v>8340</v>
      </c>
      <c r="P2115" s="14">
        <f t="shared" si="101"/>
        <v>41926.680879629632</v>
      </c>
      <c r="Q2115" s="14">
        <f t="shared" si="102"/>
        <v>41956.722546296296</v>
      </c>
      <c r="R2115">
        <f t="shared" ref="R2115:R2178" si="103">_xlfn.DAYS(Q2115,P2115)</f>
        <v>30</v>
      </c>
    </row>
    <row r="2116" spans="1:18" ht="43.5" hidden="1" x14ac:dyDescent="0.35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8317</v>
      </c>
      <c r="O2116" t="s">
        <v>8341</v>
      </c>
      <c r="P2116" s="14">
        <f t="shared" ref="P2116:P2179" si="104">(((J2116/60)/60)/24)+DATE(1970,1,1)</f>
        <v>42460.573611111111</v>
      </c>
      <c r="Q2116" s="14">
        <f t="shared" ref="Q2116:Q2179" si="105">(((I2116/60)/60)/24)+DATE(1970,1,1)</f>
        <v>42482.619444444441</v>
      </c>
      <c r="R2116">
        <f t="shared" si="103"/>
        <v>22</v>
      </c>
    </row>
    <row r="2117" spans="1:18" ht="43.5" hidden="1" x14ac:dyDescent="0.35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8317</v>
      </c>
      <c r="O2117" t="s">
        <v>8341</v>
      </c>
      <c r="P2117" s="14">
        <f t="shared" si="104"/>
        <v>41068.520474537036</v>
      </c>
      <c r="Q2117" s="14">
        <f t="shared" si="105"/>
        <v>41098.520474537036</v>
      </c>
      <c r="R2117">
        <f t="shared" si="103"/>
        <v>30</v>
      </c>
    </row>
    <row r="2118" spans="1:18" ht="43.5" hidden="1" x14ac:dyDescent="0.35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8324</v>
      </c>
      <c r="O2118" t="s">
        <v>8325</v>
      </c>
      <c r="P2118" s="14">
        <f t="shared" si="104"/>
        <v>42294.628449074073</v>
      </c>
      <c r="Q2118" s="14">
        <f t="shared" si="105"/>
        <v>42324.670115740737</v>
      </c>
      <c r="R2118">
        <f t="shared" si="103"/>
        <v>30</v>
      </c>
    </row>
    <row r="2119" spans="1:18" ht="29" hidden="1" x14ac:dyDescent="0.35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8312</v>
      </c>
      <c r="O2119" t="s">
        <v>8342</v>
      </c>
      <c r="P2119" s="14">
        <f t="shared" si="104"/>
        <v>42108.538449074069</v>
      </c>
      <c r="Q2119" s="14">
        <f t="shared" si="105"/>
        <v>42138.538449074069</v>
      </c>
      <c r="R2119">
        <f t="shared" si="103"/>
        <v>30</v>
      </c>
    </row>
    <row r="2120" spans="1:18" ht="43.5" hidden="1" x14ac:dyDescent="0.35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8312</v>
      </c>
      <c r="O2120" t="s">
        <v>8342</v>
      </c>
      <c r="P2120" s="14">
        <f t="shared" si="104"/>
        <v>41667.823287037041</v>
      </c>
      <c r="Q2120" s="14">
        <f t="shared" si="105"/>
        <v>41697.958333333336</v>
      </c>
      <c r="R2120">
        <f t="shared" si="103"/>
        <v>30</v>
      </c>
    </row>
    <row r="2121" spans="1:18" ht="43.5" hidden="1" x14ac:dyDescent="0.35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8312</v>
      </c>
      <c r="O2121" t="s">
        <v>8343</v>
      </c>
      <c r="P2121" s="14">
        <f t="shared" si="104"/>
        <v>41542.958449074074</v>
      </c>
      <c r="Q2121" s="14">
        <f t="shared" si="105"/>
        <v>41572.958449074074</v>
      </c>
      <c r="R2121">
        <f t="shared" si="103"/>
        <v>30</v>
      </c>
    </row>
    <row r="2122" spans="1:18" ht="43.5" hidden="1" x14ac:dyDescent="0.35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8324</v>
      </c>
      <c r="O2122" t="s">
        <v>8325</v>
      </c>
      <c r="P2122" s="14">
        <f t="shared" si="104"/>
        <v>41834.138495370367</v>
      </c>
      <c r="Q2122" s="14">
        <f t="shared" si="105"/>
        <v>41864.138495370367</v>
      </c>
      <c r="R2122">
        <f t="shared" si="103"/>
        <v>30</v>
      </c>
    </row>
    <row r="2123" spans="1:18" ht="43.5" hidden="1" x14ac:dyDescent="0.35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8312</v>
      </c>
      <c r="O2123" t="s">
        <v>8337</v>
      </c>
      <c r="P2123" s="14">
        <f t="shared" si="104"/>
        <v>42704.857094907406</v>
      </c>
      <c r="Q2123" s="14">
        <f t="shared" si="105"/>
        <v>42764.857094907406</v>
      </c>
      <c r="R2123">
        <f t="shared" si="103"/>
        <v>60</v>
      </c>
    </row>
    <row r="2124" spans="1:18" ht="43.5" hidden="1" x14ac:dyDescent="0.35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8312</v>
      </c>
      <c r="O2124" t="s">
        <v>8337</v>
      </c>
      <c r="P2124" s="14">
        <f t="shared" si="104"/>
        <v>42620.143564814818</v>
      </c>
      <c r="Q2124" s="14">
        <f t="shared" si="105"/>
        <v>42680.143564814818</v>
      </c>
      <c r="R2124">
        <f t="shared" si="103"/>
        <v>60</v>
      </c>
    </row>
    <row r="2125" spans="1:18" ht="43.5" hidden="1" x14ac:dyDescent="0.35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8315</v>
      </c>
      <c r="O2125" t="s">
        <v>8345</v>
      </c>
      <c r="P2125" s="14">
        <f t="shared" si="104"/>
        <v>42585.7106712963</v>
      </c>
      <c r="Q2125" s="14">
        <f t="shared" si="105"/>
        <v>42615.7106712963</v>
      </c>
      <c r="R2125">
        <f t="shared" si="103"/>
        <v>30</v>
      </c>
    </row>
    <row r="2126" spans="1:18" ht="58" hidden="1" x14ac:dyDescent="0.35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8315</v>
      </c>
      <c r="O2126" t="s">
        <v>8345</v>
      </c>
      <c r="P2126" s="14">
        <f t="shared" si="104"/>
        <v>41415.461319444446</v>
      </c>
      <c r="Q2126" s="14">
        <f t="shared" si="105"/>
        <v>41445.461319444446</v>
      </c>
      <c r="R2126">
        <f t="shared" si="103"/>
        <v>30</v>
      </c>
    </row>
    <row r="2127" spans="1:18" ht="29" hidden="1" x14ac:dyDescent="0.35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8315</v>
      </c>
      <c r="O2127" t="s">
        <v>8345</v>
      </c>
      <c r="P2127" s="14">
        <f t="shared" si="104"/>
        <v>41247.063576388886</v>
      </c>
      <c r="Q2127" s="14">
        <f t="shared" si="105"/>
        <v>41277.063576388886</v>
      </c>
      <c r="R2127">
        <f t="shared" si="103"/>
        <v>30</v>
      </c>
    </row>
    <row r="2128" spans="1:18" ht="43.5" hidden="1" x14ac:dyDescent="0.35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8315</v>
      </c>
      <c r="O2128" t="s">
        <v>8345</v>
      </c>
      <c r="P2128" s="14">
        <f t="shared" si="104"/>
        <v>40736.668032407404</v>
      </c>
      <c r="Q2128" s="14">
        <f t="shared" si="105"/>
        <v>40766.668032407404</v>
      </c>
      <c r="R2128">
        <f t="shared" si="103"/>
        <v>30</v>
      </c>
    </row>
    <row r="2129" spans="1:18" ht="43.5" hidden="1" x14ac:dyDescent="0.35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8315</v>
      </c>
      <c r="O2129" t="s">
        <v>8345</v>
      </c>
      <c r="P2129" s="14">
        <f t="shared" si="104"/>
        <v>40863.013356481482</v>
      </c>
      <c r="Q2129" s="14">
        <f t="shared" si="105"/>
        <v>40893.013356481482</v>
      </c>
      <c r="R2129">
        <f t="shared" si="103"/>
        <v>30</v>
      </c>
    </row>
    <row r="2130" spans="1:18" ht="43.5" hidden="1" x14ac:dyDescent="0.35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8328</v>
      </c>
      <c r="O2130" t="s">
        <v>8329</v>
      </c>
      <c r="P2130" s="14">
        <f t="shared" si="104"/>
        <v>42558.189432870371</v>
      </c>
      <c r="Q2130" s="14">
        <f t="shared" si="105"/>
        <v>42587.875</v>
      </c>
      <c r="R2130">
        <f t="shared" si="103"/>
        <v>29</v>
      </c>
    </row>
    <row r="2131" spans="1:18" ht="58" hidden="1" x14ac:dyDescent="0.35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8328</v>
      </c>
      <c r="O2131" t="s">
        <v>8329</v>
      </c>
      <c r="P2131" s="14">
        <f t="shared" si="104"/>
        <v>42201.675011574072</v>
      </c>
      <c r="Q2131" s="14">
        <f t="shared" si="105"/>
        <v>42216.666666666672</v>
      </c>
      <c r="R2131">
        <f t="shared" si="103"/>
        <v>15</v>
      </c>
    </row>
    <row r="2132" spans="1:18" ht="58" hidden="1" x14ac:dyDescent="0.35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8328</v>
      </c>
      <c r="O2132" t="s">
        <v>8329</v>
      </c>
      <c r="P2132" s="14">
        <f t="shared" si="104"/>
        <v>42507.264699074076</v>
      </c>
      <c r="Q2132" s="14">
        <f t="shared" si="105"/>
        <v>42538.666666666672</v>
      </c>
      <c r="R2132">
        <f t="shared" si="103"/>
        <v>31</v>
      </c>
    </row>
    <row r="2133" spans="1:18" hidden="1" x14ac:dyDescent="0.35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8328</v>
      </c>
      <c r="O2133" t="s">
        <v>8329</v>
      </c>
      <c r="P2133" s="14">
        <f t="shared" si="104"/>
        <v>42154.873124999998</v>
      </c>
      <c r="Q2133" s="14">
        <f t="shared" si="105"/>
        <v>42184.873124999998</v>
      </c>
      <c r="R2133">
        <f t="shared" si="103"/>
        <v>30</v>
      </c>
    </row>
    <row r="2134" spans="1:18" ht="43.5" hidden="1" x14ac:dyDescent="0.35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8328</v>
      </c>
      <c r="O2134" t="s">
        <v>8329</v>
      </c>
      <c r="P2134" s="14">
        <f t="shared" si="104"/>
        <v>42054.74418981481</v>
      </c>
      <c r="Q2134" s="14">
        <f t="shared" si="105"/>
        <v>42100.166666666672</v>
      </c>
      <c r="R2134">
        <f t="shared" si="103"/>
        <v>46</v>
      </c>
    </row>
    <row r="2135" spans="1:18" ht="43.5" hidden="1" x14ac:dyDescent="0.35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8328</v>
      </c>
      <c r="O2135" t="s">
        <v>8329</v>
      </c>
      <c r="P2135" s="14">
        <f t="shared" si="104"/>
        <v>42139.525567129633</v>
      </c>
      <c r="Q2135" s="14">
        <f t="shared" si="105"/>
        <v>42169.525567129633</v>
      </c>
      <c r="R2135">
        <f t="shared" si="103"/>
        <v>30</v>
      </c>
    </row>
    <row r="2136" spans="1:18" ht="43.5" hidden="1" x14ac:dyDescent="0.35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8328</v>
      </c>
      <c r="O2136" t="s">
        <v>8329</v>
      </c>
      <c r="P2136" s="14">
        <f t="shared" si="104"/>
        <v>41781.045173611114</v>
      </c>
      <c r="Q2136" s="14">
        <f t="shared" si="105"/>
        <v>41811.045173611114</v>
      </c>
      <c r="R2136">
        <f t="shared" si="103"/>
        <v>30</v>
      </c>
    </row>
    <row r="2137" spans="1:18" ht="43.5" hidden="1" x14ac:dyDescent="0.35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8328</v>
      </c>
      <c r="O2137" t="s">
        <v>8329</v>
      </c>
      <c r="P2137" s="14">
        <f t="shared" si="104"/>
        <v>42627.955104166671</v>
      </c>
      <c r="Q2137" s="14">
        <f t="shared" si="105"/>
        <v>42657.916666666672</v>
      </c>
      <c r="R2137">
        <f t="shared" si="103"/>
        <v>30</v>
      </c>
    </row>
    <row r="2138" spans="1:18" ht="58" hidden="1" x14ac:dyDescent="0.35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8328</v>
      </c>
      <c r="O2138" t="s">
        <v>8329</v>
      </c>
      <c r="P2138" s="14">
        <f t="shared" si="104"/>
        <v>41746.189409722225</v>
      </c>
      <c r="Q2138" s="14">
        <f t="shared" si="105"/>
        <v>41776.189409722225</v>
      </c>
      <c r="R2138">
        <f t="shared" si="103"/>
        <v>30</v>
      </c>
    </row>
    <row r="2139" spans="1:18" ht="43.5" hidden="1" x14ac:dyDescent="0.35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8328</v>
      </c>
      <c r="O2139" t="s">
        <v>8329</v>
      </c>
      <c r="P2139" s="14">
        <f t="shared" si="104"/>
        <v>42722.84474537037</v>
      </c>
      <c r="Q2139" s="14">
        <f t="shared" si="105"/>
        <v>42752.84474537037</v>
      </c>
      <c r="R2139">
        <f t="shared" si="103"/>
        <v>30</v>
      </c>
    </row>
    <row r="2140" spans="1:18" hidden="1" x14ac:dyDescent="0.35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8328</v>
      </c>
      <c r="O2140" t="s">
        <v>8329</v>
      </c>
      <c r="P2140" s="14">
        <f t="shared" si="104"/>
        <v>41953.773090277777</v>
      </c>
      <c r="Q2140" s="14">
        <f t="shared" si="105"/>
        <v>42013.083333333328</v>
      </c>
      <c r="R2140">
        <f t="shared" si="103"/>
        <v>60</v>
      </c>
    </row>
    <row r="2141" spans="1:18" ht="43.5" hidden="1" x14ac:dyDescent="0.35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8328</v>
      </c>
      <c r="O2141" t="s">
        <v>8329</v>
      </c>
      <c r="P2141" s="14">
        <f t="shared" si="104"/>
        <v>42196.166874999995</v>
      </c>
      <c r="Q2141" s="14">
        <f t="shared" si="105"/>
        <v>42256.166874999995</v>
      </c>
      <c r="R2141">
        <f t="shared" si="103"/>
        <v>60</v>
      </c>
    </row>
    <row r="2142" spans="1:18" ht="43.5" hidden="1" x14ac:dyDescent="0.35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8328</v>
      </c>
      <c r="O2142" t="s">
        <v>8329</v>
      </c>
      <c r="P2142" s="14">
        <f t="shared" si="104"/>
        <v>42278.629710648151</v>
      </c>
      <c r="Q2142" s="14">
        <f t="shared" si="105"/>
        <v>42306.629710648151</v>
      </c>
      <c r="R2142">
        <f t="shared" si="103"/>
        <v>28</v>
      </c>
    </row>
    <row r="2143" spans="1:18" ht="58" hidden="1" x14ac:dyDescent="0.35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8328</v>
      </c>
      <c r="O2143" t="s">
        <v>8329</v>
      </c>
      <c r="P2143" s="14">
        <f t="shared" si="104"/>
        <v>42061.212488425925</v>
      </c>
      <c r="Q2143" s="14">
        <f t="shared" si="105"/>
        <v>42089.166666666672</v>
      </c>
      <c r="R2143">
        <f t="shared" si="103"/>
        <v>28</v>
      </c>
    </row>
    <row r="2144" spans="1:18" ht="43.5" hidden="1" x14ac:dyDescent="0.35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8328</v>
      </c>
      <c r="O2144" t="s">
        <v>8329</v>
      </c>
      <c r="P2144" s="14">
        <f t="shared" si="104"/>
        <v>41827.909942129627</v>
      </c>
      <c r="Q2144" s="14">
        <f t="shared" si="105"/>
        <v>41857.897222222222</v>
      </c>
      <c r="R2144">
        <f t="shared" si="103"/>
        <v>30</v>
      </c>
    </row>
    <row r="2145" spans="1:18" ht="43.5" hidden="1" x14ac:dyDescent="0.35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8328</v>
      </c>
      <c r="O2145" t="s">
        <v>8329</v>
      </c>
      <c r="P2145" s="14">
        <f t="shared" si="104"/>
        <v>42042.197824074072</v>
      </c>
      <c r="Q2145" s="14">
        <f t="shared" si="105"/>
        <v>42072.156157407408</v>
      </c>
      <c r="R2145">
        <f t="shared" si="103"/>
        <v>30</v>
      </c>
    </row>
    <row r="2146" spans="1:18" ht="43.5" hidden="1" x14ac:dyDescent="0.35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8328</v>
      </c>
      <c r="O2146" t="s">
        <v>8329</v>
      </c>
      <c r="P2146" s="14">
        <f t="shared" si="104"/>
        <v>42341.818379629629</v>
      </c>
      <c r="Q2146" s="14">
        <f t="shared" si="105"/>
        <v>42370.166666666672</v>
      </c>
      <c r="R2146">
        <f t="shared" si="103"/>
        <v>29</v>
      </c>
    </row>
    <row r="2147" spans="1:18" ht="58" hidden="1" x14ac:dyDescent="0.35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8328</v>
      </c>
      <c r="O2147" t="s">
        <v>8329</v>
      </c>
      <c r="P2147" s="14">
        <f t="shared" si="104"/>
        <v>41880.061006944445</v>
      </c>
      <c r="Q2147" s="14">
        <f t="shared" si="105"/>
        <v>41908.065972222219</v>
      </c>
      <c r="R2147">
        <f t="shared" si="103"/>
        <v>28</v>
      </c>
    </row>
    <row r="2148" spans="1:18" ht="43.5" hidden="1" x14ac:dyDescent="0.35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8328</v>
      </c>
      <c r="O2148" t="s">
        <v>8329</v>
      </c>
      <c r="P2148" s="14">
        <f t="shared" si="104"/>
        <v>41993.824340277773</v>
      </c>
      <c r="Q2148" s="14">
        <f t="shared" si="105"/>
        <v>42010.25</v>
      </c>
      <c r="R2148">
        <f t="shared" si="103"/>
        <v>17</v>
      </c>
    </row>
    <row r="2149" spans="1:18" ht="43.5" hidden="1" x14ac:dyDescent="0.35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8328</v>
      </c>
      <c r="O2149" t="s">
        <v>8344</v>
      </c>
      <c r="P2149" s="14">
        <f t="shared" si="104"/>
        <v>42381.686840277776</v>
      </c>
      <c r="Q2149" s="14">
        <f t="shared" si="105"/>
        <v>42411.686840277776</v>
      </c>
      <c r="R2149">
        <f t="shared" si="103"/>
        <v>30</v>
      </c>
    </row>
    <row r="2150" spans="1:18" ht="43.5" hidden="1" x14ac:dyDescent="0.35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8328</v>
      </c>
      <c r="O2150" t="s">
        <v>8344</v>
      </c>
      <c r="P2150" s="14">
        <f t="shared" si="104"/>
        <v>41158.993923611109</v>
      </c>
      <c r="Q2150" s="14">
        <f t="shared" si="105"/>
        <v>41188.993923611109</v>
      </c>
      <c r="R2150">
        <f t="shared" si="103"/>
        <v>30</v>
      </c>
    </row>
    <row r="2151" spans="1:18" ht="29" hidden="1" x14ac:dyDescent="0.35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8328</v>
      </c>
      <c r="O2151" t="s">
        <v>8344</v>
      </c>
      <c r="P2151" s="14">
        <f t="shared" si="104"/>
        <v>42567.264178240745</v>
      </c>
      <c r="Q2151" s="14">
        <f t="shared" si="105"/>
        <v>42597.264178240745</v>
      </c>
      <c r="R2151">
        <f t="shared" si="103"/>
        <v>30</v>
      </c>
    </row>
    <row r="2152" spans="1:18" ht="43.5" hidden="1" x14ac:dyDescent="0.35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8328</v>
      </c>
      <c r="O2152" t="s">
        <v>8344</v>
      </c>
      <c r="P2152" s="14">
        <f t="shared" si="104"/>
        <v>41975.901180555549</v>
      </c>
      <c r="Q2152" s="14">
        <f t="shared" si="105"/>
        <v>42004.890277777777</v>
      </c>
      <c r="R2152">
        <f t="shared" si="103"/>
        <v>29</v>
      </c>
    </row>
    <row r="2153" spans="1:18" ht="58" hidden="1" x14ac:dyDescent="0.35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8328</v>
      </c>
      <c r="O2153" t="s">
        <v>8344</v>
      </c>
      <c r="P2153" s="14">
        <f t="shared" si="104"/>
        <v>42566.948414351849</v>
      </c>
      <c r="Q2153" s="14">
        <f t="shared" si="105"/>
        <v>42596.948414351849</v>
      </c>
      <c r="R2153">
        <f t="shared" si="103"/>
        <v>30</v>
      </c>
    </row>
    <row r="2154" spans="1:18" ht="43.5" hidden="1" x14ac:dyDescent="0.35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8328</v>
      </c>
      <c r="O2154" t="s">
        <v>8329</v>
      </c>
      <c r="P2154" s="14">
        <f t="shared" si="104"/>
        <v>41233.499131944445</v>
      </c>
      <c r="Q2154" s="14">
        <f t="shared" si="105"/>
        <v>41263.499131944445</v>
      </c>
      <c r="R2154">
        <f t="shared" si="103"/>
        <v>30</v>
      </c>
    </row>
    <row r="2155" spans="1:18" ht="29" hidden="1" x14ac:dyDescent="0.35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8328</v>
      </c>
      <c r="O2155" t="s">
        <v>8329</v>
      </c>
      <c r="P2155" s="14">
        <f t="shared" si="104"/>
        <v>41447.839722222219</v>
      </c>
      <c r="Q2155" s="14">
        <f t="shared" si="105"/>
        <v>41477.839722222219</v>
      </c>
      <c r="R2155">
        <f t="shared" si="103"/>
        <v>30</v>
      </c>
    </row>
    <row r="2156" spans="1:18" ht="58" hidden="1" x14ac:dyDescent="0.35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8328</v>
      </c>
      <c r="O2156" t="s">
        <v>8329</v>
      </c>
      <c r="P2156" s="14">
        <f t="shared" si="104"/>
        <v>40531.886886574073</v>
      </c>
      <c r="Q2156" s="14">
        <f t="shared" si="105"/>
        <v>40591.886886574073</v>
      </c>
      <c r="R2156">
        <f t="shared" si="103"/>
        <v>60</v>
      </c>
    </row>
    <row r="2157" spans="1:18" ht="43.5" hidden="1" x14ac:dyDescent="0.35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8328</v>
      </c>
      <c r="O2157" t="s">
        <v>8346</v>
      </c>
      <c r="P2157" s="14">
        <f t="shared" si="104"/>
        <v>42010.968240740738</v>
      </c>
      <c r="Q2157" s="14">
        <f t="shared" si="105"/>
        <v>42055.968240740738</v>
      </c>
      <c r="R2157">
        <f t="shared" si="103"/>
        <v>45</v>
      </c>
    </row>
    <row r="2158" spans="1:18" ht="43.5" hidden="1" x14ac:dyDescent="0.35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8328</v>
      </c>
      <c r="O2158" t="s">
        <v>8346</v>
      </c>
      <c r="P2158" s="14">
        <f t="shared" si="104"/>
        <v>41858.761782407404</v>
      </c>
      <c r="Q2158" s="14">
        <f t="shared" si="105"/>
        <v>41888.875</v>
      </c>
      <c r="R2158">
        <f t="shared" si="103"/>
        <v>30</v>
      </c>
    </row>
    <row r="2159" spans="1:18" ht="43.5" hidden="1" x14ac:dyDescent="0.35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8328</v>
      </c>
      <c r="O2159" t="s">
        <v>8346</v>
      </c>
      <c r="P2159" s="14">
        <f t="shared" si="104"/>
        <v>42293.853541666671</v>
      </c>
      <c r="Q2159" s="14">
        <f t="shared" si="105"/>
        <v>42352.249305555553</v>
      </c>
      <c r="R2159">
        <f t="shared" si="103"/>
        <v>59</v>
      </c>
    </row>
    <row r="2160" spans="1:18" ht="43.5" hidden="1" x14ac:dyDescent="0.35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8328</v>
      </c>
      <c r="O2160" t="s">
        <v>8346</v>
      </c>
      <c r="P2160" s="14">
        <f t="shared" si="104"/>
        <v>42236.276053240741</v>
      </c>
      <c r="Q2160" s="14">
        <f t="shared" si="105"/>
        <v>42266.276053240741</v>
      </c>
      <c r="R2160">
        <f t="shared" si="103"/>
        <v>30</v>
      </c>
    </row>
    <row r="2161" spans="1:18" ht="43.5" hidden="1" x14ac:dyDescent="0.35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8328</v>
      </c>
      <c r="O2161" t="s">
        <v>8329</v>
      </c>
      <c r="P2161" s="14">
        <f t="shared" si="104"/>
        <v>41827.605057870373</v>
      </c>
      <c r="Q2161" s="14">
        <f t="shared" si="105"/>
        <v>41848.605057870373</v>
      </c>
      <c r="R2161">
        <f t="shared" si="103"/>
        <v>21</v>
      </c>
    </row>
    <row r="2162" spans="1:18" ht="43.5" hidden="1" x14ac:dyDescent="0.35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8328</v>
      </c>
      <c r="O2162" t="s">
        <v>8329</v>
      </c>
      <c r="P2162" s="14">
        <f t="shared" si="104"/>
        <v>42766.805034722223</v>
      </c>
      <c r="Q2162" s="14">
        <f t="shared" si="105"/>
        <v>42796.805034722223</v>
      </c>
      <c r="R2162">
        <f t="shared" si="103"/>
        <v>30</v>
      </c>
    </row>
    <row r="2163" spans="1:18" ht="43.5" hidden="1" x14ac:dyDescent="0.35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8328</v>
      </c>
      <c r="O2163" t="s">
        <v>8329</v>
      </c>
      <c r="P2163" s="14">
        <f t="shared" si="104"/>
        <v>42303.672662037032</v>
      </c>
      <c r="Q2163" s="14">
        <f t="shared" si="105"/>
        <v>42338.714328703703</v>
      </c>
      <c r="R2163">
        <f t="shared" si="103"/>
        <v>35</v>
      </c>
    </row>
    <row r="2164" spans="1:18" ht="58" hidden="1" x14ac:dyDescent="0.35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8328</v>
      </c>
      <c r="O2164" t="s">
        <v>8329</v>
      </c>
      <c r="P2164" s="14">
        <f t="shared" si="104"/>
        <v>41931.682939814818</v>
      </c>
      <c r="Q2164" s="14">
        <f t="shared" si="105"/>
        <v>41961.724606481483</v>
      </c>
      <c r="R2164">
        <f t="shared" si="103"/>
        <v>30</v>
      </c>
    </row>
    <row r="2165" spans="1:18" ht="29" hidden="1" x14ac:dyDescent="0.35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8328</v>
      </c>
      <c r="O2165" t="s">
        <v>8329</v>
      </c>
      <c r="P2165" s="14">
        <f t="shared" si="104"/>
        <v>42219.019733796296</v>
      </c>
      <c r="Q2165" s="14">
        <f t="shared" si="105"/>
        <v>42249.019733796296</v>
      </c>
      <c r="R2165">
        <f t="shared" si="103"/>
        <v>30</v>
      </c>
    </row>
    <row r="2166" spans="1:18" ht="43.5" hidden="1" x14ac:dyDescent="0.35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8328</v>
      </c>
      <c r="O2166" t="s">
        <v>8329</v>
      </c>
      <c r="P2166" s="14">
        <f t="shared" si="104"/>
        <v>42248.697754629626</v>
      </c>
      <c r="Q2166" s="14">
        <f t="shared" si="105"/>
        <v>42283.697754629626</v>
      </c>
      <c r="R2166">
        <f t="shared" si="103"/>
        <v>35</v>
      </c>
    </row>
    <row r="2167" spans="1:18" ht="58" hidden="1" x14ac:dyDescent="0.35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8328</v>
      </c>
      <c r="O2167" t="s">
        <v>8329</v>
      </c>
      <c r="P2167" s="14">
        <f t="shared" si="104"/>
        <v>41827.674143518518</v>
      </c>
      <c r="Q2167" s="14">
        <f t="shared" si="105"/>
        <v>41854.958333333336</v>
      </c>
      <c r="R2167">
        <f t="shared" si="103"/>
        <v>27</v>
      </c>
    </row>
    <row r="2168" spans="1:18" ht="58" hidden="1" x14ac:dyDescent="0.35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8328</v>
      </c>
      <c r="O2168" t="s">
        <v>8329</v>
      </c>
      <c r="P2168" s="14">
        <f t="shared" si="104"/>
        <v>41806.395428240743</v>
      </c>
      <c r="Q2168" s="14">
        <f t="shared" si="105"/>
        <v>41843.458333333336</v>
      </c>
      <c r="R2168">
        <f t="shared" si="103"/>
        <v>37</v>
      </c>
    </row>
    <row r="2169" spans="1:18" ht="58" hidden="1" x14ac:dyDescent="0.35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8328</v>
      </c>
      <c r="O2169" t="s">
        <v>8329</v>
      </c>
      <c r="P2169" s="14">
        <f t="shared" si="104"/>
        <v>42495.992800925931</v>
      </c>
      <c r="Q2169" s="14">
        <f t="shared" si="105"/>
        <v>42552.958333333328</v>
      </c>
      <c r="R2169">
        <f t="shared" si="103"/>
        <v>57</v>
      </c>
    </row>
    <row r="2170" spans="1:18" ht="58" hidden="1" x14ac:dyDescent="0.35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8328</v>
      </c>
      <c r="O2170" t="s">
        <v>8329</v>
      </c>
      <c r="P2170" s="14">
        <f t="shared" si="104"/>
        <v>41866.025347222225</v>
      </c>
      <c r="Q2170" s="14">
        <f t="shared" si="105"/>
        <v>41883.665972222225</v>
      </c>
      <c r="R2170">
        <f t="shared" si="103"/>
        <v>17</v>
      </c>
    </row>
    <row r="2171" spans="1:18" ht="43.5" hidden="1" x14ac:dyDescent="0.35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8328</v>
      </c>
      <c r="O2171" t="s">
        <v>8329</v>
      </c>
      <c r="P2171" s="14">
        <f t="shared" si="104"/>
        <v>42690.041435185187</v>
      </c>
      <c r="Q2171" s="14">
        <f t="shared" si="105"/>
        <v>42750.041435185187</v>
      </c>
      <c r="R2171">
        <f t="shared" si="103"/>
        <v>60</v>
      </c>
    </row>
    <row r="2172" spans="1:18" ht="43.5" hidden="1" x14ac:dyDescent="0.35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8328</v>
      </c>
      <c r="O2172" t="s">
        <v>8329</v>
      </c>
      <c r="P2172" s="14">
        <f t="shared" si="104"/>
        <v>41851.541585648149</v>
      </c>
      <c r="Q2172" s="14">
        <f t="shared" si="105"/>
        <v>41872.686111111114</v>
      </c>
      <c r="R2172">
        <f t="shared" si="103"/>
        <v>21</v>
      </c>
    </row>
    <row r="2173" spans="1:18" ht="43.5" hidden="1" x14ac:dyDescent="0.35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8328</v>
      </c>
      <c r="O2173" t="s">
        <v>8329</v>
      </c>
      <c r="P2173" s="14">
        <f t="shared" si="104"/>
        <v>41809.12300925926</v>
      </c>
      <c r="Q2173" s="14">
        <f t="shared" si="105"/>
        <v>41831.677083333336</v>
      </c>
      <c r="R2173">
        <f t="shared" si="103"/>
        <v>22</v>
      </c>
    </row>
    <row r="2174" spans="1:18" ht="58" hidden="1" x14ac:dyDescent="0.3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8328</v>
      </c>
      <c r="O2174" t="s">
        <v>8329</v>
      </c>
      <c r="P2174" s="14">
        <f t="shared" si="104"/>
        <v>42575.130057870367</v>
      </c>
      <c r="Q2174" s="14">
        <f t="shared" si="105"/>
        <v>42605.130057870367</v>
      </c>
      <c r="R2174">
        <f t="shared" si="103"/>
        <v>30</v>
      </c>
    </row>
    <row r="2175" spans="1:18" ht="43.5" hidden="1" x14ac:dyDescent="0.35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8328</v>
      </c>
      <c r="O2175" t="s">
        <v>8329</v>
      </c>
      <c r="P2175" s="14">
        <f t="shared" si="104"/>
        <v>41753.635775462964</v>
      </c>
      <c r="Q2175" s="14">
        <f t="shared" si="105"/>
        <v>41783.875</v>
      </c>
      <c r="R2175">
        <f t="shared" si="103"/>
        <v>30</v>
      </c>
    </row>
    <row r="2176" spans="1:18" ht="43.5" hidden="1" x14ac:dyDescent="0.35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8328</v>
      </c>
      <c r="O2176" t="s">
        <v>8329</v>
      </c>
      <c r="P2176" s="14">
        <f t="shared" si="104"/>
        <v>41915.762835648151</v>
      </c>
      <c r="Q2176" s="14">
        <f t="shared" si="105"/>
        <v>41944.720833333333</v>
      </c>
      <c r="R2176">
        <f t="shared" si="103"/>
        <v>29</v>
      </c>
    </row>
    <row r="2177" spans="1:18" ht="43.5" hidden="1" x14ac:dyDescent="0.35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8328</v>
      </c>
      <c r="O2177" t="s">
        <v>8329</v>
      </c>
      <c r="P2177" s="14">
        <f t="shared" si="104"/>
        <v>42243.6252662037</v>
      </c>
      <c r="Q2177" s="14">
        <f t="shared" si="105"/>
        <v>42278.6252662037</v>
      </c>
      <c r="R2177">
        <f t="shared" si="103"/>
        <v>35</v>
      </c>
    </row>
    <row r="2178" spans="1:18" ht="43.5" hidden="1" x14ac:dyDescent="0.35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8328</v>
      </c>
      <c r="O2178" t="s">
        <v>8329</v>
      </c>
      <c r="P2178" s="14">
        <f t="shared" si="104"/>
        <v>42016.050451388888</v>
      </c>
      <c r="Q2178" s="14">
        <f t="shared" si="105"/>
        <v>42046.708333333328</v>
      </c>
      <c r="R2178">
        <f t="shared" si="103"/>
        <v>30</v>
      </c>
    </row>
    <row r="2179" spans="1:18" ht="43.5" hidden="1" x14ac:dyDescent="0.35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8328</v>
      </c>
      <c r="O2179" t="s">
        <v>8329</v>
      </c>
      <c r="P2179" s="14">
        <f t="shared" si="104"/>
        <v>41982.688611111109</v>
      </c>
      <c r="Q2179" s="14">
        <f t="shared" si="105"/>
        <v>42012.688611111109</v>
      </c>
      <c r="R2179">
        <f t="shared" ref="R2179:R2242" si="106">_xlfn.DAYS(Q2179,P2179)</f>
        <v>30</v>
      </c>
    </row>
    <row r="2180" spans="1:18" ht="58" hidden="1" x14ac:dyDescent="0.35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8328</v>
      </c>
      <c r="O2180" t="s">
        <v>8329</v>
      </c>
      <c r="P2180" s="14">
        <f t="shared" ref="P2180:P2243" si="107">(((J2180/60)/60)/24)+DATE(1970,1,1)</f>
        <v>41902.333726851852</v>
      </c>
      <c r="Q2180" s="14">
        <f t="shared" ref="Q2180:Q2243" si="108">(((I2180/60)/60)/24)+DATE(1970,1,1)</f>
        <v>41932.333726851852</v>
      </c>
      <c r="R2180">
        <f t="shared" si="106"/>
        <v>30</v>
      </c>
    </row>
    <row r="2181" spans="1:18" ht="43.5" hidden="1" x14ac:dyDescent="0.35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8328</v>
      </c>
      <c r="O2181" t="s">
        <v>8329</v>
      </c>
      <c r="P2181" s="14">
        <f t="shared" si="107"/>
        <v>41789.726979166669</v>
      </c>
      <c r="Q2181" s="14">
        <f t="shared" si="108"/>
        <v>41799.726979166669</v>
      </c>
      <c r="R2181">
        <f t="shared" si="106"/>
        <v>10</v>
      </c>
    </row>
    <row r="2182" spans="1:18" ht="43.5" hidden="1" x14ac:dyDescent="0.35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8328</v>
      </c>
      <c r="O2182" t="s">
        <v>8346</v>
      </c>
      <c r="P2182" s="14">
        <f t="shared" si="107"/>
        <v>42649.623460648145</v>
      </c>
      <c r="Q2182" s="14">
        <f t="shared" si="108"/>
        <v>42693.041666666672</v>
      </c>
      <c r="R2182">
        <f t="shared" si="106"/>
        <v>44</v>
      </c>
    </row>
    <row r="2183" spans="1:18" ht="43.5" hidden="1" x14ac:dyDescent="0.35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8328</v>
      </c>
      <c r="O2183" t="s">
        <v>8346</v>
      </c>
      <c r="P2183" s="14">
        <f t="shared" si="107"/>
        <v>42409.241747685184</v>
      </c>
      <c r="Q2183" s="14">
        <f t="shared" si="108"/>
        <v>42437.207638888889</v>
      </c>
      <c r="R2183">
        <f t="shared" si="106"/>
        <v>28</v>
      </c>
    </row>
    <row r="2184" spans="1:18" ht="58" hidden="1" x14ac:dyDescent="0.35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8328</v>
      </c>
      <c r="O2184" t="s">
        <v>8329</v>
      </c>
      <c r="P2184" s="14">
        <f t="shared" si="107"/>
        <v>42173.803217592591</v>
      </c>
      <c r="Q2184" s="14">
        <f t="shared" si="108"/>
        <v>42203.290972222225</v>
      </c>
      <c r="R2184">
        <f t="shared" si="106"/>
        <v>30</v>
      </c>
    </row>
    <row r="2185" spans="1:18" ht="43.5" hidden="1" x14ac:dyDescent="0.35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8328</v>
      </c>
      <c r="O2185" t="s">
        <v>8329</v>
      </c>
      <c r="P2185" s="14">
        <f t="shared" si="107"/>
        <v>42737.910138888896</v>
      </c>
      <c r="Q2185" s="14">
        <f t="shared" si="108"/>
        <v>42767.957638888889</v>
      </c>
      <c r="R2185">
        <f t="shared" si="106"/>
        <v>30</v>
      </c>
    </row>
    <row r="2186" spans="1:18" ht="43.5" hidden="1" x14ac:dyDescent="0.35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8328</v>
      </c>
      <c r="O2186" t="s">
        <v>8329</v>
      </c>
      <c r="P2186" s="14">
        <f t="shared" si="107"/>
        <v>41753.593275462961</v>
      </c>
      <c r="Q2186" s="14">
        <f t="shared" si="108"/>
        <v>41778.875</v>
      </c>
      <c r="R2186">
        <f t="shared" si="106"/>
        <v>25</v>
      </c>
    </row>
    <row r="2187" spans="1:18" ht="58" hidden="1" x14ac:dyDescent="0.35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8328</v>
      </c>
      <c r="O2187" t="s">
        <v>8329</v>
      </c>
      <c r="P2187" s="14">
        <f t="shared" si="107"/>
        <v>41787.218229166669</v>
      </c>
      <c r="Q2187" s="14">
        <f t="shared" si="108"/>
        <v>41817.218229166669</v>
      </c>
      <c r="R2187">
        <f t="shared" si="106"/>
        <v>30</v>
      </c>
    </row>
    <row r="2188" spans="1:18" ht="43.5" hidden="1" x14ac:dyDescent="0.35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8328</v>
      </c>
      <c r="O2188" t="s">
        <v>8329</v>
      </c>
      <c r="P2188" s="14">
        <f t="shared" si="107"/>
        <v>42401.806562500002</v>
      </c>
      <c r="Q2188" s="14">
        <f t="shared" si="108"/>
        <v>42431.806562500002</v>
      </c>
      <c r="R2188">
        <f t="shared" si="106"/>
        <v>30</v>
      </c>
    </row>
    <row r="2189" spans="1:18" ht="58" hidden="1" x14ac:dyDescent="0.35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8328</v>
      </c>
      <c r="O2189" t="s">
        <v>8329</v>
      </c>
      <c r="P2189" s="14">
        <f t="shared" si="107"/>
        <v>41927.936157407406</v>
      </c>
      <c r="Q2189" s="14">
        <f t="shared" si="108"/>
        <v>41948.977824074071</v>
      </c>
      <c r="R2189">
        <f t="shared" si="106"/>
        <v>21</v>
      </c>
    </row>
    <row r="2190" spans="1:18" ht="58" hidden="1" x14ac:dyDescent="0.35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8328</v>
      </c>
      <c r="O2190" t="s">
        <v>8329</v>
      </c>
      <c r="P2190" s="14">
        <f t="shared" si="107"/>
        <v>42041.205000000002</v>
      </c>
      <c r="Q2190" s="14">
        <f t="shared" si="108"/>
        <v>42086.16333333333</v>
      </c>
      <c r="R2190">
        <f t="shared" si="106"/>
        <v>45</v>
      </c>
    </row>
    <row r="2191" spans="1:18" ht="43.5" hidden="1" x14ac:dyDescent="0.35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8328</v>
      </c>
      <c r="O2191" t="s">
        <v>8329</v>
      </c>
      <c r="P2191" s="14">
        <f t="shared" si="107"/>
        <v>41858.214629629627</v>
      </c>
      <c r="Q2191" s="14">
        <f t="shared" si="108"/>
        <v>41888.214629629627</v>
      </c>
      <c r="R2191">
        <f t="shared" si="106"/>
        <v>30</v>
      </c>
    </row>
    <row r="2192" spans="1:18" ht="43.5" hidden="1" x14ac:dyDescent="0.35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8328</v>
      </c>
      <c r="O2192" t="s">
        <v>8346</v>
      </c>
      <c r="P2192" s="14">
        <f t="shared" si="107"/>
        <v>42395.706435185188</v>
      </c>
      <c r="Q2192" s="14">
        <f t="shared" si="108"/>
        <v>42416.249305555553</v>
      </c>
      <c r="R2192">
        <f t="shared" si="106"/>
        <v>21</v>
      </c>
    </row>
    <row r="2193" spans="1:18" ht="43.5" hidden="1" x14ac:dyDescent="0.35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8328</v>
      </c>
      <c r="O2193" t="s">
        <v>8346</v>
      </c>
      <c r="P2193" s="14">
        <f t="shared" si="107"/>
        <v>42128.824074074073</v>
      </c>
      <c r="Q2193" s="14">
        <f t="shared" si="108"/>
        <v>42158</v>
      </c>
      <c r="R2193">
        <f t="shared" si="106"/>
        <v>30</v>
      </c>
    </row>
    <row r="2194" spans="1:18" ht="43.5" hidden="1" x14ac:dyDescent="0.35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8328</v>
      </c>
      <c r="O2194" t="s">
        <v>8346</v>
      </c>
      <c r="P2194" s="14">
        <f t="shared" si="107"/>
        <v>41739.525300925925</v>
      </c>
      <c r="Q2194" s="14">
        <f t="shared" si="108"/>
        <v>41764.525300925925</v>
      </c>
      <c r="R2194">
        <f t="shared" si="106"/>
        <v>25</v>
      </c>
    </row>
    <row r="2195" spans="1:18" ht="29" hidden="1" x14ac:dyDescent="0.35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8328</v>
      </c>
      <c r="O2195" t="s">
        <v>8346</v>
      </c>
      <c r="P2195" s="14">
        <f t="shared" si="107"/>
        <v>42065.750300925924</v>
      </c>
      <c r="Q2195" s="14">
        <f t="shared" si="108"/>
        <v>42095.708634259259</v>
      </c>
      <c r="R2195">
        <f t="shared" si="106"/>
        <v>30</v>
      </c>
    </row>
    <row r="2196" spans="1:18" ht="43.5" hidden="1" x14ac:dyDescent="0.35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8328</v>
      </c>
      <c r="O2196" t="s">
        <v>8346</v>
      </c>
      <c r="P2196" s="14">
        <f t="shared" si="107"/>
        <v>42682.616967592592</v>
      </c>
      <c r="Q2196" s="14">
        <f t="shared" si="108"/>
        <v>42703.25</v>
      </c>
      <c r="R2196">
        <f t="shared" si="106"/>
        <v>21</v>
      </c>
    </row>
    <row r="2197" spans="1:18" ht="29" hidden="1" x14ac:dyDescent="0.35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8328</v>
      </c>
      <c r="O2197" t="s">
        <v>8346</v>
      </c>
      <c r="P2197" s="14">
        <f t="shared" si="107"/>
        <v>42656.005173611105</v>
      </c>
      <c r="Q2197" s="14">
        <f t="shared" si="108"/>
        <v>42689.088888888888</v>
      </c>
      <c r="R2197">
        <f t="shared" si="106"/>
        <v>33</v>
      </c>
    </row>
    <row r="2198" spans="1:18" ht="58" hidden="1" x14ac:dyDescent="0.35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8328</v>
      </c>
      <c r="O2198" t="s">
        <v>8346</v>
      </c>
      <c r="P2198" s="14">
        <f t="shared" si="107"/>
        <v>42132.58048611111</v>
      </c>
      <c r="Q2198" s="14">
        <f t="shared" si="108"/>
        <v>42162.58048611111</v>
      </c>
      <c r="R2198">
        <f t="shared" si="106"/>
        <v>30</v>
      </c>
    </row>
    <row r="2199" spans="1:18" ht="43.5" hidden="1" x14ac:dyDescent="0.35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8328</v>
      </c>
      <c r="O2199" t="s">
        <v>8346</v>
      </c>
      <c r="P2199" s="14">
        <f t="shared" si="107"/>
        <v>41975.676111111112</v>
      </c>
      <c r="Q2199" s="14">
        <f t="shared" si="108"/>
        <v>42006.676111111112</v>
      </c>
      <c r="R2199">
        <f t="shared" si="106"/>
        <v>31</v>
      </c>
    </row>
    <row r="2200" spans="1:18" ht="58" hidden="1" x14ac:dyDescent="0.35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8328</v>
      </c>
      <c r="O2200" t="s">
        <v>8329</v>
      </c>
      <c r="P2200" s="14">
        <f t="shared" si="107"/>
        <v>42329.838159722218</v>
      </c>
      <c r="Q2200" s="14">
        <f t="shared" si="108"/>
        <v>42388.957638888889</v>
      </c>
      <c r="R2200">
        <f t="shared" si="106"/>
        <v>59</v>
      </c>
    </row>
    <row r="2201" spans="1:18" ht="43.5" hidden="1" x14ac:dyDescent="0.35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8328</v>
      </c>
      <c r="O2201" t="s">
        <v>8329</v>
      </c>
      <c r="P2201" s="14">
        <f t="shared" si="107"/>
        <v>42151.069606481484</v>
      </c>
      <c r="Q2201" s="14">
        <f t="shared" si="108"/>
        <v>42172.069606481484</v>
      </c>
      <c r="R2201">
        <f t="shared" si="106"/>
        <v>21</v>
      </c>
    </row>
    <row r="2202" spans="1:18" ht="43.5" hidden="1" x14ac:dyDescent="0.35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8328</v>
      </c>
      <c r="O2202" t="s">
        <v>8329</v>
      </c>
      <c r="P2202" s="14">
        <f t="shared" si="107"/>
        <v>41944.527627314819</v>
      </c>
      <c r="Q2202" s="14">
        <f t="shared" si="108"/>
        <v>42004.569293981483</v>
      </c>
      <c r="R2202">
        <f t="shared" si="106"/>
        <v>60</v>
      </c>
    </row>
    <row r="2203" spans="1:18" ht="43.5" hidden="1" x14ac:dyDescent="0.35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8328</v>
      </c>
      <c r="O2203" t="s">
        <v>8329</v>
      </c>
      <c r="P2203" s="14">
        <f t="shared" si="107"/>
        <v>41740.493657407409</v>
      </c>
      <c r="Q2203" s="14">
        <f t="shared" si="108"/>
        <v>41770.493657407409</v>
      </c>
      <c r="R2203">
        <f t="shared" si="106"/>
        <v>30</v>
      </c>
    </row>
    <row r="2204" spans="1:18" ht="43.5" hidden="1" x14ac:dyDescent="0.35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8328</v>
      </c>
      <c r="O2204" t="s">
        <v>8329</v>
      </c>
      <c r="P2204" s="14">
        <f t="shared" si="107"/>
        <v>41766.072500000002</v>
      </c>
      <c r="Q2204" s="14">
        <f t="shared" si="108"/>
        <v>41791.072500000002</v>
      </c>
      <c r="R2204">
        <f t="shared" si="106"/>
        <v>25</v>
      </c>
    </row>
    <row r="2205" spans="1:18" ht="58" hidden="1" x14ac:dyDescent="0.35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8328</v>
      </c>
      <c r="O2205" t="s">
        <v>8329</v>
      </c>
      <c r="P2205" s="14">
        <f t="shared" si="107"/>
        <v>42041.743090277778</v>
      </c>
      <c r="Q2205" s="14">
        <f t="shared" si="108"/>
        <v>42071.701423611114</v>
      </c>
      <c r="R2205">
        <f t="shared" si="106"/>
        <v>30</v>
      </c>
    </row>
    <row r="2206" spans="1:18" ht="43.5" hidden="1" x14ac:dyDescent="0.35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8328</v>
      </c>
      <c r="O2206" t="s">
        <v>8329</v>
      </c>
      <c r="P2206" s="14">
        <f t="shared" si="107"/>
        <v>41829.73715277778</v>
      </c>
      <c r="Q2206" s="14">
        <f t="shared" si="108"/>
        <v>41852.716666666667</v>
      </c>
      <c r="R2206">
        <f t="shared" si="106"/>
        <v>23</v>
      </c>
    </row>
    <row r="2207" spans="1:18" ht="58" hidden="1" x14ac:dyDescent="0.35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8328</v>
      </c>
      <c r="O2207" t="s">
        <v>8329</v>
      </c>
      <c r="P2207" s="14">
        <f t="shared" si="107"/>
        <v>42295.891828703709</v>
      </c>
      <c r="Q2207" s="14">
        <f t="shared" si="108"/>
        <v>42325.933495370366</v>
      </c>
      <c r="R2207">
        <f t="shared" si="106"/>
        <v>30</v>
      </c>
    </row>
    <row r="2208" spans="1:18" hidden="1" x14ac:dyDescent="0.35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8328</v>
      </c>
      <c r="O2208" t="s">
        <v>8346</v>
      </c>
      <c r="P2208" s="14">
        <f t="shared" si="107"/>
        <v>41865.659780092588</v>
      </c>
      <c r="Q2208" s="14">
        <f t="shared" si="108"/>
        <v>41890.659780092588</v>
      </c>
      <c r="R2208">
        <f t="shared" si="106"/>
        <v>25</v>
      </c>
    </row>
    <row r="2209" spans="1:18" ht="43.5" hidden="1" x14ac:dyDescent="0.35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8328</v>
      </c>
      <c r="O2209" t="s">
        <v>8329</v>
      </c>
      <c r="P2209" s="14">
        <f t="shared" si="107"/>
        <v>42358.684872685189</v>
      </c>
      <c r="Q2209" s="14">
        <f t="shared" si="108"/>
        <v>42387</v>
      </c>
      <c r="R2209">
        <f t="shared" si="106"/>
        <v>29</v>
      </c>
    </row>
    <row r="2210" spans="1:18" ht="29" hidden="1" x14ac:dyDescent="0.35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8328</v>
      </c>
      <c r="O2210" t="s">
        <v>8329</v>
      </c>
      <c r="P2210" s="14">
        <f t="shared" si="107"/>
        <v>41970.085046296299</v>
      </c>
      <c r="Q2210" s="14">
        <f t="shared" si="108"/>
        <v>42000.085046296299</v>
      </c>
      <c r="R2210">
        <f t="shared" si="106"/>
        <v>30</v>
      </c>
    </row>
    <row r="2211" spans="1:18" ht="43.5" hidden="1" x14ac:dyDescent="0.35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8328</v>
      </c>
      <c r="O2211" t="s">
        <v>8329</v>
      </c>
      <c r="P2211" s="14">
        <f t="shared" si="107"/>
        <v>42265.683182870373</v>
      </c>
      <c r="Q2211" s="14">
        <f t="shared" si="108"/>
        <v>42293.207638888889</v>
      </c>
      <c r="R2211">
        <f t="shared" si="106"/>
        <v>28</v>
      </c>
    </row>
    <row r="2212" spans="1:18" ht="43.5" hidden="1" x14ac:dyDescent="0.35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8328</v>
      </c>
      <c r="O2212" t="s">
        <v>8329</v>
      </c>
      <c r="P2212" s="14">
        <f t="shared" si="107"/>
        <v>42233.671747685185</v>
      </c>
      <c r="Q2212" s="14">
        <f t="shared" si="108"/>
        <v>42278.541666666672</v>
      </c>
      <c r="R2212">
        <f t="shared" si="106"/>
        <v>45</v>
      </c>
    </row>
    <row r="2213" spans="1:18" ht="43.5" hidden="1" x14ac:dyDescent="0.35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8328</v>
      </c>
      <c r="O2213" t="s">
        <v>8329</v>
      </c>
      <c r="P2213" s="14">
        <f t="shared" si="107"/>
        <v>41915.400219907409</v>
      </c>
      <c r="Q2213" s="14">
        <f t="shared" si="108"/>
        <v>41919.1875</v>
      </c>
      <c r="R2213">
        <f t="shared" si="106"/>
        <v>4</v>
      </c>
    </row>
    <row r="2214" spans="1:18" ht="43.5" hidden="1" x14ac:dyDescent="0.35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8328</v>
      </c>
      <c r="O2214" t="s">
        <v>8329</v>
      </c>
      <c r="P2214" s="14">
        <f t="shared" si="107"/>
        <v>41961.492488425924</v>
      </c>
      <c r="Q2214" s="14">
        <f t="shared" si="108"/>
        <v>42006.492488425924</v>
      </c>
      <c r="R2214">
        <f t="shared" si="106"/>
        <v>45</v>
      </c>
    </row>
    <row r="2215" spans="1:18" ht="43.5" hidden="1" x14ac:dyDescent="0.35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8328</v>
      </c>
      <c r="O2215" t="s">
        <v>8329</v>
      </c>
      <c r="P2215" s="14">
        <f t="shared" si="107"/>
        <v>42279.778564814813</v>
      </c>
      <c r="Q2215" s="14">
        <f t="shared" si="108"/>
        <v>42310.701388888891</v>
      </c>
      <c r="R2215">
        <f t="shared" si="106"/>
        <v>31</v>
      </c>
    </row>
    <row r="2216" spans="1:18" ht="58" hidden="1" x14ac:dyDescent="0.35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8328</v>
      </c>
      <c r="O2216" t="s">
        <v>8329</v>
      </c>
      <c r="P2216" s="14">
        <f t="shared" si="107"/>
        <v>42213.662905092591</v>
      </c>
      <c r="Q2216" s="14">
        <f t="shared" si="108"/>
        <v>42243.662905092591</v>
      </c>
      <c r="R2216">
        <f t="shared" si="106"/>
        <v>30</v>
      </c>
    </row>
    <row r="2217" spans="1:18" ht="58" hidden="1" x14ac:dyDescent="0.35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8328</v>
      </c>
      <c r="O2217" t="s">
        <v>8329</v>
      </c>
      <c r="P2217" s="14">
        <f t="shared" si="107"/>
        <v>41745.891319444447</v>
      </c>
      <c r="Q2217" s="14">
        <f t="shared" si="108"/>
        <v>41767.891319444447</v>
      </c>
      <c r="R2217">
        <f t="shared" si="106"/>
        <v>22</v>
      </c>
    </row>
    <row r="2218" spans="1:18" ht="43.5" hidden="1" x14ac:dyDescent="0.35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8328</v>
      </c>
      <c r="O2218" t="s">
        <v>8329</v>
      </c>
      <c r="P2218" s="14">
        <f t="shared" si="107"/>
        <v>42452.815659722226</v>
      </c>
      <c r="Q2218" s="14">
        <f t="shared" si="108"/>
        <v>42512.815659722226</v>
      </c>
      <c r="R2218">
        <f t="shared" si="106"/>
        <v>60</v>
      </c>
    </row>
    <row r="2219" spans="1:18" ht="43.5" hidden="1" x14ac:dyDescent="0.35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8328</v>
      </c>
      <c r="O2219" t="s">
        <v>8329</v>
      </c>
      <c r="P2219" s="14">
        <f t="shared" si="107"/>
        <v>42469.68414351852</v>
      </c>
      <c r="Q2219" s="14">
        <f t="shared" si="108"/>
        <v>42499.166666666672</v>
      </c>
      <c r="R2219">
        <f t="shared" si="106"/>
        <v>30</v>
      </c>
    </row>
    <row r="2220" spans="1:18" ht="58" hidden="1" x14ac:dyDescent="0.35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8328</v>
      </c>
      <c r="O2220" t="s">
        <v>8329</v>
      </c>
      <c r="P2220" s="14">
        <f t="shared" si="107"/>
        <v>42467.548541666663</v>
      </c>
      <c r="Q2220" s="14">
        <f t="shared" si="108"/>
        <v>42496.544444444444</v>
      </c>
      <c r="R2220">
        <f t="shared" si="106"/>
        <v>29</v>
      </c>
    </row>
    <row r="2221" spans="1:18" ht="58" hidden="1" x14ac:dyDescent="0.35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8328</v>
      </c>
      <c r="O2221" t="s">
        <v>8329</v>
      </c>
      <c r="P2221" s="14">
        <f t="shared" si="107"/>
        <v>42151.237685185188</v>
      </c>
      <c r="Q2221" s="14">
        <f t="shared" si="108"/>
        <v>42211.237685185188</v>
      </c>
      <c r="R2221">
        <f t="shared" si="106"/>
        <v>60</v>
      </c>
    </row>
    <row r="2222" spans="1:18" ht="58" hidden="1" x14ac:dyDescent="0.35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8328</v>
      </c>
      <c r="O2222" t="s">
        <v>8329</v>
      </c>
      <c r="P2222" s="14">
        <f t="shared" si="107"/>
        <v>41941.585231481484</v>
      </c>
      <c r="Q2222" s="14">
        <f t="shared" si="108"/>
        <v>41991.626898148148</v>
      </c>
      <c r="R2222">
        <f t="shared" si="106"/>
        <v>50</v>
      </c>
    </row>
    <row r="2223" spans="1:18" ht="29" hidden="1" x14ac:dyDescent="0.35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8328</v>
      </c>
      <c r="O2223" t="s">
        <v>8329</v>
      </c>
      <c r="P2223" s="14">
        <f t="shared" si="107"/>
        <v>42559.474004629628</v>
      </c>
      <c r="Q2223" s="14">
        <f t="shared" si="108"/>
        <v>42619.474004629628</v>
      </c>
      <c r="R2223">
        <f t="shared" si="106"/>
        <v>60</v>
      </c>
    </row>
    <row r="2224" spans="1:18" ht="58" hidden="1" x14ac:dyDescent="0.35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8328</v>
      </c>
      <c r="O2224" t="s">
        <v>8329</v>
      </c>
      <c r="P2224" s="14">
        <f t="shared" si="107"/>
        <v>41842.201261574075</v>
      </c>
      <c r="Q2224" s="14">
        <f t="shared" si="108"/>
        <v>41872.201261574075</v>
      </c>
      <c r="R2224">
        <f t="shared" si="106"/>
        <v>30</v>
      </c>
    </row>
    <row r="2225" spans="1:18" ht="43.5" hidden="1" x14ac:dyDescent="0.35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8328</v>
      </c>
      <c r="O2225" t="s">
        <v>8329</v>
      </c>
      <c r="P2225" s="14">
        <f t="shared" si="107"/>
        <v>41991.022488425922</v>
      </c>
      <c r="Q2225" s="14">
        <f t="shared" si="108"/>
        <v>42015.041666666672</v>
      </c>
      <c r="R2225">
        <f t="shared" si="106"/>
        <v>24</v>
      </c>
    </row>
    <row r="2226" spans="1:18" ht="43.5" hidden="1" x14ac:dyDescent="0.35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8328</v>
      </c>
      <c r="O2226" t="s">
        <v>8329</v>
      </c>
      <c r="P2226" s="14">
        <f t="shared" si="107"/>
        <v>41779.648506944446</v>
      </c>
      <c r="Q2226" s="14">
        <f t="shared" si="108"/>
        <v>41809.648506944446</v>
      </c>
      <c r="R2226">
        <f t="shared" si="106"/>
        <v>30</v>
      </c>
    </row>
    <row r="2227" spans="1:18" ht="43.5" hidden="1" x14ac:dyDescent="0.35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8328</v>
      </c>
      <c r="O2227" t="s">
        <v>8329</v>
      </c>
      <c r="P2227" s="14">
        <f t="shared" si="107"/>
        <v>42235.117476851854</v>
      </c>
      <c r="Q2227" s="14">
        <f t="shared" si="108"/>
        <v>42275.117476851854</v>
      </c>
      <c r="R2227">
        <f t="shared" si="106"/>
        <v>40</v>
      </c>
    </row>
    <row r="2228" spans="1:18" ht="58" hidden="1" x14ac:dyDescent="0.35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8328</v>
      </c>
      <c r="O2228" t="s">
        <v>8329</v>
      </c>
      <c r="P2228" s="14">
        <f t="shared" si="107"/>
        <v>42122.732499999998</v>
      </c>
      <c r="Q2228" s="14">
        <f t="shared" si="108"/>
        <v>42155.732638888891</v>
      </c>
      <c r="R2228">
        <f t="shared" si="106"/>
        <v>33</v>
      </c>
    </row>
    <row r="2229" spans="1:18" ht="43.5" hidden="1" x14ac:dyDescent="0.35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8328</v>
      </c>
      <c r="O2229" t="s">
        <v>8329</v>
      </c>
      <c r="P2229" s="14">
        <f t="shared" si="107"/>
        <v>42053.049375000002</v>
      </c>
      <c r="Q2229" s="14">
        <f t="shared" si="108"/>
        <v>42096.041666666672</v>
      </c>
      <c r="R2229">
        <f t="shared" si="106"/>
        <v>43</v>
      </c>
    </row>
    <row r="2230" spans="1:18" hidden="1" x14ac:dyDescent="0.3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8328</v>
      </c>
      <c r="O2230" t="s">
        <v>8329</v>
      </c>
      <c r="P2230" s="14">
        <f t="shared" si="107"/>
        <v>42762.942430555559</v>
      </c>
      <c r="Q2230" s="14">
        <f t="shared" si="108"/>
        <v>42794.208333333328</v>
      </c>
      <c r="R2230">
        <f t="shared" si="106"/>
        <v>32</v>
      </c>
    </row>
    <row r="2231" spans="1:18" ht="43.5" hidden="1" x14ac:dyDescent="0.3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8315</v>
      </c>
      <c r="O2231" t="s">
        <v>8330</v>
      </c>
      <c r="P2231" s="14">
        <f t="shared" si="107"/>
        <v>42199.873402777783</v>
      </c>
      <c r="Q2231" s="14">
        <f t="shared" si="108"/>
        <v>42259.873402777783</v>
      </c>
      <c r="R2231">
        <f t="shared" si="106"/>
        <v>60</v>
      </c>
    </row>
    <row r="2232" spans="1:18" ht="43.5" hidden="1" x14ac:dyDescent="0.35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8315</v>
      </c>
      <c r="O2232" t="s">
        <v>8316</v>
      </c>
      <c r="P2232" s="14">
        <f t="shared" si="107"/>
        <v>41422.075821759259</v>
      </c>
      <c r="Q2232" s="14">
        <f t="shared" si="108"/>
        <v>41452.075821759259</v>
      </c>
      <c r="R2232">
        <f t="shared" si="106"/>
        <v>30</v>
      </c>
    </row>
    <row r="2233" spans="1:18" ht="58" hidden="1" x14ac:dyDescent="0.35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8312</v>
      </c>
      <c r="O2233" t="s">
        <v>8337</v>
      </c>
      <c r="P2233" s="14">
        <f t="shared" si="107"/>
        <v>41069.088506944441</v>
      </c>
      <c r="Q2233" s="14">
        <f t="shared" si="108"/>
        <v>41099.088506944441</v>
      </c>
      <c r="R2233">
        <f t="shared" si="106"/>
        <v>30</v>
      </c>
    </row>
    <row r="2234" spans="1:18" ht="43.5" hidden="1" x14ac:dyDescent="0.3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8328</v>
      </c>
      <c r="O2234" t="s">
        <v>8329</v>
      </c>
      <c r="P2234" s="14">
        <f t="shared" si="107"/>
        <v>42062.834444444445</v>
      </c>
      <c r="Q2234" s="14">
        <f t="shared" si="108"/>
        <v>42083.852083333331</v>
      </c>
      <c r="R2234">
        <f t="shared" si="106"/>
        <v>21</v>
      </c>
    </row>
    <row r="2235" spans="1:18" ht="43.5" hidden="1" x14ac:dyDescent="0.3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8326</v>
      </c>
      <c r="O2235" t="s">
        <v>8327</v>
      </c>
      <c r="P2235" s="14">
        <f t="shared" si="107"/>
        <v>42089.477500000001</v>
      </c>
      <c r="Q2235" s="14">
        <f t="shared" si="108"/>
        <v>42110.477500000001</v>
      </c>
      <c r="R2235">
        <f t="shared" si="106"/>
        <v>21</v>
      </c>
    </row>
    <row r="2236" spans="1:18" ht="58" hidden="1" x14ac:dyDescent="0.3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8326</v>
      </c>
      <c r="O2236" t="s">
        <v>8327</v>
      </c>
      <c r="P2236" s="14">
        <f t="shared" si="107"/>
        <v>42025.357094907406</v>
      </c>
      <c r="Q2236" s="14">
        <f t="shared" si="108"/>
        <v>42055.357094907406</v>
      </c>
      <c r="R2236">
        <f t="shared" si="106"/>
        <v>30</v>
      </c>
    </row>
    <row r="2237" spans="1:18" ht="43.5" hidden="1" x14ac:dyDescent="0.3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8315</v>
      </c>
      <c r="O2237" t="s">
        <v>8345</v>
      </c>
      <c r="P2237" s="14">
        <f t="shared" si="107"/>
        <v>40855.765092592592</v>
      </c>
      <c r="Q2237" s="14">
        <f t="shared" si="108"/>
        <v>40895.765092592592</v>
      </c>
      <c r="R2237">
        <f t="shared" si="106"/>
        <v>40</v>
      </c>
    </row>
    <row r="2238" spans="1:18" ht="43.5" hidden="1" x14ac:dyDescent="0.3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8306</v>
      </c>
      <c r="O2238" t="s">
        <v>8310</v>
      </c>
      <c r="P2238" s="14">
        <f t="shared" si="107"/>
        <v>42417.818078703705</v>
      </c>
      <c r="Q2238" s="14">
        <f t="shared" si="108"/>
        <v>42477.776412037041</v>
      </c>
      <c r="R2238">
        <f t="shared" si="106"/>
        <v>60</v>
      </c>
    </row>
    <row r="2239" spans="1:18" ht="43.5" hidden="1" x14ac:dyDescent="0.35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8317</v>
      </c>
      <c r="O2239" t="s">
        <v>8320</v>
      </c>
      <c r="P2239" s="14">
        <f t="shared" si="107"/>
        <v>42016.641435185185</v>
      </c>
      <c r="Q2239" s="14">
        <f t="shared" si="108"/>
        <v>42046.641435185185</v>
      </c>
      <c r="R2239">
        <f t="shared" si="106"/>
        <v>30</v>
      </c>
    </row>
    <row r="2240" spans="1:18" ht="43.5" hidden="1" x14ac:dyDescent="0.35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8312</v>
      </c>
      <c r="O2240" t="s">
        <v>8314</v>
      </c>
      <c r="P2240" s="14">
        <f t="shared" si="107"/>
        <v>42082.702800925923</v>
      </c>
      <c r="Q2240" s="14">
        <f t="shared" si="108"/>
        <v>42112.702800925923</v>
      </c>
      <c r="R2240">
        <f t="shared" si="106"/>
        <v>30</v>
      </c>
    </row>
    <row r="2241" spans="1:18" ht="29" hidden="1" x14ac:dyDescent="0.35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8321</v>
      </c>
      <c r="O2241" t="s">
        <v>8338</v>
      </c>
      <c r="P2241" s="14">
        <f t="shared" si="107"/>
        <v>42197.771990740745</v>
      </c>
      <c r="Q2241" s="14">
        <f t="shared" si="108"/>
        <v>42227.771990740745</v>
      </c>
      <c r="R2241">
        <f t="shared" si="106"/>
        <v>30</v>
      </c>
    </row>
    <row r="2242" spans="1:18" ht="58" hidden="1" x14ac:dyDescent="0.3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8321</v>
      </c>
      <c r="O2242" t="s">
        <v>8338</v>
      </c>
      <c r="P2242" s="14">
        <f t="shared" si="107"/>
        <v>41614.651493055557</v>
      </c>
      <c r="Q2242" s="14">
        <f t="shared" si="108"/>
        <v>41644.651493055557</v>
      </c>
      <c r="R2242">
        <f t="shared" si="106"/>
        <v>30</v>
      </c>
    </row>
    <row r="2243" spans="1:18" ht="43.5" hidden="1" x14ac:dyDescent="0.3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8317</v>
      </c>
      <c r="O2243" t="s">
        <v>8319</v>
      </c>
      <c r="P2243" s="14">
        <f t="shared" si="107"/>
        <v>41099.093865740739</v>
      </c>
      <c r="Q2243" s="14">
        <f t="shared" si="108"/>
        <v>41131.916666666664</v>
      </c>
      <c r="R2243">
        <f t="shared" ref="R2243:R2306" si="109">_xlfn.DAYS(Q2243,P2243)</f>
        <v>32</v>
      </c>
    </row>
    <row r="2244" spans="1:18" ht="43.5" hidden="1" x14ac:dyDescent="0.35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8306</v>
      </c>
      <c r="O2244" t="s">
        <v>8353</v>
      </c>
      <c r="P2244" s="14">
        <f t="shared" ref="P2244:P2307" si="110">(((J2244/60)/60)/24)+DATE(1970,1,1)</f>
        <v>41701.901817129627</v>
      </c>
      <c r="Q2244" s="14">
        <f t="shared" ref="Q2244:Q2307" si="111">(((I2244/60)/60)/24)+DATE(1970,1,1)</f>
        <v>41721</v>
      </c>
      <c r="R2244">
        <f t="shared" si="109"/>
        <v>20</v>
      </c>
    </row>
    <row r="2245" spans="1:18" ht="58" hidden="1" x14ac:dyDescent="0.35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8306</v>
      </c>
      <c r="O2245" t="s">
        <v>8353</v>
      </c>
      <c r="P2245" s="14">
        <f t="shared" si="110"/>
        <v>40248.834999999999</v>
      </c>
      <c r="Q2245" s="14">
        <f t="shared" si="111"/>
        <v>40338.791666666664</v>
      </c>
      <c r="R2245">
        <f t="shared" si="109"/>
        <v>90</v>
      </c>
    </row>
    <row r="2246" spans="1:18" ht="43.5" hidden="1" x14ac:dyDescent="0.35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8306</v>
      </c>
      <c r="O2246" t="s">
        <v>8308</v>
      </c>
      <c r="P2246" s="14">
        <f t="shared" si="110"/>
        <v>42200.542268518519</v>
      </c>
      <c r="Q2246" s="14">
        <f t="shared" si="111"/>
        <v>42227.542268518519</v>
      </c>
      <c r="R2246">
        <f t="shared" si="109"/>
        <v>27</v>
      </c>
    </row>
    <row r="2247" spans="1:18" ht="29" hidden="1" x14ac:dyDescent="0.35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8306</v>
      </c>
      <c r="O2247" t="s">
        <v>8310</v>
      </c>
      <c r="P2247" s="14">
        <f t="shared" si="110"/>
        <v>40526.36917824074</v>
      </c>
      <c r="Q2247" s="14">
        <f t="shared" si="111"/>
        <v>40576.332638888889</v>
      </c>
      <c r="R2247">
        <f t="shared" si="109"/>
        <v>50</v>
      </c>
    </row>
    <row r="2248" spans="1:18" ht="43.5" hidden="1" x14ac:dyDescent="0.35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8312</v>
      </c>
      <c r="O2248" t="s">
        <v>8313</v>
      </c>
      <c r="P2248" s="14">
        <f t="shared" si="110"/>
        <v>42276.046689814815</v>
      </c>
      <c r="Q2248" s="14">
        <f t="shared" si="111"/>
        <v>42306.046689814815</v>
      </c>
      <c r="R2248">
        <f t="shared" si="109"/>
        <v>30</v>
      </c>
    </row>
    <row r="2249" spans="1:18" ht="43.5" hidden="1" x14ac:dyDescent="0.35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8317</v>
      </c>
      <c r="O2249" t="s">
        <v>8335</v>
      </c>
      <c r="P2249" s="14">
        <f t="shared" si="110"/>
        <v>41962.100532407407</v>
      </c>
      <c r="Q2249" s="14">
        <f t="shared" si="111"/>
        <v>41995.207638888889</v>
      </c>
      <c r="R2249">
        <f t="shared" si="109"/>
        <v>33</v>
      </c>
    </row>
    <row r="2250" spans="1:18" ht="43.5" hidden="1" x14ac:dyDescent="0.35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8317</v>
      </c>
      <c r="O2250" t="s">
        <v>8318</v>
      </c>
      <c r="P2250" s="14">
        <f t="shared" si="110"/>
        <v>42599.965324074074</v>
      </c>
      <c r="Q2250" s="14">
        <f t="shared" si="111"/>
        <v>42629.965324074074</v>
      </c>
      <c r="R2250">
        <f t="shared" si="109"/>
        <v>30</v>
      </c>
    </row>
    <row r="2251" spans="1:18" ht="43.5" hidden="1" x14ac:dyDescent="0.35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8317</v>
      </c>
      <c r="O2251" t="s">
        <v>8320</v>
      </c>
      <c r="P2251" s="14">
        <f t="shared" si="110"/>
        <v>41249.448958333334</v>
      </c>
      <c r="Q2251" s="14">
        <f t="shared" si="111"/>
        <v>41281.333333333336</v>
      </c>
      <c r="R2251">
        <f t="shared" si="109"/>
        <v>32</v>
      </c>
    </row>
    <row r="2252" spans="1:18" ht="43.5" hidden="1" x14ac:dyDescent="0.35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8321</v>
      </c>
      <c r="O2252" t="s">
        <v>8322</v>
      </c>
      <c r="P2252" s="14">
        <f t="shared" si="110"/>
        <v>41704.16642361111</v>
      </c>
      <c r="Q2252" s="14">
        <f t="shared" si="111"/>
        <v>41734.124756944446</v>
      </c>
      <c r="R2252">
        <f t="shared" si="109"/>
        <v>30</v>
      </c>
    </row>
    <row r="2253" spans="1:18" ht="43.5" hidden="1" x14ac:dyDescent="0.35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8315</v>
      </c>
      <c r="O2253" t="s">
        <v>8330</v>
      </c>
      <c r="P2253" s="14">
        <f t="shared" si="110"/>
        <v>42232.15016203704</v>
      </c>
      <c r="Q2253" s="14">
        <f t="shared" si="111"/>
        <v>42262.465972222228</v>
      </c>
      <c r="R2253">
        <f t="shared" si="109"/>
        <v>30</v>
      </c>
    </row>
    <row r="2254" spans="1:18" ht="43.5" hidden="1" x14ac:dyDescent="0.35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8317</v>
      </c>
      <c r="O2254" t="s">
        <v>8335</v>
      </c>
      <c r="P2254" s="14">
        <f t="shared" si="110"/>
        <v>40663.08666666667</v>
      </c>
      <c r="Q2254" s="14">
        <f t="shared" si="111"/>
        <v>40706.166666666664</v>
      </c>
      <c r="R2254">
        <f t="shared" si="109"/>
        <v>43</v>
      </c>
    </row>
    <row r="2255" spans="1:18" ht="43.5" hidden="1" x14ac:dyDescent="0.35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8317</v>
      </c>
      <c r="O2255" t="s">
        <v>8355</v>
      </c>
      <c r="P2255" s="14">
        <f t="shared" si="110"/>
        <v>41572.492974537039</v>
      </c>
      <c r="Q2255" s="14">
        <f t="shared" si="111"/>
        <v>41602.534641203703</v>
      </c>
      <c r="R2255">
        <f t="shared" si="109"/>
        <v>30</v>
      </c>
    </row>
    <row r="2256" spans="1:18" ht="43.5" hidden="1" x14ac:dyDescent="0.35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8317</v>
      </c>
      <c r="O2256" t="s">
        <v>8334</v>
      </c>
      <c r="P2256" s="14">
        <f t="shared" si="110"/>
        <v>42102.036527777775</v>
      </c>
      <c r="Q2256" s="14">
        <f t="shared" si="111"/>
        <v>42132.036527777775</v>
      </c>
      <c r="R2256">
        <f t="shared" si="109"/>
        <v>30</v>
      </c>
    </row>
    <row r="2257" spans="1:18" ht="43.5" hidden="1" x14ac:dyDescent="0.35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8317</v>
      </c>
      <c r="O2257" t="s">
        <v>8335</v>
      </c>
      <c r="P2257" s="14">
        <f t="shared" si="110"/>
        <v>41813.766099537039</v>
      </c>
      <c r="Q2257" s="14">
        <f t="shared" si="111"/>
        <v>41844.766099537039</v>
      </c>
      <c r="R2257">
        <f t="shared" si="109"/>
        <v>31</v>
      </c>
    </row>
    <row r="2258" spans="1:18" ht="43.5" hidden="1" x14ac:dyDescent="0.35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8317</v>
      </c>
      <c r="O2258" t="s">
        <v>8335</v>
      </c>
      <c r="P2258" s="14">
        <f t="shared" si="110"/>
        <v>41792.667361111111</v>
      </c>
      <c r="Q2258" s="14">
        <f t="shared" si="111"/>
        <v>41813.667361111111</v>
      </c>
      <c r="R2258">
        <f t="shared" si="109"/>
        <v>21</v>
      </c>
    </row>
    <row r="2259" spans="1:18" ht="58" hidden="1" x14ac:dyDescent="0.35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8317</v>
      </c>
      <c r="O2259" t="s">
        <v>8341</v>
      </c>
      <c r="P2259" s="14">
        <f t="shared" si="110"/>
        <v>42208.680023148147</v>
      </c>
      <c r="Q2259" s="14">
        <f t="shared" si="111"/>
        <v>42231.165972222225</v>
      </c>
      <c r="R2259">
        <f t="shared" si="109"/>
        <v>23</v>
      </c>
    </row>
    <row r="2260" spans="1:18" ht="58" hidden="1" x14ac:dyDescent="0.35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8328</v>
      </c>
      <c r="O2260" t="s">
        <v>8329</v>
      </c>
      <c r="P2260" s="14">
        <f t="shared" si="110"/>
        <v>42208.84646990741</v>
      </c>
      <c r="Q2260" s="14">
        <f t="shared" si="111"/>
        <v>42238.84646990741</v>
      </c>
      <c r="R2260">
        <f t="shared" si="109"/>
        <v>30</v>
      </c>
    </row>
    <row r="2261" spans="1:18" ht="43.5" hidden="1" x14ac:dyDescent="0.35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8328</v>
      </c>
      <c r="O2261" t="s">
        <v>8329</v>
      </c>
      <c r="P2261" s="14">
        <f t="shared" si="110"/>
        <v>42390.002650462964</v>
      </c>
      <c r="Q2261" s="14">
        <f t="shared" si="111"/>
        <v>42398.970138888893</v>
      </c>
      <c r="R2261">
        <f t="shared" si="109"/>
        <v>8</v>
      </c>
    </row>
    <row r="2262" spans="1:18" ht="43.5" hidden="1" x14ac:dyDescent="0.35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8328</v>
      </c>
      <c r="O2262" t="s">
        <v>8344</v>
      </c>
      <c r="P2262" s="14">
        <f t="shared" si="110"/>
        <v>42660.618854166663</v>
      </c>
      <c r="Q2262" s="14">
        <f t="shared" si="111"/>
        <v>42696.249305555553</v>
      </c>
      <c r="R2262">
        <f t="shared" si="109"/>
        <v>36</v>
      </c>
    </row>
    <row r="2263" spans="1:18" ht="43.5" hidden="1" x14ac:dyDescent="0.35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8328</v>
      </c>
      <c r="O2263" t="s">
        <v>8329</v>
      </c>
      <c r="P2263" s="14">
        <f t="shared" si="110"/>
        <v>41841.26489583333</v>
      </c>
      <c r="Q2263" s="14">
        <f t="shared" si="111"/>
        <v>41864.207638888889</v>
      </c>
      <c r="R2263">
        <f t="shared" si="109"/>
        <v>23</v>
      </c>
    </row>
    <row r="2264" spans="1:18" ht="29" hidden="1" x14ac:dyDescent="0.35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8328</v>
      </c>
      <c r="O2264" t="s">
        <v>8329</v>
      </c>
      <c r="P2264" s="14">
        <f t="shared" si="110"/>
        <v>42648.546111111107</v>
      </c>
      <c r="Q2264" s="14">
        <f t="shared" si="111"/>
        <v>42678.546111111107</v>
      </c>
      <c r="R2264">
        <f t="shared" si="109"/>
        <v>30</v>
      </c>
    </row>
    <row r="2265" spans="1:18" ht="43.5" hidden="1" x14ac:dyDescent="0.35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8328</v>
      </c>
      <c r="O2265" t="s">
        <v>8329</v>
      </c>
      <c r="P2265" s="14">
        <f t="shared" si="110"/>
        <v>42426.949988425928</v>
      </c>
      <c r="Q2265" s="14">
        <f t="shared" si="111"/>
        <v>42461.165972222225</v>
      </c>
      <c r="R2265">
        <f t="shared" si="109"/>
        <v>35</v>
      </c>
    </row>
    <row r="2266" spans="1:18" ht="58" hidden="1" x14ac:dyDescent="0.35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8328</v>
      </c>
      <c r="O2266" t="s">
        <v>8329</v>
      </c>
      <c r="P2266" s="14">
        <f t="shared" si="110"/>
        <v>42768.425370370373</v>
      </c>
      <c r="Q2266" s="14">
        <f t="shared" si="111"/>
        <v>42798.425370370373</v>
      </c>
      <c r="R2266">
        <f t="shared" si="109"/>
        <v>30</v>
      </c>
    </row>
    <row r="2267" spans="1:18" ht="43.5" hidden="1" x14ac:dyDescent="0.35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8328</v>
      </c>
      <c r="O2267" t="s">
        <v>8329</v>
      </c>
      <c r="P2267" s="14">
        <f t="shared" si="110"/>
        <v>41851.200150462959</v>
      </c>
      <c r="Q2267" s="14">
        <f t="shared" si="111"/>
        <v>41881.200150462959</v>
      </c>
      <c r="R2267">
        <f t="shared" si="109"/>
        <v>30</v>
      </c>
    </row>
    <row r="2268" spans="1:18" ht="43.5" hidden="1" x14ac:dyDescent="0.35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8328</v>
      </c>
      <c r="O2268" t="s">
        <v>8329</v>
      </c>
      <c r="P2268" s="14">
        <f t="shared" si="110"/>
        <v>42556.873020833329</v>
      </c>
      <c r="Q2268" s="14">
        <f t="shared" si="111"/>
        <v>42616.873020833329</v>
      </c>
      <c r="R2268">
        <f t="shared" si="109"/>
        <v>60</v>
      </c>
    </row>
    <row r="2269" spans="1:18" ht="29" hidden="1" x14ac:dyDescent="0.35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8328</v>
      </c>
      <c r="O2269" t="s">
        <v>8329</v>
      </c>
      <c r="P2269" s="14">
        <f t="shared" si="110"/>
        <v>41943.753032407411</v>
      </c>
      <c r="Q2269" s="14">
        <f t="shared" si="111"/>
        <v>41973.794699074075</v>
      </c>
      <c r="R2269">
        <f t="shared" si="109"/>
        <v>30</v>
      </c>
    </row>
    <row r="2270" spans="1:18" ht="43.5" hidden="1" x14ac:dyDescent="0.35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8328</v>
      </c>
      <c r="O2270" t="s">
        <v>8346</v>
      </c>
      <c r="P2270" s="14">
        <f t="shared" si="110"/>
        <v>41771.814791666664</v>
      </c>
      <c r="Q2270" s="14">
        <f t="shared" si="111"/>
        <v>41801.814791666664</v>
      </c>
      <c r="R2270">
        <f t="shared" si="109"/>
        <v>30</v>
      </c>
    </row>
    <row r="2271" spans="1:18" ht="58" hidden="1" x14ac:dyDescent="0.35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8328</v>
      </c>
      <c r="O2271" t="s">
        <v>8346</v>
      </c>
      <c r="P2271" s="14">
        <f t="shared" si="110"/>
        <v>41865.882928240739</v>
      </c>
      <c r="Q2271" s="14">
        <f t="shared" si="111"/>
        <v>41890.882928240739</v>
      </c>
      <c r="R2271">
        <f t="shared" si="109"/>
        <v>25</v>
      </c>
    </row>
    <row r="2272" spans="1:18" ht="58" hidden="1" x14ac:dyDescent="0.35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8328</v>
      </c>
      <c r="O2272" t="s">
        <v>8329</v>
      </c>
      <c r="P2272" s="14">
        <f t="shared" si="110"/>
        <v>42570.850381944445</v>
      </c>
      <c r="Q2272" s="14">
        <f t="shared" si="111"/>
        <v>42615.850381944445</v>
      </c>
      <c r="R2272">
        <f t="shared" si="109"/>
        <v>45</v>
      </c>
    </row>
    <row r="2273" spans="1:18" hidden="1" x14ac:dyDescent="0.3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8306</v>
      </c>
      <c r="O2273" t="s">
        <v>8311</v>
      </c>
      <c r="P2273" s="14">
        <f t="shared" si="110"/>
        <v>41945.037789351853</v>
      </c>
      <c r="Q2273" s="14">
        <f t="shared" si="111"/>
        <v>41998.208333333328</v>
      </c>
      <c r="R2273">
        <f t="shared" si="109"/>
        <v>53</v>
      </c>
    </row>
    <row r="2274" spans="1:18" ht="43.5" hidden="1" x14ac:dyDescent="0.3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8315</v>
      </c>
      <c r="O2274" t="s">
        <v>8316</v>
      </c>
      <c r="P2274" s="14">
        <f t="shared" si="110"/>
        <v>41299.878148148149</v>
      </c>
      <c r="Q2274" s="14">
        <f t="shared" si="111"/>
        <v>41329.878148148149</v>
      </c>
      <c r="R2274">
        <f t="shared" si="109"/>
        <v>30</v>
      </c>
    </row>
    <row r="2275" spans="1:18" ht="43.5" hidden="1" x14ac:dyDescent="0.35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8306</v>
      </c>
      <c r="O2275" t="s">
        <v>8309</v>
      </c>
      <c r="P2275" s="14">
        <f t="shared" si="110"/>
        <v>42375.230115740742</v>
      </c>
      <c r="Q2275" s="14">
        <f t="shared" si="111"/>
        <v>42417.999305555553</v>
      </c>
      <c r="R2275">
        <f t="shared" si="109"/>
        <v>42</v>
      </c>
    </row>
    <row r="2276" spans="1:18" ht="43.5" hidden="1" x14ac:dyDescent="0.35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8317</v>
      </c>
      <c r="O2276" t="s">
        <v>8335</v>
      </c>
      <c r="P2276" s="14">
        <f t="shared" si="110"/>
        <v>42526.874236111107</v>
      </c>
      <c r="Q2276" s="14">
        <f t="shared" si="111"/>
        <v>42556.874236111107</v>
      </c>
      <c r="R2276">
        <f t="shared" si="109"/>
        <v>30</v>
      </c>
    </row>
    <row r="2277" spans="1:18" ht="43.5" hidden="1" x14ac:dyDescent="0.35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8315</v>
      </c>
      <c r="O2277" t="s">
        <v>8330</v>
      </c>
      <c r="P2277" s="14">
        <f t="shared" si="110"/>
        <v>42192.675821759258</v>
      </c>
      <c r="Q2277" s="14">
        <f t="shared" si="111"/>
        <v>42232.675821759258</v>
      </c>
      <c r="R2277">
        <f t="shared" si="109"/>
        <v>40</v>
      </c>
    </row>
    <row r="2278" spans="1:18" ht="58" hidden="1" x14ac:dyDescent="0.3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8348</v>
      </c>
      <c r="O2278" t="s">
        <v>8349</v>
      </c>
      <c r="P2278" s="14">
        <f t="shared" si="110"/>
        <v>42483.797395833331</v>
      </c>
      <c r="Q2278" s="14">
        <f t="shared" si="111"/>
        <v>42527.839583333334</v>
      </c>
      <c r="R2278">
        <f t="shared" si="109"/>
        <v>44</v>
      </c>
    </row>
    <row r="2279" spans="1:18" ht="43.5" hidden="1" x14ac:dyDescent="0.35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8326</v>
      </c>
      <c r="O2279" t="s">
        <v>8332</v>
      </c>
      <c r="P2279" s="14">
        <f t="shared" si="110"/>
        <v>41892.688750000001</v>
      </c>
      <c r="Q2279" s="14">
        <f t="shared" si="111"/>
        <v>41913.165972222225</v>
      </c>
      <c r="R2279">
        <f t="shared" si="109"/>
        <v>21</v>
      </c>
    </row>
    <row r="2280" spans="1:18" ht="43.5" hidden="1" x14ac:dyDescent="0.35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8328</v>
      </c>
      <c r="O2280" t="s">
        <v>8329</v>
      </c>
      <c r="P2280" s="14">
        <f t="shared" si="110"/>
        <v>41791.993414351848</v>
      </c>
      <c r="Q2280" s="14">
        <f t="shared" si="111"/>
        <v>41821.993414351848</v>
      </c>
      <c r="R2280">
        <f t="shared" si="109"/>
        <v>30</v>
      </c>
    </row>
    <row r="2281" spans="1:18" ht="43.5" hidden="1" x14ac:dyDescent="0.35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8328</v>
      </c>
      <c r="O2281" t="s">
        <v>8329</v>
      </c>
      <c r="P2281" s="14">
        <f t="shared" si="110"/>
        <v>42465.491435185191</v>
      </c>
      <c r="Q2281" s="14">
        <f t="shared" si="111"/>
        <v>42494.958333333328</v>
      </c>
      <c r="R2281">
        <f t="shared" si="109"/>
        <v>29</v>
      </c>
    </row>
    <row r="2282" spans="1:18" ht="43.5" hidden="1" x14ac:dyDescent="0.3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8315</v>
      </c>
      <c r="O2282" t="s">
        <v>8331</v>
      </c>
      <c r="P2282" s="14">
        <f t="shared" si="110"/>
        <v>41471.446851851848</v>
      </c>
      <c r="Q2282" s="14">
        <f t="shared" si="111"/>
        <v>41501.446851851848</v>
      </c>
      <c r="R2282">
        <f t="shared" si="109"/>
        <v>30</v>
      </c>
    </row>
    <row r="2283" spans="1:18" ht="43.5" hidden="1" x14ac:dyDescent="0.35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8326</v>
      </c>
      <c r="O2283" t="s">
        <v>8327</v>
      </c>
      <c r="P2283" s="14">
        <f t="shared" si="110"/>
        <v>41905.979629629634</v>
      </c>
      <c r="Q2283" s="14">
        <f t="shared" si="111"/>
        <v>41935.979629629634</v>
      </c>
      <c r="R2283">
        <f t="shared" si="109"/>
        <v>30</v>
      </c>
    </row>
    <row r="2284" spans="1:18" ht="43.5" hidden="1" x14ac:dyDescent="0.35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8317</v>
      </c>
      <c r="O2284" t="s">
        <v>8335</v>
      </c>
      <c r="P2284" s="14">
        <f t="shared" si="110"/>
        <v>41495.692627314813</v>
      </c>
      <c r="Q2284" s="14">
        <f t="shared" si="111"/>
        <v>41527.165972222225</v>
      </c>
      <c r="R2284">
        <f t="shared" si="109"/>
        <v>32</v>
      </c>
    </row>
    <row r="2285" spans="1:18" ht="58" hidden="1" x14ac:dyDescent="0.35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8312</v>
      </c>
      <c r="O2285" t="s">
        <v>8313</v>
      </c>
      <c r="P2285" s="14">
        <f t="shared" si="110"/>
        <v>42276.120636574073</v>
      </c>
      <c r="Q2285" s="14">
        <f t="shared" si="111"/>
        <v>42306.120636574073</v>
      </c>
      <c r="R2285">
        <f t="shared" si="109"/>
        <v>30</v>
      </c>
    </row>
    <row r="2286" spans="1:18" ht="43.5" hidden="1" x14ac:dyDescent="0.35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8328</v>
      </c>
      <c r="O2286" t="s">
        <v>8344</v>
      </c>
      <c r="P2286" s="14">
        <f t="shared" si="110"/>
        <v>42163.29833333334</v>
      </c>
      <c r="Q2286" s="14">
        <f t="shared" si="111"/>
        <v>42205.916666666672</v>
      </c>
      <c r="R2286">
        <f t="shared" si="109"/>
        <v>42</v>
      </c>
    </row>
    <row r="2287" spans="1:18" ht="43.5" hidden="1" x14ac:dyDescent="0.35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8328</v>
      </c>
      <c r="O2287" t="s">
        <v>8329</v>
      </c>
      <c r="P2287" s="14">
        <f t="shared" si="110"/>
        <v>41375.702210648145</v>
      </c>
      <c r="Q2287" s="14">
        <f t="shared" si="111"/>
        <v>41400.702210648145</v>
      </c>
      <c r="R2287">
        <f t="shared" si="109"/>
        <v>25</v>
      </c>
    </row>
    <row r="2288" spans="1:18" ht="43.5" hidden="1" x14ac:dyDescent="0.3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8321</v>
      </c>
      <c r="O2288" t="s">
        <v>8323</v>
      </c>
      <c r="P2288" s="14">
        <f t="shared" si="110"/>
        <v>42327.671631944439</v>
      </c>
      <c r="Q2288" s="14">
        <f t="shared" si="111"/>
        <v>42357.671631944439</v>
      </c>
      <c r="R2288">
        <f t="shared" si="109"/>
        <v>30</v>
      </c>
    </row>
    <row r="2289" spans="1:18" ht="29" hidden="1" x14ac:dyDescent="0.35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8328</v>
      </c>
      <c r="O2289" t="s">
        <v>8344</v>
      </c>
      <c r="P2289" s="14">
        <f t="shared" si="110"/>
        <v>42107.156319444446</v>
      </c>
      <c r="Q2289" s="14">
        <f t="shared" si="111"/>
        <v>42167.156319444446</v>
      </c>
      <c r="R2289">
        <f t="shared" si="109"/>
        <v>60</v>
      </c>
    </row>
    <row r="2290" spans="1:18" ht="29" hidden="1" x14ac:dyDescent="0.35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8328</v>
      </c>
      <c r="O2290" t="s">
        <v>8329</v>
      </c>
      <c r="P2290" s="14">
        <f t="shared" si="110"/>
        <v>42803.579224537039</v>
      </c>
      <c r="Q2290" s="14">
        <f t="shared" si="111"/>
        <v>42833.537557870368</v>
      </c>
      <c r="R2290">
        <f t="shared" si="109"/>
        <v>30</v>
      </c>
    </row>
    <row r="2291" spans="1:18" ht="58" hidden="1" x14ac:dyDescent="0.3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8328</v>
      </c>
      <c r="O2291" t="s">
        <v>8344</v>
      </c>
      <c r="P2291" s="14">
        <f t="shared" si="110"/>
        <v>42100.723738425921</v>
      </c>
      <c r="Q2291" s="14">
        <f t="shared" si="111"/>
        <v>42129.783333333333</v>
      </c>
      <c r="R2291">
        <f t="shared" si="109"/>
        <v>29</v>
      </c>
    </row>
    <row r="2292" spans="1:18" ht="43.5" hidden="1" x14ac:dyDescent="0.35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8306</v>
      </c>
      <c r="O2292" t="s">
        <v>8307</v>
      </c>
      <c r="P2292" s="14">
        <f t="shared" si="110"/>
        <v>41842.292997685188</v>
      </c>
      <c r="Q2292" s="14">
        <f t="shared" si="111"/>
        <v>41872.292997685188</v>
      </c>
      <c r="R2292">
        <f t="shared" si="109"/>
        <v>30</v>
      </c>
    </row>
    <row r="2293" spans="1:18" ht="43.5" hidden="1" x14ac:dyDescent="0.35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8306</v>
      </c>
      <c r="O2293" t="s">
        <v>8353</v>
      </c>
      <c r="P2293" s="14">
        <f t="shared" si="110"/>
        <v>40795.820150462961</v>
      </c>
      <c r="Q2293" s="14">
        <f t="shared" si="111"/>
        <v>40825.820150462961</v>
      </c>
      <c r="R2293">
        <f t="shared" si="109"/>
        <v>30</v>
      </c>
    </row>
    <row r="2294" spans="1:18" ht="43.5" hidden="1" x14ac:dyDescent="0.35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8306</v>
      </c>
      <c r="O2294" t="s">
        <v>8308</v>
      </c>
      <c r="P2294" s="14">
        <f t="shared" si="110"/>
        <v>42114.928726851853</v>
      </c>
      <c r="Q2294" s="14">
        <f t="shared" si="111"/>
        <v>42139.928726851853</v>
      </c>
      <c r="R2294">
        <f t="shared" si="109"/>
        <v>25</v>
      </c>
    </row>
    <row r="2295" spans="1:18" ht="43.5" hidden="1" x14ac:dyDescent="0.35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8306</v>
      </c>
      <c r="O2295" t="s">
        <v>8309</v>
      </c>
      <c r="P2295" s="14">
        <f t="shared" si="110"/>
        <v>42032.82576388889</v>
      </c>
      <c r="Q2295" s="14">
        <f t="shared" si="111"/>
        <v>42062.82576388889</v>
      </c>
      <c r="R2295">
        <f t="shared" si="109"/>
        <v>30</v>
      </c>
    </row>
    <row r="2296" spans="1:18" ht="43.5" hidden="1" x14ac:dyDescent="0.35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8306</v>
      </c>
      <c r="O2296" t="s">
        <v>8310</v>
      </c>
      <c r="P2296" s="14">
        <f t="shared" si="110"/>
        <v>40969.912372685183</v>
      </c>
      <c r="Q2296" s="14">
        <f t="shared" si="111"/>
        <v>41004.290972222225</v>
      </c>
      <c r="R2296">
        <f t="shared" si="109"/>
        <v>35</v>
      </c>
    </row>
    <row r="2297" spans="1:18" ht="43.5" hidden="1" x14ac:dyDescent="0.35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8306</v>
      </c>
      <c r="O2297" t="s">
        <v>8310</v>
      </c>
      <c r="P2297" s="14">
        <f t="shared" si="110"/>
        <v>40967.081874999996</v>
      </c>
      <c r="Q2297" s="14">
        <f t="shared" si="111"/>
        <v>41027.040208333332</v>
      </c>
      <c r="R2297">
        <f t="shared" si="109"/>
        <v>60</v>
      </c>
    </row>
    <row r="2298" spans="1:18" ht="43.5" hidden="1" x14ac:dyDescent="0.35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8306</v>
      </c>
      <c r="O2298" t="s">
        <v>8310</v>
      </c>
      <c r="P2298" s="14">
        <f t="shared" si="110"/>
        <v>42058.235289351855</v>
      </c>
      <c r="Q2298" s="14">
        <f t="shared" si="111"/>
        <v>42085.333333333328</v>
      </c>
      <c r="R2298">
        <f t="shared" si="109"/>
        <v>27</v>
      </c>
    </row>
    <row r="2299" spans="1:18" ht="58" hidden="1" x14ac:dyDescent="0.35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8306</v>
      </c>
      <c r="O2299" t="s">
        <v>8310</v>
      </c>
      <c r="P2299" s="14">
        <f t="shared" si="110"/>
        <v>42367.719814814816</v>
      </c>
      <c r="Q2299" s="14">
        <f t="shared" si="111"/>
        <v>42392.719814814816</v>
      </c>
      <c r="R2299">
        <f t="shared" si="109"/>
        <v>25</v>
      </c>
    </row>
    <row r="2300" spans="1:18" ht="43.5" hidden="1" x14ac:dyDescent="0.35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8328</v>
      </c>
      <c r="O2300" t="s">
        <v>8329</v>
      </c>
      <c r="P2300" s="14">
        <f t="shared" si="110"/>
        <v>42676.065150462964</v>
      </c>
      <c r="Q2300" s="14">
        <f t="shared" si="111"/>
        <v>42721.290972222225</v>
      </c>
      <c r="R2300">
        <f t="shared" si="109"/>
        <v>45</v>
      </c>
    </row>
    <row r="2301" spans="1:18" ht="43.5" hidden="1" x14ac:dyDescent="0.35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8315</v>
      </c>
      <c r="O2301" t="s">
        <v>8316</v>
      </c>
      <c r="P2301" s="14">
        <f t="shared" si="110"/>
        <v>41111.185891203706</v>
      </c>
      <c r="Q2301" s="14">
        <f t="shared" si="111"/>
        <v>41171.185891203706</v>
      </c>
      <c r="R2301">
        <f t="shared" si="109"/>
        <v>60</v>
      </c>
    </row>
    <row r="2302" spans="1:18" ht="43.5" hidden="1" x14ac:dyDescent="0.35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8315</v>
      </c>
      <c r="O2302" t="s">
        <v>8331</v>
      </c>
      <c r="P2302" s="14">
        <f t="shared" si="110"/>
        <v>42021.783368055556</v>
      </c>
      <c r="Q2302" s="14">
        <f t="shared" si="111"/>
        <v>42051.783368055556</v>
      </c>
      <c r="R2302">
        <f t="shared" si="109"/>
        <v>30</v>
      </c>
    </row>
    <row r="2303" spans="1:18" ht="58" hidden="1" x14ac:dyDescent="0.35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8315</v>
      </c>
      <c r="O2303" t="s">
        <v>8331</v>
      </c>
      <c r="P2303" s="14">
        <f t="shared" si="110"/>
        <v>41604.996458333335</v>
      </c>
      <c r="Q2303" s="14">
        <f t="shared" si="111"/>
        <v>41634.996458333335</v>
      </c>
      <c r="R2303">
        <f t="shared" si="109"/>
        <v>30</v>
      </c>
    </row>
    <row r="2304" spans="1:18" ht="29" hidden="1" x14ac:dyDescent="0.35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8317</v>
      </c>
      <c r="O2304" t="s">
        <v>8335</v>
      </c>
      <c r="P2304" s="14">
        <f t="shared" si="110"/>
        <v>42759.628599537042</v>
      </c>
      <c r="Q2304" s="14">
        <f t="shared" si="111"/>
        <v>42795.083333333328</v>
      </c>
      <c r="R2304">
        <f t="shared" si="109"/>
        <v>36</v>
      </c>
    </row>
    <row r="2305" spans="1:18" ht="43.5" hidden="1" x14ac:dyDescent="0.35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8317</v>
      </c>
      <c r="O2305" t="s">
        <v>8335</v>
      </c>
      <c r="P2305" s="14">
        <f t="shared" si="110"/>
        <v>41628.833680555559</v>
      </c>
      <c r="Q2305" s="14">
        <f t="shared" si="111"/>
        <v>41658.833680555559</v>
      </c>
      <c r="R2305">
        <f t="shared" si="109"/>
        <v>30</v>
      </c>
    </row>
    <row r="2306" spans="1:18" ht="29" hidden="1" x14ac:dyDescent="0.35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8317</v>
      </c>
      <c r="O2306" t="s">
        <v>8335</v>
      </c>
      <c r="P2306" s="14">
        <f t="shared" si="110"/>
        <v>41914.917858796296</v>
      </c>
      <c r="Q2306" s="14">
        <f t="shared" si="111"/>
        <v>41944.917858796296</v>
      </c>
      <c r="R2306">
        <f t="shared" si="109"/>
        <v>30</v>
      </c>
    </row>
    <row r="2307" spans="1:18" ht="58" hidden="1" x14ac:dyDescent="0.35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8317</v>
      </c>
      <c r="O2307" t="s">
        <v>8354</v>
      </c>
      <c r="P2307" s="14">
        <f t="shared" si="110"/>
        <v>42051.148888888885</v>
      </c>
      <c r="Q2307" s="14">
        <f t="shared" si="111"/>
        <v>42079.107222222221</v>
      </c>
      <c r="R2307">
        <f t="shared" ref="R2307:R2370" si="112">_xlfn.DAYS(Q2307,P2307)</f>
        <v>28</v>
      </c>
    </row>
    <row r="2308" spans="1:18" ht="43.5" hidden="1" x14ac:dyDescent="0.35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8317</v>
      </c>
      <c r="O2308" t="s">
        <v>8354</v>
      </c>
      <c r="P2308" s="14">
        <f t="shared" ref="P2308:P2371" si="113">(((J2308/60)/60)/24)+DATE(1970,1,1)</f>
        <v>42452.827743055561</v>
      </c>
      <c r="Q2308" s="14">
        <f t="shared" ref="Q2308:Q2371" si="114">(((I2308/60)/60)/24)+DATE(1970,1,1)</f>
        <v>42485.207638888889</v>
      </c>
      <c r="R2308">
        <f t="shared" si="112"/>
        <v>33</v>
      </c>
    </row>
    <row r="2309" spans="1:18" ht="43.5" hidden="1" x14ac:dyDescent="0.35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8317</v>
      </c>
      <c r="O2309" t="s">
        <v>8354</v>
      </c>
      <c r="P2309" s="14">
        <f t="shared" si="113"/>
        <v>42128.820231481484</v>
      </c>
      <c r="Q2309" s="14">
        <f t="shared" si="114"/>
        <v>42159</v>
      </c>
      <c r="R2309">
        <f t="shared" si="112"/>
        <v>31</v>
      </c>
    </row>
    <row r="2310" spans="1:18" ht="58" hidden="1" x14ac:dyDescent="0.35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8312</v>
      </c>
      <c r="O2310" t="s">
        <v>8314</v>
      </c>
      <c r="P2310" s="14">
        <f t="shared" si="113"/>
        <v>42411.828287037039</v>
      </c>
      <c r="Q2310" s="14">
        <f t="shared" si="114"/>
        <v>42441.828287037039</v>
      </c>
      <c r="R2310">
        <f t="shared" si="112"/>
        <v>30</v>
      </c>
    </row>
    <row r="2311" spans="1:18" ht="43.5" hidden="1" x14ac:dyDescent="0.35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8312</v>
      </c>
      <c r="O2311" t="s">
        <v>8314</v>
      </c>
      <c r="P2311" s="14">
        <f t="shared" si="113"/>
        <v>41817.866435185184</v>
      </c>
      <c r="Q2311" s="14">
        <f t="shared" si="114"/>
        <v>41847.643750000003</v>
      </c>
      <c r="R2311">
        <f t="shared" si="112"/>
        <v>30</v>
      </c>
    </row>
    <row r="2312" spans="1:18" ht="43.5" hidden="1" x14ac:dyDescent="0.35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8312</v>
      </c>
      <c r="O2312" t="s">
        <v>8314</v>
      </c>
      <c r="P2312" s="14">
        <f t="shared" si="113"/>
        <v>41977.040185185186</v>
      </c>
      <c r="Q2312" s="14">
        <f t="shared" si="114"/>
        <v>41985.299305555556</v>
      </c>
      <c r="R2312">
        <f t="shared" si="112"/>
        <v>8</v>
      </c>
    </row>
    <row r="2313" spans="1:18" ht="29" hidden="1" x14ac:dyDescent="0.35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8348</v>
      </c>
      <c r="O2313" t="s">
        <v>8349</v>
      </c>
      <c r="P2313" s="14">
        <f t="shared" si="113"/>
        <v>42432.276712962965</v>
      </c>
      <c r="Q2313" s="14">
        <f t="shared" si="114"/>
        <v>42492.041666666672</v>
      </c>
      <c r="R2313">
        <f t="shared" si="112"/>
        <v>60</v>
      </c>
    </row>
    <row r="2314" spans="1:18" ht="43.5" hidden="1" x14ac:dyDescent="0.35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8321</v>
      </c>
      <c r="O2314" t="s">
        <v>8322</v>
      </c>
      <c r="P2314" s="14">
        <f t="shared" si="113"/>
        <v>42384.110775462963</v>
      </c>
      <c r="Q2314" s="14">
        <f t="shared" si="114"/>
        <v>42414.110775462963</v>
      </c>
      <c r="R2314">
        <f t="shared" si="112"/>
        <v>30</v>
      </c>
    </row>
    <row r="2315" spans="1:18" ht="43.5" hidden="1" x14ac:dyDescent="0.35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8321</v>
      </c>
      <c r="O2315" t="s">
        <v>8323</v>
      </c>
      <c r="P2315" s="14">
        <f t="shared" si="113"/>
        <v>42022.006099537044</v>
      </c>
      <c r="Q2315" s="14">
        <f t="shared" si="114"/>
        <v>42052.006099537044</v>
      </c>
      <c r="R2315">
        <f t="shared" si="112"/>
        <v>30</v>
      </c>
    </row>
    <row r="2316" spans="1:18" ht="29" hidden="1" x14ac:dyDescent="0.35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8326</v>
      </c>
      <c r="O2316" t="s">
        <v>8327</v>
      </c>
      <c r="P2316" s="14">
        <f t="shared" si="113"/>
        <v>42430.720451388886</v>
      </c>
      <c r="Q2316" s="14">
        <f t="shared" si="114"/>
        <v>42461.166666666672</v>
      </c>
      <c r="R2316">
        <f t="shared" si="112"/>
        <v>31</v>
      </c>
    </row>
    <row r="2317" spans="1:18" ht="43.5" hidden="1" x14ac:dyDescent="0.35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8317</v>
      </c>
      <c r="O2317" t="s">
        <v>8335</v>
      </c>
      <c r="P2317" s="14">
        <f t="shared" si="113"/>
        <v>41852.730219907404</v>
      </c>
      <c r="Q2317" s="14">
        <f t="shared" si="114"/>
        <v>41882.730219907404</v>
      </c>
      <c r="R2317">
        <f t="shared" si="112"/>
        <v>30</v>
      </c>
    </row>
    <row r="2318" spans="1:18" ht="58" hidden="1" x14ac:dyDescent="0.35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8328</v>
      </c>
      <c r="O2318" t="s">
        <v>8329</v>
      </c>
      <c r="P2318" s="14">
        <f t="shared" si="113"/>
        <v>42561.154664351852</v>
      </c>
      <c r="Q2318" s="14">
        <f t="shared" si="114"/>
        <v>42592.166666666672</v>
      </c>
      <c r="R2318">
        <f t="shared" si="112"/>
        <v>31</v>
      </c>
    </row>
    <row r="2319" spans="1:18" ht="58" hidden="1" x14ac:dyDescent="0.35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8317</v>
      </c>
      <c r="O2319" t="s">
        <v>8335</v>
      </c>
      <c r="P2319" s="14">
        <f t="shared" si="113"/>
        <v>42720.066192129627</v>
      </c>
      <c r="Q2319" s="14">
        <f t="shared" si="114"/>
        <v>42750.066192129627</v>
      </c>
      <c r="R2319">
        <f t="shared" si="112"/>
        <v>30</v>
      </c>
    </row>
    <row r="2320" spans="1:18" ht="43.5" hidden="1" x14ac:dyDescent="0.35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8317</v>
      </c>
      <c r="O2320" t="s">
        <v>8335</v>
      </c>
      <c r="P2320" s="14">
        <f t="shared" si="113"/>
        <v>42126.92123842593</v>
      </c>
      <c r="Q2320" s="14">
        <f t="shared" si="114"/>
        <v>42158.1875</v>
      </c>
      <c r="R2320">
        <f t="shared" si="112"/>
        <v>32</v>
      </c>
    </row>
    <row r="2321" spans="1:18" ht="43.5" hidden="1" x14ac:dyDescent="0.35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8317</v>
      </c>
      <c r="O2321" t="s">
        <v>8335</v>
      </c>
      <c r="P2321" s="14">
        <f t="shared" si="113"/>
        <v>41451.062905092593</v>
      </c>
      <c r="Q2321" s="14">
        <f t="shared" si="114"/>
        <v>41481.062905092593</v>
      </c>
      <c r="R2321">
        <f t="shared" si="112"/>
        <v>30</v>
      </c>
    </row>
    <row r="2322" spans="1:18" ht="43.5" hidden="1" x14ac:dyDescent="0.35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8315</v>
      </c>
      <c r="O2322" t="s">
        <v>8330</v>
      </c>
      <c r="P2322" s="14">
        <f t="shared" si="113"/>
        <v>41945.133506944447</v>
      </c>
      <c r="Q2322" s="14">
        <f t="shared" si="114"/>
        <v>42005.175173611111</v>
      </c>
      <c r="R2322">
        <f t="shared" si="112"/>
        <v>60</v>
      </c>
    </row>
    <row r="2323" spans="1:18" ht="29" hidden="1" x14ac:dyDescent="0.35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8315</v>
      </c>
      <c r="O2323" t="s">
        <v>8347</v>
      </c>
      <c r="P2323" s="14">
        <f t="shared" si="113"/>
        <v>41344.662858796299</v>
      </c>
      <c r="Q2323" s="14">
        <f t="shared" si="114"/>
        <v>41374.662858796299</v>
      </c>
      <c r="R2323">
        <f t="shared" si="112"/>
        <v>30</v>
      </c>
    </row>
    <row r="2324" spans="1:18" ht="58" hidden="1" x14ac:dyDescent="0.35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8315</v>
      </c>
      <c r="O2324" t="s">
        <v>8331</v>
      </c>
      <c r="P2324" s="14">
        <f t="shared" si="113"/>
        <v>40682.884791666671</v>
      </c>
      <c r="Q2324" s="14">
        <f t="shared" si="114"/>
        <v>40712.884791666671</v>
      </c>
      <c r="R2324">
        <f t="shared" si="112"/>
        <v>30</v>
      </c>
    </row>
    <row r="2325" spans="1:18" ht="58" hidden="1" x14ac:dyDescent="0.35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8326</v>
      </c>
      <c r="O2325" t="s">
        <v>8327</v>
      </c>
      <c r="P2325" s="14">
        <f t="shared" si="113"/>
        <v>42484.829062500001</v>
      </c>
      <c r="Q2325" s="14">
        <f t="shared" si="114"/>
        <v>42513.916666666672</v>
      </c>
      <c r="R2325">
        <f t="shared" si="112"/>
        <v>29</v>
      </c>
    </row>
    <row r="2326" spans="1:18" ht="58" hidden="1" x14ac:dyDescent="0.35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8315</v>
      </c>
      <c r="O2326" t="s">
        <v>8352</v>
      </c>
      <c r="P2326" s="14">
        <f t="shared" si="113"/>
        <v>40079.566157407404</v>
      </c>
      <c r="Q2326" s="14">
        <f t="shared" si="114"/>
        <v>40149.034722222219</v>
      </c>
      <c r="R2326">
        <f t="shared" si="112"/>
        <v>70</v>
      </c>
    </row>
    <row r="2327" spans="1:18" ht="43.5" hidden="1" x14ac:dyDescent="0.35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8315</v>
      </c>
      <c r="O2327" t="s">
        <v>8352</v>
      </c>
      <c r="P2327" s="14">
        <f t="shared" si="113"/>
        <v>40672.729872685188</v>
      </c>
      <c r="Q2327" s="14">
        <f t="shared" si="114"/>
        <v>40702.729872685188</v>
      </c>
      <c r="R2327">
        <f t="shared" si="112"/>
        <v>30</v>
      </c>
    </row>
    <row r="2328" spans="1:18" ht="29" hidden="1" x14ac:dyDescent="0.35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8317</v>
      </c>
      <c r="O2328" t="s">
        <v>8335</v>
      </c>
      <c r="P2328" s="14">
        <f t="shared" si="113"/>
        <v>41774.737060185187</v>
      </c>
      <c r="Q2328" s="14">
        <f t="shared" si="114"/>
        <v>41807.737060185187</v>
      </c>
      <c r="R2328">
        <f t="shared" si="112"/>
        <v>33</v>
      </c>
    </row>
    <row r="2329" spans="1:18" ht="43.5" hidden="1" x14ac:dyDescent="0.35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8317</v>
      </c>
      <c r="O2329" t="s">
        <v>8335</v>
      </c>
      <c r="P2329" s="14">
        <f t="shared" si="113"/>
        <v>40939.837673611109</v>
      </c>
      <c r="Q2329" s="14">
        <f t="shared" si="114"/>
        <v>40970.290972222225</v>
      </c>
      <c r="R2329">
        <f t="shared" si="112"/>
        <v>31</v>
      </c>
    </row>
    <row r="2330" spans="1:18" ht="58" hidden="1" x14ac:dyDescent="0.35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8317</v>
      </c>
      <c r="O2330" t="s">
        <v>8335</v>
      </c>
      <c r="P2330" s="14">
        <f t="shared" si="113"/>
        <v>40750.340902777774</v>
      </c>
      <c r="Q2330" s="14">
        <f t="shared" si="114"/>
        <v>40810.340902777774</v>
      </c>
      <c r="R2330">
        <f t="shared" si="112"/>
        <v>60</v>
      </c>
    </row>
    <row r="2331" spans="1:18" ht="58" hidden="1" x14ac:dyDescent="0.35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8317</v>
      </c>
      <c r="O2331" t="s">
        <v>8334</v>
      </c>
      <c r="P2331" s="14">
        <f t="shared" si="113"/>
        <v>42804.534652777773</v>
      </c>
      <c r="Q2331" s="14">
        <f t="shared" si="114"/>
        <v>42834.492986111116</v>
      </c>
      <c r="R2331">
        <f t="shared" si="112"/>
        <v>30</v>
      </c>
    </row>
    <row r="2332" spans="1:18" ht="43.5" hidden="1" x14ac:dyDescent="0.35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8317</v>
      </c>
      <c r="O2332" t="s">
        <v>8334</v>
      </c>
      <c r="P2332" s="14">
        <f t="shared" si="113"/>
        <v>41869.534618055557</v>
      </c>
      <c r="Q2332" s="14">
        <f t="shared" si="114"/>
        <v>41899.534618055557</v>
      </c>
      <c r="R2332">
        <f t="shared" si="112"/>
        <v>30</v>
      </c>
    </row>
    <row r="2333" spans="1:18" ht="43.5" hidden="1" x14ac:dyDescent="0.35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8317</v>
      </c>
      <c r="O2333" t="s">
        <v>8334</v>
      </c>
      <c r="P2333" s="14">
        <f t="shared" si="113"/>
        <v>41922.783229166671</v>
      </c>
      <c r="Q2333" s="14">
        <f t="shared" si="114"/>
        <v>41952.824895833335</v>
      </c>
      <c r="R2333">
        <f t="shared" si="112"/>
        <v>30</v>
      </c>
    </row>
    <row r="2334" spans="1:18" ht="43.5" hidden="1" x14ac:dyDescent="0.35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8317</v>
      </c>
      <c r="O2334" t="s">
        <v>8334</v>
      </c>
      <c r="P2334" s="14">
        <f t="shared" si="113"/>
        <v>42325.683807870373</v>
      </c>
      <c r="Q2334" s="14">
        <f t="shared" si="114"/>
        <v>42385.208333333328</v>
      </c>
      <c r="R2334">
        <f t="shared" si="112"/>
        <v>60</v>
      </c>
    </row>
    <row r="2335" spans="1:18" ht="43.5" hidden="1" x14ac:dyDescent="0.35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8317</v>
      </c>
      <c r="O2335" t="s">
        <v>8334</v>
      </c>
      <c r="P2335" s="14">
        <f t="shared" si="113"/>
        <v>42175.948981481488</v>
      </c>
      <c r="Q2335" s="14">
        <f t="shared" si="114"/>
        <v>42205.948981481488</v>
      </c>
      <c r="R2335">
        <f t="shared" si="112"/>
        <v>30</v>
      </c>
    </row>
    <row r="2336" spans="1:18" ht="29" hidden="1" x14ac:dyDescent="0.35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8326</v>
      </c>
      <c r="O2336" t="s">
        <v>8327</v>
      </c>
      <c r="P2336" s="14">
        <f t="shared" si="113"/>
        <v>41934.842685185184</v>
      </c>
      <c r="Q2336" s="14">
        <f t="shared" si="114"/>
        <v>41954.884351851855</v>
      </c>
      <c r="R2336">
        <f t="shared" si="112"/>
        <v>20</v>
      </c>
    </row>
    <row r="2337" spans="1:18" ht="29" hidden="1" x14ac:dyDescent="0.35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8312</v>
      </c>
      <c r="O2337" t="s">
        <v>8337</v>
      </c>
      <c r="P2337" s="14">
        <f t="shared" si="113"/>
        <v>41438.899594907409</v>
      </c>
      <c r="Q2337" s="14">
        <f t="shared" si="114"/>
        <v>41468.899594907409</v>
      </c>
      <c r="R2337">
        <f t="shared" si="112"/>
        <v>30</v>
      </c>
    </row>
    <row r="2338" spans="1:18" ht="43.5" hidden="1" x14ac:dyDescent="0.35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8312</v>
      </c>
      <c r="O2338" t="s">
        <v>8337</v>
      </c>
      <c r="P2338" s="14">
        <f t="shared" si="113"/>
        <v>41099.966944444444</v>
      </c>
      <c r="Q2338" s="14">
        <f t="shared" si="114"/>
        <v>41134.125</v>
      </c>
      <c r="R2338">
        <f t="shared" si="112"/>
        <v>35</v>
      </c>
    </row>
    <row r="2339" spans="1:18" ht="29" hidden="1" x14ac:dyDescent="0.35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8312</v>
      </c>
      <c r="O2339" t="s">
        <v>8337</v>
      </c>
      <c r="P2339" s="14">
        <f t="shared" si="113"/>
        <v>42472.73265046296</v>
      </c>
      <c r="Q2339" s="14">
        <f t="shared" si="114"/>
        <v>42505.73265046296</v>
      </c>
      <c r="R2339">
        <f t="shared" si="112"/>
        <v>33</v>
      </c>
    </row>
    <row r="2340" spans="1:18" ht="43.5" hidden="1" x14ac:dyDescent="0.35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8317</v>
      </c>
      <c r="O2340" t="s">
        <v>8319</v>
      </c>
      <c r="P2340" s="14">
        <f t="shared" si="113"/>
        <v>40860.67050925926</v>
      </c>
      <c r="Q2340" s="14">
        <f t="shared" si="114"/>
        <v>40891.207638888889</v>
      </c>
      <c r="R2340">
        <f t="shared" si="112"/>
        <v>31</v>
      </c>
    </row>
    <row r="2341" spans="1:18" ht="43.5" hidden="1" x14ac:dyDescent="0.35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8317</v>
      </c>
      <c r="O2341" t="s">
        <v>8319</v>
      </c>
      <c r="P2341" s="14">
        <f t="shared" si="113"/>
        <v>42160.708530092597</v>
      </c>
      <c r="Q2341" s="14">
        <f t="shared" si="114"/>
        <v>42190.708530092597</v>
      </c>
      <c r="R2341">
        <f t="shared" si="112"/>
        <v>30</v>
      </c>
    </row>
    <row r="2342" spans="1:18" ht="43.5" hidden="1" x14ac:dyDescent="0.35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8317</v>
      </c>
      <c r="O2342" t="s">
        <v>8335</v>
      </c>
      <c r="P2342" s="14">
        <f t="shared" si="113"/>
        <v>42141.95711805555</v>
      </c>
      <c r="Q2342" s="14">
        <f t="shared" si="114"/>
        <v>42177.208333333328</v>
      </c>
      <c r="R2342">
        <f t="shared" si="112"/>
        <v>36</v>
      </c>
    </row>
    <row r="2343" spans="1:18" ht="58" hidden="1" x14ac:dyDescent="0.35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8317</v>
      </c>
      <c r="O2343" t="s">
        <v>8335</v>
      </c>
      <c r="P2343" s="14">
        <f t="shared" si="113"/>
        <v>42465.542905092589</v>
      </c>
      <c r="Q2343" s="14">
        <f t="shared" si="114"/>
        <v>42495.542905092589</v>
      </c>
      <c r="R2343">
        <f t="shared" si="112"/>
        <v>30</v>
      </c>
    </row>
    <row r="2344" spans="1:18" ht="29" hidden="1" x14ac:dyDescent="0.35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8317</v>
      </c>
      <c r="O2344" t="s">
        <v>8320</v>
      </c>
      <c r="P2344" s="14">
        <f t="shared" si="113"/>
        <v>41184.849166666667</v>
      </c>
      <c r="Q2344" s="14">
        <f t="shared" si="114"/>
        <v>41214.849166666667</v>
      </c>
      <c r="R2344">
        <f t="shared" si="112"/>
        <v>30</v>
      </c>
    </row>
    <row r="2345" spans="1:18" ht="58" hidden="1" x14ac:dyDescent="0.35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8317</v>
      </c>
      <c r="O2345" t="s">
        <v>8320</v>
      </c>
      <c r="P2345" s="14">
        <f t="shared" si="113"/>
        <v>40956.066087962965</v>
      </c>
      <c r="Q2345" s="14">
        <f t="shared" si="114"/>
        <v>41013.73333333333</v>
      </c>
      <c r="R2345">
        <f t="shared" si="112"/>
        <v>57</v>
      </c>
    </row>
    <row r="2346" spans="1:18" ht="29" hidden="1" x14ac:dyDescent="0.35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8321</v>
      </c>
      <c r="O2346" t="s">
        <v>8338</v>
      </c>
      <c r="P2346" s="14">
        <f t="shared" si="113"/>
        <v>42774.621712962966</v>
      </c>
      <c r="Q2346" s="14">
        <f t="shared" si="114"/>
        <v>42804.621712962966</v>
      </c>
      <c r="R2346">
        <f t="shared" si="112"/>
        <v>30</v>
      </c>
    </row>
    <row r="2347" spans="1:18" ht="43.5" hidden="1" x14ac:dyDescent="0.35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8321</v>
      </c>
      <c r="O2347" t="s">
        <v>8338</v>
      </c>
      <c r="P2347" s="14">
        <f t="shared" si="113"/>
        <v>41660.708530092597</v>
      </c>
      <c r="Q2347" s="14">
        <f t="shared" si="114"/>
        <v>41691.75</v>
      </c>
      <c r="R2347">
        <f t="shared" si="112"/>
        <v>31</v>
      </c>
    </row>
    <row r="2348" spans="1:18" ht="43.5" hidden="1" x14ac:dyDescent="0.35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8324</v>
      </c>
      <c r="O2348" t="s">
        <v>8339</v>
      </c>
      <c r="P2348" s="14">
        <f t="shared" si="113"/>
        <v>41918.670115740737</v>
      </c>
      <c r="Q2348" s="14">
        <f t="shared" si="114"/>
        <v>41948.731944444444</v>
      </c>
      <c r="R2348">
        <f t="shared" si="112"/>
        <v>30</v>
      </c>
    </row>
    <row r="2349" spans="1:18" ht="43.5" hidden="1" x14ac:dyDescent="0.35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8312</v>
      </c>
      <c r="O2349" t="s">
        <v>8313</v>
      </c>
      <c r="P2349" s="14">
        <f t="shared" si="113"/>
        <v>42157.916481481487</v>
      </c>
      <c r="Q2349" s="14">
        <f t="shared" si="114"/>
        <v>42187.916481481487</v>
      </c>
      <c r="R2349">
        <f t="shared" si="112"/>
        <v>30</v>
      </c>
    </row>
    <row r="2350" spans="1:18" ht="43.5" hidden="1" x14ac:dyDescent="0.35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8317</v>
      </c>
      <c r="O2350" t="s">
        <v>8319</v>
      </c>
      <c r="P2350" s="14">
        <f t="shared" si="113"/>
        <v>40999.645925925928</v>
      </c>
      <c r="Q2350" s="14">
        <f t="shared" si="114"/>
        <v>41029.645925925928</v>
      </c>
      <c r="R2350">
        <f t="shared" si="112"/>
        <v>30</v>
      </c>
    </row>
    <row r="2351" spans="1:18" ht="43.5" hidden="1" x14ac:dyDescent="0.35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8317</v>
      </c>
      <c r="O2351" t="s">
        <v>8319</v>
      </c>
      <c r="P2351" s="14">
        <f t="shared" si="113"/>
        <v>40730.878912037035</v>
      </c>
      <c r="Q2351" s="14">
        <f t="shared" si="114"/>
        <v>40760.878912037035</v>
      </c>
      <c r="R2351">
        <f t="shared" si="112"/>
        <v>30</v>
      </c>
    </row>
    <row r="2352" spans="1:18" ht="43.5" hidden="1" x14ac:dyDescent="0.35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8317</v>
      </c>
      <c r="O2352" t="s">
        <v>8319</v>
      </c>
      <c r="P2352" s="14">
        <f t="shared" si="113"/>
        <v>41226.648576388885</v>
      </c>
      <c r="Q2352" s="14">
        <f t="shared" si="114"/>
        <v>41274.75</v>
      </c>
      <c r="R2352">
        <f t="shared" si="112"/>
        <v>48</v>
      </c>
    </row>
    <row r="2353" spans="1:18" ht="43.5" hidden="1" x14ac:dyDescent="0.35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8317</v>
      </c>
      <c r="O2353" t="s">
        <v>8341</v>
      </c>
      <c r="P2353" s="14">
        <f t="shared" si="113"/>
        <v>41953.091134259259</v>
      </c>
      <c r="Q2353" s="14">
        <f t="shared" si="114"/>
        <v>41981.207638888889</v>
      </c>
      <c r="R2353">
        <f t="shared" si="112"/>
        <v>28</v>
      </c>
    </row>
    <row r="2354" spans="1:18" ht="43.5" hidden="1" x14ac:dyDescent="0.35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8317</v>
      </c>
      <c r="O2354" t="s">
        <v>8341</v>
      </c>
      <c r="P2354" s="14">
        <f t="shared" si="113"/>
        <v>41546.75105324074</v>
      </c>
      <c r="Q2354" s="14">
        <f t="shared" si="114"/>
        <v>41565.165972222225</v>
      </c>
      <c r="R2354">
        <f t="shared" si="112"/>
        <v>19</v>
      </c>
    </row>
    <row r="2355" spans="1:18" ht="43.5" hidden="1" x14ac:dyDescent="0.35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8317</v>
      </c>
      <c r="O2355" t="s">
        <v>8341</v>
      </c>
      <c r="P2355" s="14">
        <f t="shared" si="113"/>
        <v>42217.834525462968</v>
      </c>
      <c r="Q2355" s="14">
        <f t="shared" si="114"/>
        <v>42236.458333333328</v>
      </c>
      <c r="R2355">
        <f t="shared" si="112"/>
        <v>19</v>
      </c>
    </row>
    <row r="2356" spans="1:18" ht="43.5" hidden="1" x14ac:dyDescent="0.35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8317</v>
      </c>
      <c r="O2356" t="s">
        <v>8341</v>
      </c>
      <c r="P2356" s="14">
        <f t="shared" si="113"/>
        <v>41107.849143518521</v>
      </c>
      <c r="Q2356" s="14">
        <f t="shared" si="114"/>
        <v>41137.849143518521</v>
      </c>
      <c r="R2356">
        <f t="shared" si="112"/>
        <v>30</v>
      </c>
    </row>
    <row r="2357" spans="1:18" ht="43.5" hidden="1" x14ac:dyDescent="0.35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8315</v>
      </c>
      <c r="O2357" t="s">
        <v>8345</v>
      </c>
      <c r="P2357" s="14">
        <f t="shared" si="113"/>
        <v>41030.292025462964</v>
      </c>
      <c r="Q2357" s="14">
        <f t="shared" si="114"/>
        <v>41059.791666666664</v>
      </c>
      <c r="R2357">
        <f t="shared" si="112"/>
        <v>29</v>
      </c>
    </row>
    <row r="2358" spans="1:18" ht="43.5" hidden="1" x14ac:dyDescent="0.35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8315</v>
      </c>
      <c r="O2358" t="s">
        <v>8345</v>
      </c>
      <c r="P2358" s="14">
        <f t="shared" si="113"/>
        <v>41194.579027777778</v>
      </c>
      <c r="Q2358" s="14">
        <f t="shared" si="114"/>
        <v>41210.579027777778</v>
      </c>
      <c r="R2358">
        <f t="shared" si="112"/>
        <v>16</v>
      </c>
    </row>
    <row r="2359" spans="1:18" ht="43.5" hidden="1" x14ac:dyDescent="0.35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8315</v>
      </c>
      <c r="O2359" t="s">
        <v>8345</v>
      </c>
      <c r="P2359" s="14">
        <f t="shared" si="113"/>
        <v>42172.958912037036</v>
      </c>
      <c r="Q2359" s="14">
        <f t="shared" si="114"/>
        <v>42232.958912037036</v>
      </c>
      <c r="R2359">
        <f t="shared" si="112"/>
        <v>60</v>
      </c>
    </row>
    <row r="2360" spans="1:18" ht="43.5" hidden="1" x14ac:dyDescent="0.35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8315</v>
      </c>
      <c r="O2360" t="s">
        <v>8345</v>
      </c>
      <c r="P2360" s="14">
        <f t="shared" si="113"/>
        <v>41311.126481481479</v>
      </c>
      <c r="Q2360" s="14">
        <f t="shared" si="114"/>
        <v>41341.126481481479</v>
      </c>
      <c r="R2360">
        <f t="shared" si="112"/>
        <v>30</v>
      </c>
    </row>
    <row r="2361" spans="1:18" ht="58" hidden="1" x14ac:dyDescent="0.35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8328</v>
      </c>
      <c r="O2361" t="s">
        <v>8329</v>
      </c>
      <c r="P2361" s="14">
        <f t="shared" si="113"/>
        <v>42480.800648148142</v>
      </c>
      <c r="Q2361" s="14">
        <f t="shared" si="114"/>
        <v>42540.800648148142</v>
      </c>
      <c r="R2361">
        <f t="shared" si="112"/>
        <v>60</v>
      </c>
    </row>
    <row r="2362" spans="1:18" ht="43.5" hidden="1" x14ac:dyDescent="0.35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8328</v>
      </c>
      <c r="O2362" t="s">
        <v>8346</v>
      </c>
      <c r="P2362" s="14">
        <f t="shared" si="113"/>
        <v>42004.703865740739</v>
      </c>
      <c r="Q2362" s="14">
        <f t="shared" si="114"/>
        <v>42034.703865740739</v>
      </c>
      <c r="R2362">
        <f t="shared" si="112"/>
        <v>30</v>
      </c>
    </row>
    <row r="2363" spans="1:18" ht="58" hidden="1" x14ac:dyDescent="0.35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8328</v>
      </c>
      <c r="O2363" t="s">
        <v>8344</v>
      </c>
      <c r="P2363" s="14">
        <f t="shared" si="113"/>
        <v>42225.559675925921</v>
      </c>
      <c r="Q2363" s="14">
        <f t="shared" si="114"/>
        <v>42270.559675925921</v>
      </c>
      <c r="R2363">
        <f t="shared" si="112"/>
        <v>45</v>
      </c>
    </row>
    <row r="2364" spans="1:18" ht="43.5" hidden="1" x14ac:dyDescent="0.35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8328</v>
      </c>
      <c r="O2364" t="s">
        <v>8344</v>
      </c>
      <c r="P2364" s="14">
        <f t="shared" si="113"/>
        <v>42024.702893518523</v>
      </c>
      <c r="Q2364" s="14">
        <f t="shared" si="114"/>
        <v>42045.702893518523</v>
      </c>
      <c r="R2364">
        <f t="shared" si="112"/>
        <v>21</v>
      </c>
    </row>
    <row r="2365" spans="1:18" ht="58" hidden="1" x14ac:dyDescent="0.35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8328</v>
      </c>
      <c r="O2365" t="s">
        <v>8344</v>
      </c>
      <c r="P2365" s="14">
        <f t="shared" si="113"/>
        <v>41843.155729166669</v>
      </c>
      <c r="Q2365" s="14">
        <f t="shared" si="114"/>
        <v>41873.155729166669</v>
      </c>
      <c r="R2365">
        <f t="shared" si="112"/>
        <v>30</v>
      </c>
    </row>
    <row r="2366" spans="1:18" ht="58" hidden="1" x14ac:dyDescent="0.35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8328</v>
      </c>
      <c r="O2366" t="s">
        <v>8344</v>
      </c>
      <c r="P2366" s="14">
        <f t="shared" si="113"/>
        <v>41760.909039351849</v>
      </c>
      <c r="Q2366" s="14">
        <f t="shared" si="114"/>
        <v>41791.165972222225</v>
      </c>
      <c r="R2366">
        <f t="shared" si="112"/>
        <v>31</v>
      </c>
    </row>
    <row r="2367" spans="1:18" ht="43.5" hidden="1" x14ac:dyDescent="0.35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8328</v>
      </c>
      <c r="O2367" t="s">
        <v>8344</v>
      </c>
      <c r="P2367" s="14">
        <f t="shared" si="113"/>
        <v>42006.908692129626</v>
      </c>
      <c r="Q2367" s="14">
        <f t="shared" si="114"/>
        <v>42038.083333333328</v>
      </c>
      <c r="R2367">
        <f t="shared" si="112"/>
        <v>32</v>
      </c>
    </row>
    <row r="2368" spans="1:18" ht="29" hidden="1" x14ac:dyDescent="0.35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8328</v>
      </c>
      <c r="O2368" t="s">
        <v>8329</v>
      </c>
      <c r="P2368" s="14">
        <f t="shared" si="113"/>
        <v>41829.788252314815</v>
      </c>
      <c r="Q2368" s="14">
        <f t="shared" si="114"/>
        <v>41839.208333333336</v>
      </c>
      <c r="R2368">
        <f t="shared" si="112"/>
        <v>10</v>
      </c>
    </row>
    <row r="2369" spans="1:18" ht="58" hidden="1" x14ac:dyDescent="0.35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8328</v>
      </c>
      <c r="O2369" t="s">
        <v>8329</v>
      </c>
      <c r="P2369" s="14">
        <f t="shared" si="113"/>
        <v>41799.685902777775</v>
      </c>
      <c r="Q2369" s="14">
        <f t="shared" si="114"/>
        <v>41827.083333333336</v>
      </c>
      <c r="R2369">
        <f t="shared" si="112"/>
        <v>28</v>
      </c>
    </row>
    <row r="2370" spans="1:18" ht="43.5" hidden="1" x14ac:dyDescent="0.35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8328</v>
      </c>
      <c r="O2370" t="s">
        <v>8346</v>
      </c>
      <c r="P2370" s="14">
        <f t="shared" si="113"/>
        <v>42683.151331018518</v>
      </c>
      <c r="Q2370" s="14">
        <f t="shared" si="114"/>
        <v>42713.192997685182</v>
      </c>
      <c r="R2370">
        <f t="shared" si="112"/>
        <v>30</v>
      </c>
    </row>
    <row r="2371" spans="1:18" ht="29" hidden="1" x14ac:dyDescent="0.35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8328</v>
      </c>
      <c r="O2371" t="s">
        <v>8329</v>
      </c>
      <c r="P2371" s="14">
        <f t="shared" si="113"/>
        <v>41829.795729166668</v>
      </c>
      <c r="Q2371" s="14">
        <f t="shared" si="114"/>
        <v>41859.795729166668</v>
      </c>
      <c r="R2371">
        <f t="shared" ref="R2371:R2434" si="115">_xlfn.DAYS(Q2371,P2371)</f>
        <v>30</v>
      </c>
    </row>
    <row r="2372" spans="1:18" ht="58" hidden="1" x14ac:dyDescent="0.35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8328</v>
      </c>
      <c r="O2372" t="s">
        <v>8329</v>
      </c>
      <c r="P2372" s="14">
        <f t="shared" ref="P2372:P2435" si="116">(((J2372/60)/60)/24)+DATE(1970,1,1)</f>
        <v>42155.696793981479</v>
      </c>
      <c r="Q2372" s="14">
        <f t="shared" ref="Q2372:Q2435" si="117">(((I2372/60)/60)/24)+DATE(1970,1,1)</f>
        <v>42190.696793981479</v>
      </c>
      <c r="R2372">
        <f t="shared" si="115"/>
        <v>35</v>
      </c>
    </row>
    <row r="2373" spans="1:18" ht="43.5" hidden="1" x14ac:dyDescent="0.35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8328</v>
      </c>
      <c r="O2373" t="s">
        <v>8329</v>
      </c>
      <c r="P2373" s="14">
        <f t="shared" si="116"/>
        <v>42734.789444444439</v>
      </c>
      <c r="Q2373" s="14">
        <f t="shared" si="117"/>
        <v>42767.979861111111</v>
      </c>
      <c r="R2373">
        <f t="shared" si="115"/>
        <v>33</v>
      </c>
    </row>
    <row r="2374" spans="1:18" ht="58" hidden="1" x14ac:dyDescent="0.35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8328</v>
      </c>
      <c r="O2374" t="s">
        <v>8329</v>
      </c>
      <c r="P2374" s="14">
        <f t="shared" si="116"/>
        <v>42611.801412037035</v>
      </c>
      <c r="Q2374" s="14">
        <f t="shared" si="117"/>
        <v>42627.791666666672</v>
      </c>
      <c r="R2374">
        <f t="shared" si="115"/>
        <v>16</v>
      </c>
    </row>
    <row r="2375" spans="1:18" ht="43.5" hidden="1" x14ac:dyDescent="0.35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8328</v>
      </c>
      <c r="O2375" t="s">
        <v>8329</v>
      </c>
      <c r="P2375" s="14">
        <f t="shared" si="116"/>
        <v>42186.855879629627</v>
      </c>
      <c r="Q2375" s="14">
        <f t="shared" si="117"/>
        <v>42216.855879629627</v>
      </c>
      <c r="R2375">
        <f t="shared" si="115"/>
        <v>30</v>
      </c>
    </row>
    <row r="2376" spans="1:18" ht="43.5" hidden="1" x14ac:dyDescent="0.35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8328</v>
      </c>
      <c r="O2376" t="s">
        <v>8329</v>
      </c>
      <c r="P2376" s="14">
        <f t="shared" si="116"/>
        <v>42466.303715277783</v>
      </c>
      <c r="Q2376" s="14">
        <f t="shared" si="117"/>
        <v>42496.303715277783</v>
      </c>
      <c r="R2376">
        <f t="shared" si="115"/>
        <v>30</v>
      </c>
    </row>
    <row r="2377" spans="1:18" ht="43.5" hidden="1" x14ac:dyDescent="0.35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8328</v>
      </c>
      <c r="O2377" t="s">
        <v>8329</v>
      </c>
      <c r="P2377" s="14">
        <f t="shared" si="116"/>
        <v>42746.057106481487</v>
      </c>
      <c r="Q2377" s="14">
        <f t="shared" si="117"/>
        <v>42791.057106481487</v>
      </c>
      <c r="R2377">
        <f t="shared" si="115"/>
        <v>45</v>
      </c>
    </row>
    <row r="2378" spans="1:18" ht="43.5" hidden="1" x14ac:dyDescent="0.35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8328</v>
      </c>
      <c r="O2378" t="s">
        <v>8329</v>
      </c>
      <c r="P2378" s="14">
        <f t="shared" si="116"/>
        <v>42044.184988425928</v>
      </c>
      <c r="Q2378" s="14">
        <f t="shared" si="117"/>
        <v>42074.143321759257</v>
      </c>
      <c r="R2378">
        <f t="shared" si="115"/>
        <v>30</v>
      </c>
    </row>
    <row r="2379" spans="1:18" ht="43.5" hidden="1" x14ac:dyDescent="0.35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8328</v>
      </c>
      <c r="O2379" t="s">
        <v>8329</v>
      </c>
      <c r="P2379" s="14">
        <f t="shared" si="116"/>
        <v>41941.75203703704</v>
      </c>
      <c r="Q2379" s="14">
        <f t="shared" si="117"/>
        <v>41964.708333333328</v>
      </c>
      <c r="R2379">
        <f t="shared" si="115"/>
        <v>23</v>
      </c>
    </row>
    <row r="2380" spans="1:18" ht="58" hidden="1" x14ac:dyDescent="0.35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8328</v>
      </c>
      <c r="O2380" t="s">
        <v>8329</v>
      </c>
      <c r="P2380" s="14">
        <f t="shared" si="116"/>
        <v>42089.412557870368</v>
      </c>
      <c r="Q2380" s="14">
        <f t="shared" si="117"/>
        <v>42117.770833333328</v>
      </c>
      <c r="R2380">
        <f t="shared" si="115"/>
        <v>28</v>
      </c>
    </row>
    <row r="2381" spans="1:18" ht="43.5" hidden="1" x14ac:dyDescent="0.35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8328</v>
      </c>
      <c r="O2381" t="s">
        <v>8329</v>
      </c>
      <c r="P2381" s="14">
        <f t="shared" si="116"/>
        <v>41752.83457175926</v>
      </c>
      <c r="Q2381" s="14">
        <f t="shared" si="117"/>
        <v>41782.83457175926</v>
      </c>
      <c r="R2381">
        <f t="shared" si="115"/>
        <v>30</v>
      </c>
    </row>
    <row r="2382" spans="1:18" ht="43.5" hidden="1" x14ac:dyDescent="0.35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8328</v>
      </c>
      <c r="O2382" t="s">
        <v>8329</v>
      </c>
      <c r="P2382" s="14">
        <f t="shared" si="116"/>
        <v>42430.839398148149</v>
      </c>
      <c r="Q2382" s="14">
        <f t="shared" si="117"/>
        <v>42445.165972222225</v>
      </c>
      <c r="R2382">
        <f t="shared" si="115"/>
        <v>15</v>
      </c>
    </row>
    <row r="2383" spans="1:18" ht="43.5" hidden="1" x14ac:dyDescent="0.35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8328</v>
      </c>
      <c r="O2383" t="s">
        <v>8329</v>
      </c>
      <c r="P2383" s="14">
        <f t="shared" si="116"/>
        <v>41794.817523148151</v>
      </c>
      <c r="Q2383" s="14">
        <f t="shared" si="117"/>
        <v>41824.458333333336</v>
      </c>
      <c r="R2383">
        <f t="shared" si="115"/>
        <v>30</v>
      </c>
    </row>
    <row r="2384" spans="1:18" ht="43.5" hidden="1" x14ac:dyDescent="0.35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8328</v>
      </c>
      <c r="O2384" t="s">
        <v>8329</v>
      </c>
      <c r="P2384" s="14">
        <f t="shared" si="116"/>
        <v>42581.397546296299</v>
      </c>
      <c r="Q2384" s="14">
        <f t="shared" si="117"/>
        <v>42638.958333333328</v>
      </c>
      <c r="R2384">
        <f t="shared" si="115"/>
        <v>57</v>
      </c>
    </row>
    <row r="2385" spans="1:18" ht="43.5" hidden="1" x14ac:dyDescent="0.35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8328</v>
      </c>
      <c r="O2385" t="s">
        <v>8329</v>
      </c>
      <c r="P2385" s="14">
        <f t="shared" si="116"/>
        <v>42125.647534722222</v>
      </c>
      <c r="Q2385" s="14">
        <f t="shared" si="117"/>
        <v>42150.647534722222</v>
      </c>
      <c r="R2385">
        <f t="shared" si="115"/>
        <v>25</v>
      </c>
    </row>
    <row r="2386" spans="1:18" ht="58" hidden="1" x14ac:dyDescent="0.35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8328</v>
      </c>
      <c r="O2386" t="s">
        <v>8329</v>
      </c>
      <c r="P2386" s="14">
        <f t="shared" si="116"/>
        <v>42447.894432870366</v>
      </c>
      <c r="Q2386" s="14">
        <f t="shared" si="117"/>
        <v>42507.894432870366</v>
      </c>
      <c r="R2386">
        <f t="shared" si="115"/>
        <v>60</v>
      </c>
    </row>
    <row r="2387" spans="1:18" ht="43.5" hidden="1" x14ac:dyDescent="0.35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8328</v>
      </c>
      <c r="O2387" t="s">
        <v>8329</v>
      </c>
      <c r="P2387" s="14">
        <f t="shared" si="116"/>
        <v>41846.667326388888</v>
      </c>
      <c r="Q2387" s="14">
        <f t="shared" si="117"/>
        <v>41867.667326388888</v>
      </c>
      <c r="R2387">
        <f t="shared" si="115"/>
        <v>21</v>
      </c>
    </row>
    <row r="2388" spans="1:18" ht="43.5" hidden="1" x14ac:dyDescent="0.35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8328</v>
      </c>
      <c r="O2388" t="s">
        <v>8329</v>
      </c>
      <c r="P2388" s="14">
        <f t="shared" si="116"/>
        <v>41914.295104166667</v>
      </c>
      <c r="Q2388" s="14">
        <f t="shared" si="117"/>
        <v>41948.536111111112</v>
      </c>
      <c r="R2388">
        <f t="shared" si="115"/>
        <v>34</v>
      </c>
    </row>
    <row r="2389" spans="1:18" ht="58" hidden="1" x14ac:dyDescent="0.35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8328</v>
      </c>
      <c r="O2389" t="s">
        <v>8329</v>
      </c>
      <c r="P2389" s="14">
        <f t="shared" si="116"/>
        <v>41995.870486111111</v>
      </c>
      <c r="Q2389" s="14">
        <f t="shared" si="117"/>
        <v>42015.870486111111</v>
      </c>
      <c r="R2389">
        <f t="shared" si="115"/>
        <v>20</v>
      </c>
    </row>
    <row r="2390" spans="1:18" ht="43.5" hidden="1" x14ac:dyDescent="0.35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8328</v>
      </c>
      <c r="O2390" t="s">
        <v>8329</v>
      </c>
      <c r="P2390" s="14">
        <f t="shared" si="116"/>
        <v>42102.866307870368</v>
      </c>
      <c r="Q2390" s="14">
        <f t="shared" si="117"/>
        <v>42133.866307870368</v>
      </c>
      <c r="R2390">
        <f t="shared" si="115"/>
        <v>31</v>
      </c>
    </row>
    <row r="2391" spans="1:18" ht="43.5" hidden="1" x14ac:dyDescent="0.35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8328</v>
      </c>
      <c r="O2391" t="s">
        <v>8329</v>
      </c>
      <c r="P2391" s="14">
        <f t="shared" si="116"/>
        <v>42548.449861111112</v>
      </c>
      <c r="Q2391" s="14">
        <f t="shared" si="117"/>
        <v>42568.449861111112</v>
      </c>
      <c r="R2391">
        <f t="shared" si="115"/>
        <v>20</v>
      </c>
    </row>
    <row r="2392" spans="1:18" ht="29" hidden="1" x14ac:dyDescent="0.35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8328</v>
      </c>
      <c r="O2392" t="s">
        <v>8346</v>
      </c>
      <c r="P2392" s="14">
        <f t="shared" si="116"/>
        <v>42182.108252314814</v>
      </c>
      <c r="Q2392" s="14">
        <f t="shared" si="117"/>
        <v>42242.108252314814</v>
      </c>
      <c r="R2392">
        <f t="shared" si="115"/>
        <v>60</v>
      </c>
    </row>
    <row r="2393" spans="1:18" ht="43.5" hidden="1" x14ac:dyDescent="0.35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8328</v>
      </c>
      <c r="O2393" t="s">
        <v>8346</v>
      </c>
      <c r="P2393" s="14">
        <f t="shared" si="116"/>
        <v>41772.727893518517</v>
      </c>
      <c r="Q2393" s="14">
        <f t="shared" si="117"/>
        <v>41802.727893518517</v>
      </c>
      <c r="R2393">
        <f t="shared" si="115"/>
        <v>30</v>
      </c>
    </row>
    <row r="2394" spans="1:18" ht="58" hidden="1" x14ac:dyDescent="0.35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8328</v>
      </c>
      <c r="O2394" t="s">
        <v>8329</v>
      </c>
      <c r="P2394" s="14">
        <f t="shared" si="116"/>
        <v>42439.702314814815</v>
      </c>
      <c r="Q2394" s="14">
        <f t="shared" si="117"/>
        <v>42468.774305555555</v>
      </c>
      <c r="R2394">
        <f t="shared" si="115"/>
        <v>29</v>
      </c>
    </row>
    <row r="2395" spans="1:18" ht="43.5" hidden="1" x14ac:dyDescent="0.35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8328</v>
      </c>
      <c r="O2395" t="s">
        <v>8329</v>
      </c>
      <c r="P2395" s="14">
        <f t="shared" si="116"/>
        <v>42282.655543981484</v>
      </c>
      <c r="Q2395" s="14">
        <f t="shared" si="117"/>
        <v>42342.697210648148</v>
      </c>
      <c r="R2395">
        <f t="shared" si="115"/>
        <v>60</v>
      </c>
    </row>
    <row r="2396" spans="1:18" ht="29" hidden="1" x14ac:dyDescent="0.35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8328</v>
      </c>
      <c r="O2396" t="s">
        <v>8329</v>
      </c>
      <c r="P2396" s="14">
        <f t="shared" si="116"/>
        <v>41833.951516203706</v>
      </c>
      <c r="Q2396" s="14">
        <f t="shared" si="117"/>
        <v>41863.951516203706</v>
      </c>
      <c r="R2396">
        <f t="shared" si="115"/>
        <v>30</v>
      </c>
    </row>
    <row r="2397" spans="1:18" ht="43.5" hidden="1" x14ac:dyDescent="0.3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8306</v>
      </c>
      <c r="O2397" t="s">
        <v>8307</v>
      </c>
      <c r="P2397" s="14">
        <f t="shared" si="116"/>
        <v>42563.932951388888</v>
      </c>
      <c r="Q2397" s="14">
        <f t="shared" si="117"/>
        <v>42580.232638888891</v>
      </c>
      <c r="R2397">
        <f t="shared" si="115"/>
        <v>17</v>
      </c>
    </row>
    <row r="2398" spans="1:18" ht="29" hidden="1" x14ac:dyDescent="0.3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8321</v>
      </c>
      <c r="O2398" t="s">
        <v>8338</v>
      </c>
      <c r="P2398" s="14">
        <f t="shared" si="116"/>
        <v>42467.951979166668</v>
      </c>
      <c r="Q2398" s="14">
        <f t="shared" si="117"/>
        <v>42497.951979166668</v>
      </c>
      <c r="R2398">
        <f t="shared" si="115"/>
        <v>30</v>
      </c>
    </row>
    <row r="2399" spans="1:18" ht="43.5" hidden="1" x14ac:dyDescent="0.3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8328</v>
      </c>
      <c r="O2399" t="s">
        <v>8344</v>
      </c>
      <c r="P2399" s="14">
        <f t="shared" si="116"/>
        <v>41780.745254629634</v>
      </c>
      <c r="Q2399" s="14">
        <f t="shared" si="117"/>
        <v>41810.917361111111</v>
      </c>
      <c r="R2399">
        <f t="shared" si="115"/>
        <v>30</v>
      </c>
    </row>
    <row r="2400" spans="1:18" ht="58" hidden="1" x14ac:dyDescent="0.35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8317</v>
      </c>
      <c r="O2400" t="s">
        <v>8318</v>
      </c>
      <c r="P2400" s="14">
        <f t="shared" si="116"/>
        <v>41944.916215277779</v>
      </c>
      <c r="Q2400" s="14">
        <f t="shared" si="117"/>
        <v>41974.957881944443</v>
      </c>
      <c r="R2400">
        <f t="shared" si="115"/>
        <v>30</v>
      </c>
    </row>
    <row r="2401" spans="1:18" ht="58" hidden="1" x14ac:dyDescent="0.35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8328</v>
      </c>
      <c r="O2401" t="s">
        <v>8346</v>
      </c>
      <c r="P2401" s="14">
        <f t="shared" si="116"/>
        <v>42372.624166666668</v>
      </c>
      <c r="Q2401" s="14">
        <f t="shared" si="117"/>
        <v>42402.624166666668</v>
      </c>
      <c r="R2401">
        <f t="shared" si="115"/>
        <v>30</v>
      </c>
    </row>
    <row r="2402" spans="1:18" ht="29" hidden="1" x14ac:dyDescent="0.3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8328</v>
      </c>
      <c r="O2402" t="s">
        <v>8329</v>
      </c>
      <c r="P2402" s="14">
        <f t="shared" si="116"/>
        <v>42185.521087962959</v>
      </c>
      <c r="Q2402" s="14">
        <f t="shared" si="117"/>
        <v>42215.521087962959</v>
      </c>
      <c r="R2402">
        <f t="shared" si="115"/>
        <v>30</v>
      </c>
    </row>
    <row r="2403" spans="1:18" ht="43.5" hidden="1" x14ac:dyDescent="0.3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8312</v>
      </c>
      <c r="O2403" t="s">
        <v>8313</v>
      </c>
      <c r="P2403" s="14">
        <f t="shared" si="116"/>
        <v>41901.684861111113</v>
      </c>
      <c r="Q2403" s="14">
        <f t="shared" si="117"/>
        <v>41931.684861111113</v>
      </c>
      <c r="R2403">
        <f t="shared" si="115"/>
        <v>30</v>
      </c>
    </row>
    <row r="2404" spans="1:18" ht="43.5" hidden="1" x14ac:dyDescent="0.35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8317</v>
      </c>
      <c r="O2404" t="s">
        <v>8355</v>
      </c>
      <c r="P2404" s="14">
        <f t="shared" si="116"/>
        <v>41737.684664351851</v>
      </c>
      <c r="Q2404" s="14">
        <f t="shared" si="117"/>
        <v>41782.684664351851</v>
      </c>
      <c r="R2404">
        <f t="shared" si="115"/>
        <v>45</v>
      </c>
    </row>
    <row r="2405" spans="1:18" ht="43.5" hidden="1" x14ac:dyDescent="0.35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8328</v>
      </c>
      <c r="O2405" t="s">
        <v>8329</v>
      </c>
      <c r="P2405" s="14">
        <f t="shared" si="116"/>
        <v>42268.009224537032</v>
      </c>
      <c r="Q2405" s="14">
        <f t="shared" si="117"/>
        <v>42303.009224537032</v>
      </c>
      <c r="R2405">
        <f t="shared" si="115"/>
        <v>35</v>
      </c>
    </row>
    <row r="2406" spans="1:18" ht="43.5" hidden="1" x14ac:dyDescent="0.3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8317</v>
      </c>
      <c r="O2406" t="s">
        <v>8319</v>
      </c>
      <c r="P2406" s="14">
        <f t="shared" si="116"/>
        <v>41179.32104166667</v>
      </c>
      <c r="Q2406" s="14">
        <f t="shared" si="117"/>
        <v>41212.32104166667</v>
      </c>
      <c r="R2406">
        <f t="shared" si="115"/>
        <v>33</v>
      </c>
    </row>
    <row r="2407" spans="1:18" ht="43.5" hidden="1" x14ac:dyDescent="0.3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8315</v>
      </c>
      <c r="O2407" t="s">
        <v>8331</v>
      </c>
      <c r="P2407" s="14">
        <f t="shared" si="116"/>
        <v>42100.735937499994</v>
      </c>
      <c r="Q2407" s="14">
        <f t="shared" si="117"/>
        <v>42134.959027777775</v>
      </c>
      <c r="R2407">
        <f t="shared" si="115"/>
        <v>34</v>
      </c>
    </row>
    <row r="2408" spans="1:18" ht="43.5" hidden="1" x14ac:dyDescent="0.35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8317</v>
      </c>
      <c r="O2408" t="s">
        <v>8319</v>
      </c>
      <c r="P2408" s="14">
        <f t="shared" si="116"/>
        <v>40877.25099537037</v>
      </c>
      <c r="Q2408" s="14">
        <f t="shared" si="117"/>
        <v>40922.25099537037</v>
      </c>
      <c r="R2408">
        <f t="shared" si="115"/>
        <v>45</v>
      </c>
    </row>
    <row r="2409" spans="1:18" ht="43.5" hidden="1" x14ac:dyDescent="0.3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8326</v>
      </c>
      <c r="O2409" t="s">
        <v>8327</v>
      </c>
      <c r="P2409" s="14">
        <f t="shared" si="116"/>
        <v>42606.347233796296</v>
      </c>
      <c r="Q2409" s="14">
        <f t="shared" si="117"/>
        <v>42666.347233796296</v>
      </c>
      <c r="R2409">
        <f t="shared" si="115"/>
        <v>60</v>
      </c>
    </row>
    <row r="2410" spans="1:18" ht="58" hidden="1" x14ac:dyDescent="0.3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8328</v>
      </c>
      <c r="O2410" t="s">
        <v>8344</v>
      </c>
      <c r="P2410" s="14">
        <f t="shared" si="116"/>
        <v>42139.014525462961</v>
      </c>
      <c r="Q2410" s="14">
        <f t="shared" si="117"/>
        <v>42169.014525462961</v>
      </c>
      <c r="R2410">
        <f t="shared" si="115"/>
        <v>30</v>
      </c>
    </row>
    <row r="2411" spans="1:18" ht="43.5" hidden="1" x14ac:dyDescent="0.3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8328</v>
      </c>
      <c r="O2411" t="s">
        <v>8346</v>
      </c>
      <c r="P2411" s="14">
        <f t="shared" si="116"/>
        <v>42538.755428240736</v>
      </c>
      <c r="Q2411" s="14">
        <f t="shared" si="117"/>
        <v>42598.755428240736</v>
      </c>
      <c r="R2411">
        <f t="shared" si="115"/>
        <v>60</v>
      </c>
    </row>
    <row r="2412" spans="1:18" ht="43.5" hidden="1" x14ac:dyDescent="0.35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8328</v>
      </c>
      <c r="O2412" t="s">
        <v>8329</v>
      </c>
      <c r="P2412" s="14">
        <f t="shared" si="116"/>
        <v>41884.056747685187</v>
      </c>
      <c r="Q2412" s="14">
        <f t="shared" si="117"/>
        <v>41903.083333333336</v>
      </c>
      <c r="R2412">
        <f t="shared" si="115"/>
        <v>19</v>
      </c>
    </row>
    <row r="2413" spans="1:18" ht="43.5" hidden="1" x14ac:dyDescent="0.35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8328</v>
      </c>
      <c r="O2413" t="s">
        <v>8329</v>
      </c>
      <c r="P2413" s="14">
        <f t="shared" si="116"/>
        <v>42446.060694444444</v>
      </c>
      <c r="Q2413" s="14">
        <f t="shared" si="117"/>
        <v>42461.165972222225</v>
      </c>
      <c r="R2413">
        <f t="shared" si="115"/>
        <v>15</v>
      </c>
    </row>
    <row r="2414" spans="1:18" ht="29" hidden="1" x14ac:dyDescent="0.3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8317</v>
      </c>
      <c r="O2414" t="s">
        <v>8335</v>
      </c>
      <c r="P2414" s="14">
        <f t="shared" si="116"/>
        <v>42677.669050925921</v>
      </c>
      <c r="Q2414" s="14">
        <f t="shared" si="117"/>
        <v>42707.710717592592</v>
      </c>
      <c r="R2414">
        <f t="shared" si="115"/>
        <v>30</v>
      </c>
    </row>
    <row r="2415" spans="1:18" ht="43.5" hidden="1" x14ac:dyDescent="0.3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8317</v>
      </c>
      <c r="O2415" t="s">
        <v>8341</v>
      </c>
      <c r="P2415" s="14">
        <f t="shared" si="116"/>
        <v>40961.252141203702</v>
      </c>
      <c r="Q2415" s="14">
        <f t="shared" si="117"/>
        <v>40989.866666666669</v>
      </c>
      <c r="R2415">
        <f t="shared" si="115"/>
        <v>28</v>
      </c>
    </row>
    <row r="2416" spans="1:18" ht="43.5" hidden="1" x14ac:dyDescent="0.3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8315</v>
      </c>
      <c r="O2416" t="s">
        <v>8316</v>
      </c>
      <c r="P2416" s="14">
        <f t="shared" si="116"/>
        <v>41579.734259259261</v>
      </c>
      <c r="Q2416" s="14">
        <f t="shared" si="117"/>
        <v>41599.207638888889</v>
      </c>
      <c r="R2416">
        <f t="shared" si="115"/>
        <v>20</v>
      </c>
    </row>
    <row r="2417" spans="1:18" ht="58" hidden="1" x14ac:dyDescent="0.3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8321</v>
      </c>
      <c r="O2417" t="s">
        <v>8322</v>
      </c>
      <c r="P2417" s="14">
        <f t="shared" si="116"/>
        <v>40710.731180555551</v>
      </c>
      <c r="Q2417" s="14">
        <f t="shared" si="117"/>
        <v>40740.731180555551</v>
      </c>
      <c r="R2417">
        <f t="shared" si="115"/>
        <v>30</v>
      </c>
    </row>
    <row r="2418" spans="1:18" ht="43.5" hidden="1" x14ac:dyDescent="0.3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8328</v>
      </c>
      <c r="O2418" t="s">
        <v>8346</v>
      </c>
      <c r="P2418" s="14">
        <f t="shared" si="116"/>
        <v>42138.798819444448</v>
      </c>
      <c r="Q2418" s="14">
        <f t="shared" si="117"/>
        <v>42170.798819444448</v>
      </c>
      <c r="R2418">
        <f t="shared" si="115"/>
        <v>32</v>
      </c>
    </row>
    <row r="2419" spans="1:18" ht="29" hidden="1" x14ac:dyDescent="0.35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8306</v>
      </c>
      <c r="O2419" t="s">
        <v>8307</v>
      </c>
      <c r="P2419" s="14">
        <f t="shared" si="116"/>
        <v>42468.94458333333</v>
      </c>
      <c r="Q2419" s="14">
        <f t="shared" si="117"/>
        <v>42475.875</v>
      </c>
      <c r="R2419">
        <f t="shared" si="115"/>
        <v>7</v>
      </c>
    </row>
    <row r="2420" spans="1:18" ht="43.5" hidden="1" x14ac:dyDescent="0.35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8306</v>
      </c>
      <c r="O2420" t="s">
        <v>8307</v>
      </c>
      <c r="P2420" s="14">
        <f t="shared" si="116"/>
        <v>42508.677187499998</v>
      </c>
      <c r="Q2420" s="14">
        <f t="shared" si="117"/>
        <v>42544.852083333331</v>
      </c>
      <c r="R2420">
        <f t="shared" si="115"/>
        <v>36</v>
      </c>
    </row>
    <row r="2421" spans="1:18" ht="43.5" hidden="1" x14ac:dyDescent="0.35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8306</v>
      </c>
      <c r="O2421" t="s">
        <v>8353</v>
      </c>
      <c r="P2421" s="14">
        <f t="shared" si="116"/>
        <v>41357.209166666667</v>
      </c>
      <c r="Q2421" s="14">
        <f t="shared" si="117"/>
        <v>41387.209166666667</v>
      </c>
      <c r="R2421">
        <f t="shared" si="115"/>
        <v>30</v>
      </c>
    </row>
    <row r="2422" spans="1:18" ht="58" hidden="1" x14ac:dyDescent="0.35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8306</v>
      </c>
      <c r="O2422" t="s">
        <v>8353</v>
      </c>
      <c r="P2422" s="14">
        <f t="shared" si="116"/>
        <v>41786.65892361111</v>
      </c>
      <c r="Q2422" s="14">
        <f t="shared" si="117"/>
        <v>41812.65892361111</v>
      </c>
      <c r="R2422">
        <f t="shared" si="115"/>
        <v>26</v>
      </c>
    </row>
    <row r="2423" spans="1:18" ht="43.5" hidden="1" x14ac:dyDescent="0.35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8306</v>
      </c>
      <c r="O2423" t="s">
        <v>8353</v>
      </c>
      <c r="P2423" s="14">
        <f t="shared" si="116"/>
        <v>41274.776736111111</v>
      </c>
      <c r="Q2423" s="14">
        <f t="shared" si="117"/>
        <v>41298.776736111111</v>
      </c>
      <c r="R2423">
        <f t="shared" si="115"/>
        <v>24</v>
      </c>
    </row>
    <row r="2424" spans="1:18" ht="43.5" hidden="1" x14ac:dyDescent="0.3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8306</v>
      </c>
      <c r="O2424" t="s">
        <v>8353</v>
      </c>
      <c r="P2424" s="14">
        <f t="shared" si="116"/>
        <v>42125.333182870367</v>
      </c>
      <c r="Q2424" s="14">
        <f t="shared" si="117"/>
        <v>42155.333182870367</v>
      </c>
      <c r="R2424">
        <f t="shared" si="115"/>
        <v>30</v>
      </c>
    </row>
    <row r="2425" spans="1:18" ht="43.5" hidden="1" x14ac:dyDescent="0.35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8306</v>
      </c>
      <c r="O2425" t="s">
        <v>8353</v>
      </c>
      <c r="P2425" s="14">
        <f t="shared" si="116"/>
        <v>40595.497164351851</v>
      </c>
      <c r="Q2425" s="14">
        <f t="shared" si="117"/>
        <v>40641.455497685187</v>
      </c>
      <c r="R2425">
        <f t="shared" si="115"/>
        <v>46</v>
      </c>
    </row>
    <row r="2426" spans="1:18" ht="43.5" hidden="1" x14ac:dyDescent="0.35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8306</v>
      </c>
      <c r="O2426" t="s">
        <v>8309</v>
      </c>
      <c r="P2426" s="14">
        <f t="shared" si="116"/>
        <v>42259.542800925927</v>
      </c>
      <c r="Q2426" s="14">
        <f t="shared" si="117"/>
        <v>42287.875</v>
      </c>
      <c r="R2426">
        <f t="shared" si="115"/>
        <v>28</v>
      </c>
    </row>
    <row r="2427" spans="1:18" ht="58" hidden="1" x14ac:dyDescent="0.35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8306</v>
      </c>
      <c r="O2427" t="s">
        <v>8310</v>
      </c>
      <c r="P2427" s="14">
        <f t="shared" si="116"/>
        <v>40213.323599537034</v>
      </c>
      <c r="Q2427" s="14">
        <f t="shared" si="117"/>
        <v>40253.29583333333</v>
      </c>
      <c r="R2427">
        <f t="shared" si="115"/>
        <v>40</v>
      </c>
    </row>
    <row r="2428" spans="1:18" ht="43.5" hidden="1" x14ac:dyDescent="0.35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8306</v>
      </c>
      <c r="O2428" t="s">
        <v>8310</v>
      </c>
      <c r="P2428" s="14">
        <f t="shared" si="116"/>
        <v>41013.787569444445</v>
      </c>
      <c r="Q2428" s="14">
        <f t="shared" si="117"/>
        <v>41045.791666666664</v>
      </c>
      <c r="R2428">
        <f t="shared" si="115"/>
        <v>32</v>
      </c>
    </row>
    <row r="2429" spans="1:18" ht="43.5" hidden="1" x14ac:dyDescent="0.35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8306</v>
      </c>
      <c r="O2429" t="s">
        <v>8310</v>
      </c>
      <c r="P2429" s="14">
        <f t="shared" si="116"/>
        <v>41894.879606481481</v>
      </c>
      <c r="Q2429" s="14">
        <f t="shared" si="117"/>
        <v>41913.165972222225</v>
      </c>
      <c r="R2429">
        <f t="shared" si="115"/>
        <v>19</v>
      </c>
    </row>
    <row r="2430" spans="1:18" ht="43.5" hidden="1" x14ac:dyDescent="0.35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8306</v>
      </c>
      <c r="O2430" t="s">
        <v>8310</v>
      </c>
      <c r="P2430" s="14">
        <f t="shared" si="116"/>
        <v>42438.827789351853</v>
      </c>
      <c r="Q2430" s="14">
        <f t="shared" si="117"/>
        <v>42468.786122685182</v>
      </c>
      <c r="R2430">
        <f t="shared" si="115"/>
        <v>30</v>
      </c>
    </row>
    <row r="2431" spans="1:18" ht="43.5" hidden="1" x14ac:dyDescent="0.35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8328</v>
      </c>
      <c r="O2431" t="s">
        <v>8329</v>
      </c>
      <c r="P2431" s="14">
        <f t="shared" si="116"/>
        <v>42492.717233796298</v>
      </c>
      <c r="Q2431" s="14">
        <f t="shared" si="117"/>
        <v>42522.717233796298</v>
      </c>
      <c r="R2431">
        <f t="shared" si="115"/>
        <v>30</v>
      </c>
    </row>
    <row r="2432" spans="1:18" ht="58" hidden="1" x14ac:dyDescent="0.35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8315</v>
      </c>
      <c r="O2432" t="s">
        <v>8316</v>
      </c>
      <c r="P2432" s="14">
        <f t="shared" si="116"/>
        <v>41247.020243055551</v>
      </c>
      <c r="Q2432" s="14">
        <f t="shared" si="117"/>
        <v>41288.888888888891</v>
      </c>
      <c r="R2432">
        <f t="shared" si="115"/>
        <v>41</v>
      </c>
    </row>
    <row r="2433" spans="1:18" ht="43.5" hidden="1" x14ac:dyDescent="0.35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8315</v>
      </c>
      <c r="O2433" t="s">
        <v>8331</v>
      </c>
      <c r="P2433" s="14">
        <f t="shared" si="116"/>
        <v>42690.858449074076</v>
      </c>
      <c r="Q2433" s="14">
        <f t="shared" si="117"/>
        <v>42708.25</v>
      </c>
      <c r="R2433">
        <f t="shared" si="115"/>
        <v>18</v>
      </c>
    </row>
    <row r="2434" spans="1:18" ht="43.5" hidden="1" x14ac:dyDescent="0.35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8317</v>
      </c>
      <c r="O2434" t="s">
        <v>8335</v>
      </c>
      <c r="P2434" s="14">
        <f t="shared" si="116"/>
        <v>41882.590127314819</v>
      </c>
      <c r="Q2434" s="14">
        <f t="shared" si="117"/>
        <v>41912.590127314819</v>
      </c>
      <c r="R2434">
        <f t="shared" si="115"/>
        <v>30</v>
      </c>
    </row>
    <row r="2435" spans="1:18" ht="29" hidden="1" x14ac:dyDescent="0.35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8317</v>
      </c>
      <c r="O2435" t="s">
        <v>8354</v>
      </c>
      <c r="P2435" s="14">
        <f t="shared" si="116"/>
        <v>42656.805497685185</v>
      </c>
      <c r="Q2435" s="14">
        <f t="shared" si="117"/>
        <v>42667.875</v>
      </c>
      <c r="R2435">
        <f t="shared" ref="R2435:R2498" si="118">_xlfn.DAYS(Q2435,P2435)</f>
        <v>11</v>
      </c>
    </row>
    <row r="2436" spans="1:18" ht="43.5" hidden="1" x14ac:dyDescent="0.35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8317</v>
      </c>
      <c r="O2436" t="s">
        <v>8318</v>
      </c>
      <c r="P2436" s="14">
        <f t="shared" ref="P2436:P2499" si="119">(((J2436/60)/60)/24)+DATE(1970,1,1)</f>
        <v>42025.637939814813</v>
      </c>
      <c r="Q2436" s="14">
        <f t="shared" ref="Q2436:Q2499" si="120">(((I2436/60)/60)/24)+DATE(1970,1,1)</f>
        <v>42063.631944444445</v>
      </c>
      <c r="R2436">
        <f t="shared" si="118"/>
        <v>38</v>
      </c>
    </row>
    <row r="2437" spans="1:18" ht="29" hidden="1" x14ac:dyDescent="0.35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8317</v>
      </c>
      <c r="O2437" t="s">
        <v>8318</v>
      </c>
      <c r="P2437" s="14">
        <f t="shared" si="119"/>
        <v>41184.167129629634</v>
      </c>
      <c r="Q2437" s="14">
        <f t="shared" si="120"/>
        <v>41224.208796296298</v>
      </c>
      <c r="R2437">
        <f t="shared" si="118"/>
        <v>40</v>
      </c>
    </row>
    <row r="2438" spans="1:18" ht="43.5" hidden="1" x14ac:dyDescent="0.35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8317</v>
      </c>
      <c r="O2438" t="s">
        <v>8318</v>
      </c>
      <c r="P2438" s="14">
        <f t="shared" si="119"/>
        <v>41194.109340277777</v>
      </c>
      <c r="Q2438" s="14">
        <f t="shared" si="120"/>
        <v>41254.151006944441</v>
      </c>
      <c r="R2438">
        <f t="shared" si="118"/>
        <v>60</v>
      </c>
    </row>
    <row r="2439" spans="1:18" ht="43.5" hidden="1" x14ac:dyDescent="0.35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8317</v>
      </c>
      <c r="O2439" t="s">
        <v>8318</v>
      </c>
      <c r="P2439" s="14">
        <f t="shared" si="119"/>
        <v>42368.333668981482</v>
      </c>
      <c r="Q2439" s="14">
        <f t="shared" si="120"/>
        <v>42398.333668981482</v>
      </c>
      <c r="R2439">
        <f t="shared" si="118"/>
        <v>30</v>
      </c>
    </row>
    <row r="2440" spans="1:18" ht="43.5" hidden="1" x14ac:dyDescent="0.35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8317</v>
      </c>
      <c r="O2440" t="s">
        <v>8318</v>
      </c>
      <c r="P2440" s="14">
        <f t="shared" si="119"/>
        <v>41551.798113425924</v>
      </c>
      <c r="Q2440" s="14">
        <f t="shared" si="120"/>
        <v>41581.839780092596</v>
      </c>
      <c r="R2440">
        <f t="shared" si="118"/>
        <v>30</v>
      </c>
    </row>
    <row r="2441" spans="1:18" ht="43.5" hidden="1" x14ac:dyDescent="0.35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8348</v>
      </c>
      <c r="O2441" t="s">
        <v>8349</v>
      </c>
      <c r="P2441" s="14">
        <f t="shared" si="119"/>
        <v>42406.992418981477</v>
      </c>
      <c r="Q2441" s="14">
        <f t="shared" si="120"/>
        <v>42436.992418981477</v>
      </c>
      <c r="R2441">
        <f t="shared" si="118"/>
        <v>30</v>
      </c>
    </row>
    <row r="2442" spans="1:18" ht="43.5" hidden="1" x14ac:dyDescent="0.35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8326</v>
      </c>
      <c r="O2442" t="s">
        <v>8327</v>
      </c>
      <c r="P2442" s="14">
        <f t="shared" si="119"/>
        <v>42333.619050925925</v>
      </c>
      <c r="Q2442" s="14">
        <f t="shared" si="120"/>
        <v>42369.125</v>
      </c>
      <c r="R2442">
        <f t="shared" si="118"/>
        <v>36</v>
      </c>
    </row>
    <row r="2443" spans="1:18" ht="29" hidden="1" x14ac:dyDescent="0.35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8317</v>
      </c>
      <c r="O2443" t="s">
        <v>8335</v>
      </c>
      <c r="P2443" s="14">
        <f t="shared" si="119"/>
        <v>41370.292303240742</v>
      </c>
      <c r="Q2443" s="14">
        <f t="shared" si="120"/>
        <v>41400.292303240742</v>
      </c>
      <c r="R2443">
        <f t="shared" si="118"/>
        <v>30</v>
      </c>
    </row>
    <row r="2444" spans="1:18" ht="43.5" hidden="1" x14ac:dyDescent="0.35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8317</v>
      </c>
      <c r="O2444" t="s">
        <v>8335</v>
      </c>
      <c r="P2444" s="14">
        <f t="shared" si="119"/>
        <v>41543.988067129627</v>
      </c>
      <c r="Q2444" s="14">
        <f t="shared" si="120"/>
        <v>41571.988067129627</v>
      </c>
      <c r="R2444">
        <f t="shared" si="118"/>
        <v>28</v>
      </c>
    </row>
    <row r="2445" spans="1:18" ht="58" hidden="1" x14ac:dyDescent="0.35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8317</v>
      </c>
      <c r="O2445" t="s">
        <v>8335</v>
      </c>
      <c r="P2445" s="14">
        <f t="shared" si="119"/>
        <v>40465.655266203699</v>
      </c>
      <c r="Q2445" s="14">
        <f t="shared" si="120"/>
        <v>40512.655266203699</v>
      </c>
      <c r="R2445">
        <f t="shared" si="118"/>
        <v>47</v>
      </c>
    </row>
    <row r="2446" spans="1:18" ht="29" hidden="1" x14ac:dyDescent="0.35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8328</v>
      </c>
      <c r="O2446" t="s">
        <v>8329</v>
      </c>
      <c r="P2446" s="14">
        <f t="shared" si="119"/>
        <v>42086.614942129629</v>
      </c>
      <c r="Q2446" s="14">
        <f t="shared" si="120"/>
        <v>42117.290972222225</v>
      </c>
      <c r="R2446">
        <f t="shared" si="118"/>
        <v>31</v>
      </c>
    </row>
    <row r="2447" spans="1:18" ht="43.5" hidden="1" x14ac:dyDescent="0.35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8328</v>
      </c>
      <c r="O2447" t="s">
        <v>8329</v>
      </c>
      <c r="P2447" s="14">
        <f t="shared" si="119"/>
        <v>42169.814340277779</v>
      </c>
      <c r="Q2447" s="14">
        <f t="shared" si="120"/>
        <v>42199.814340277779</v>
      </c>
      <c r="R2447">
        <f t="shared" si="118"/>
        <v>30</v>
      </c>
    </row>
    <row r="2448" spans="1:18" ht="29" hidden="1" x14ac:dyDescent="0.35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8328</v>
      </c>
      <c r="O2448" t="s">
        <v>8329</v>
      </c>
      <c r="P2448" s="14">
        <f t="shared" si="119"/>
        <v>42566.441203703704</v>
      </c>
      <c r="Q2448" s="14">
        <f t="shared" si="120"/>
        <v>42582.458333333328</v>
      </c>
      <c r="R2448">
        <f t="shared" si="118"/>
        <v>16</v>
      </c>
    </row>
    <row r="2449" spans="1:18" ht="43.5" hidden="1" x14ac:dyDescent="0.35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8317</v>
      </c>
      <c r="O2449" t="s">
        <v>8335</v>
      </c>
      <c r="P2449" s="14">
        <f t="shared" si="119"/>
        <v>42160.735208333332</v>
      </c>
      <c r="Q2449" s="14">
        <f t="shared" si="120"/>
        <v>42190.735208333332</v>
      </c>
      <c r="R2449">
        <f t="shared" si="118"/>
        <v>30</v>
      </c>
    </row>
    <row r="2450" spans="1:18" hidden="1" x14ac:dyDescent="0.35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8317</v>
      </c>
      <c r="O2450" t="s">
        <v>8335</v>
      </c>
      <c r="P2450" s="14">
        <f t="shared" si="119"/>
        <v>42719.90834490741</v>
      </c>
      <c r="Q2450" s="14">
        <f t="shared" si="120"/>
        <v>42749.90834490741</v>
      </c>
      <c r="R2450">
        <f t="shared" si="118"/>
        <v>30</v>
      </c>
    </row>
    <row r="2451" spans="1:18" ht="43.5" hidden="1" x14ac:dyDescent="0.35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8326</v>
      </c>
      <c r="O2451" t="s">
        <v>8327</v>
      </c>
      <c r="P2451" s="14">
        <f t="shared" si="119"/>
        <v>42741.684479166666</v>
      </c>
      <c r="Q2451" s="14">
        <f t="shared" si="120"/>
        <v>42771.684479166666</v>
      </c>
      <c r="R2451">
        <f t="shared" si="118"/>
        <v>30</v>
      </c>
    </row>
    <row r="2452" spans="1:18" ht="43.5" hidden="1" x14ac:dyDescent="0.35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8326</v>
      </c>
      <c r="O2452" t="s">
        <v>8327</v>
      </c>
      <c r="P2452" s="14">
        <f t="shared" si="119"/>
        <v>42780.600532407407</v>
      </c>
      <c r="Q2452" s="14">
        <f t="shared" si="120"/>
        <v>42808.558865740735</v>
      </c>
      <c r="R2452">
        <f t="shared" si="118"/>
        <v>28</v>
      </c>
    </row>
    <row r="2453" spans="1:18" ht="43.5" hidden="1" x14ac:dyDescent="0.35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8326</v>
      </c>
      <c r="O2453" t="s">
        <v>8332</v>
      </c>
      <c r="P2453" s="14">
        <f t="shared" si="119"/>
        <v>42121.824525462958</v>
      </c>
      <c r="Q2453" s="14">
        <f t="shared" si="120"/>
        <v>42151.824525462958</v>
      </c>
      <c r="R2453">
        <f t="shared" si="118"/>
        <v>30</v>
      </c>
    </row>
    <row r="2454" spans="1:18" ht="43.5" hidden="1" x14ac:dyDescent="0.35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8317</v>
      </c>
      <c r="O2454" t="s">
        <v>8355</v>
      </c>
      <c r="P2454" s="14">
        <f t="shared" si="119"/>
        <v>40564.649456018517</v>
      </c>
      <c r="Q2454" s="14">
        <f t="shared" si="120"/>
        <v>40596.125</v>
      </c>
      <c r="R2454">
        <f t="shared" si="118"/>
        <v>32</v>
      </c>
    </row>
    <row r="2455" spans="1:18" ht="43.5" hidden="1" x14ac:dyDescent="0.35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8317</v>
      </c>
      <c r="O2455" t="s">
        <v>8334</v>
      </c>
      <c r="P2455" s="14">
        <f t="shared" si="119"/>
        <v>42808.781689814816</v>
      </c>
      <c r="Q2455" s="14">
        <f t="shared" si="120"/>
        <v>42832.781689814816</v>
      </c>
      <c r="R2455">
        <f t="shared" si="118"/>
        <v>24</v>
      </c>
    </row>
    <row r="2456" spans="1:18" ht="43.5" hidden="1" x14ac:dyDescent="0.35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8326</v>
      </c>
      <c r="O2456" t="s">
        <v>8327</v>
      </c>
      <c r="P2456" s="14">
        <f t="shared" si="119"/>
        <v>42159.47256944445</v>
      </c>
      <c r="Q2456" s="14">
        <f t="shared" si="120"/>
        <v>42182.915972222225</v>
      </c>
      <c r="R2456">
        <f t="shared" si="118"/>
        <v>23</v>
      </c>
    </row>
    <row r="2457" spans="1:18" ht="43.5" hidden="1" x14ac:dyDescent="0.35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8326</v>
      </c>
      <c r="O2457" t="s">
        <v>8327</v>
      </c>
      <c r="P2457" s="14">
        <f t="shared" si="119"/>
        <v>42029.907858796301</v>
      </c>
      <c r="Q2457" s="14">
        <f t="shared" si="120"/>
        <v>42064.907858796301</v>
      </c>
      <c r="R2457">
        <f t="shared" si="118"/>
        <v>35</v>
      </c>
    </row>
    <row r="2458" spans="1:18" ht="43.5" hidden="1" x14ac:dyDescent="0.35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8321</v>
      </c>
      <c r="O2458" t="s">
        <v>8323</v>
      </c>
      <c r="P2458" s="14">
        <f t="shared" si="119"/>
        <v>42371.355729166666</v>
      </c>
      <c r="Q2458" s="14">
        <f t="shared" si="120"/>
        <v>42400.178472222222</v>
      </c>
      <c r="R2458">
        <f t="shared" si="118"/>
        <v>29</v>
      </c>
    </row>
    <row r="2459" spans="1:18" ht="43.5" hidden="1" x14ac:dyDescent="0.35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8317</v>
      </c>
      <c r="O2459" t="s">
        <v>8319</v>
      </c>
      <c r="P2459" s="14">
        <f t="shared" si="119"/>
        <v>41004.156886574077</v>
      </c>
      <c r="Q2459" s="14">
        <f t="shared" si="120"/>
        <v>41045.207638888889</v>
      </c>
      <c r="R2459">
        <f t="shared" si="118"/>
        <v>41</v>
      </c>
    </row>
    <row r="2460" spans="1:18" ht="58" hidden="1" x14ac:dyDescent="0.35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8317</v>
      </c>
      <c r="O2460" t="s">
        <v>8319</v>
      </c>
      <c r="P2460" s="14">
        <f t="shared" si="119"/>
        <v>40939.02002314815</v>
      </c>
      <c r="Q2460" s="14">
        <f t="shared" si="120"/>
        <v>40973.125</v>
      </c>
      <c r="R2460">
        <f t="shared" si="118"/>
        <v>34</v>
      </c>
    </row>
    <row r="2461" spans="1:18" ht="43.5" hidden="1" x14ac:dyDescent="0.35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8317</v>
      </c>
      <c r="O2461" t="s">
        <v>8320</v>
      </c>
      <c r="P2461" s="14">
        <f t="shared" si="119"/>
        <v>41452.060601851852</v>
      </c>
      <c r="Q2461" s="14">
        <f t="shared" si="120"/>
        <v>41482.060601851852</v>
      </c>
      <c r="R2461">
        <f t="shared" si="118"/>
        <v>30</v>
      </c>
    </row>
    <row r="2462" spans="1:18" ht="43.5" hidden="1" x14ac:dyDescent="0.35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8321</v>
      </c>
      <c r="O2462" t="s">
        <v>8338</v>
      </c>
      <c r="P2462" s="14">
        <f t="shared" si="119"/>
        <v>41336.703298611108</v>
      </c>
      <c r="Q2462" s="14">
        <f t="shared" si="120"/>
        <v>41366.661631944444</v>
      </c>
      <c r="R2462">
        <f t="shared" si="118"/>
        <v>30</v>
      </c>
    </row>
    <row r="2463" spans="1:18" ht="43.5" hidden="1" x14ac:dyDescent="0.35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8317</v>
      </c>
      <c r="O2463" t="s">
        <v>8319</v>
      </c>
      <c r="P2463" s="14">
        <f t="shared" si="119"/>
        <v>40948.16815972222</v>
      </c>
      <c r="Q2463" s="14">
        <f t="shared" si="120"/>
        <v>40978.16815972222</v>
      </c>
      <c r="R2463">
        <f t="shared" si="118"/>
        <v>30</v>
      </c>
    </row>
    <row r="2464" spans="1:18" ht="58" hidden="1" x14ac:dyDescent="0.35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8324</v>
      </c>
      <c r="O2464" t="s">
        <v>8325</v>
      </c>
      <c r="P2464" s="14">
        <f t="shared" si="119"/>
        <v>42502.913761574076</v>
      </c>
      <c r="Q2464" s="14">
        <f t="shared" si="120"/>
        <v>42517.919444444444</v>
      </c>
      <c r="R2464">
        <f t="shared" si="118"/>
        <v>15</v>
      </c>
    </row>
    <row r="2465" spans="1:18" ht="58" hidden="1" x14ac:dyDescent="0.35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8317</v>
      </c>
      <c r="O2465" t="s">
        <v>8319</v>
      </c>
      <c r="P2465" s="14">
        <f t="shared" si="119"/>
        <v>40771.916701388887</v>
      </c>
      <c r="Q2465" s="14">
        <f t="shared" si="120"/>
        <v>40801.916701388887</v>
      </c>
      <c r="R2465">
        <f t="shared" si="118"/>
        <v>30</v>
      </c>
    </row>
    <row r="2466" spans="1:18" ht="43.5" hidden="1" x14ac:dyDescent="0.35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8317</v>
      </c>
      <c r="O2466" t="s">
        <v>8319</v>
      </c>
      <c r="P2466" s="14">
        <f t="shared" si="119"/>
        <v>41373.690266203703</v>
      </c>
      <c r="Q2466" s="14">
        <f t="shared" si="120"/>
        <v>41403.690266203703</v>
      </c>
      <c r="R2466">
        <f t="shared" si="118"/>
        <v>30</v>
      </c>
    </row>
    <row r="2467" spans="1:18" ht="58" hidden="1" x14ac:dyDescent="0.35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8317</v>
      </c>
      <c r="O2467" t="s">
        <v>8341</v>
      </c>
      <c r="P2467" s="14">
        <f t="shared" si="119"/>
        <v>41483.449282407404</v>
      </c>
      <c r="Q2467" s="14">
        <f t="shared" si="120"/>
        <v>41543.449282407404</v>
      </c>
      <c r="R2467">
        <f t="shared" si="118"/>
        <v>60</v>
      </c>
    </row>
    <row r="2468" spans="1:18" ht="43.5" hidden="1" x14ac:dyDescent="0.35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8317</v>
      </c>
      <c r="O2468" t="s">
        <v>8341</v>
      </c>
      <c r="P2468" s="14">
        <f t="shared" si="119"/>
        <v>41524.858553240738</v>
      </c>
      <c r="Q2468" s="14">
        <f t="shared" si="120"/>
        <v>41552.208333333336</v>
      </c>
      <c r="R2468">
        <f t="shared" si="118"/>
        <v>28</v>
      </c>
    </row>
    <row r="2469" spans="1:18" ht="43.5" hidden="1" x14ac:dyDescent="0.35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8312</v>
      </c>
      <c r="O2469" t="s">
        <v>8343</v>
      </c>
      <c r="P2469" s="14">
        <f t="shared" si="119"/>
        <v>42083.895532407405</v>
      </c>
      <c r="Q2469" s="14">
        <f t="shared" si="120"/>
        <v>42128.895532407405</v>
      </c>
      <c r="R2469">
        <f t="shared" si="118"/>
        <v>45</v>
      </c>
    </row>
    <row r="2470" spans="1:18" ht="43.5" hidden="1" x14ac:dyDescent="0.35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8324</v>
      </c>
      <c r="O2470" t="s">
        <v>8325</v>
      </c>
      <c r="P2470" s="14">
        <f t="shared" si="119"/>
        <v>42058.334027777775</v>
      </c>
      <c r="Q2470" s="14">
        <f t="shared" si="120"/>
        <v>42088.292361111111</v>
      </c>
      <c r="R2470">
        <f t="shared" si="118"/>
        <v>30</v>
      </c>
    </row>
    <row r="2471" spans="1:18" ht="43.5" hidden="1" x14ac:dyDescent="0.35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8328</v>
      </c>
      <c r="O2471" t="s">
        <v>8329</v>
      </c>
      <c r="P2471" s="14">
        <f t="shared" si="119"/>
        <v>41853.240208333329</v>
      </c>
      <c r="Q2471" s="14">
        <f t="shared" si="120"/>
        <v>41876.207638888889</v>
      </c>
      <c r="R2471">
        <f t="shared" si="118"/>
        <v>23</v>
      </c>
    </row>
    <row r="2472" spans="1:18" ht="43.5" hidden="1" x14ac:dyDescent="0.35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8328</v>
      </c>
      <c r="O2472" t="s">
        <v>8329</v>
      </c>
      <c r="P2472" s="14">
        <f t="shared" si="119"/>
        <v>42606.056863425925</v>
      </c>
      <c r="Q2472" s="14">
        <f t="shared" si="120"/>
        <v>42620.056863425925</v>
      </c>
      <c r="R2472">
        <f t="shared" si="118"/>
        <v>14</v>
      </c>
    </row>
    <row r="2473" spans="1:18" ht="43.5" hidden="1" x14ac:dyDescent="0.35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8328</v>
      </c>
      <c r="O2473" t="s">
        <v>8346</v>
      </c>
      <c r="P2473" s="14">
        <f t="shared" si="119"/>
        <v>42553.583425925928</v>
      </c>
      <c r="Q2473" s="14">
        <f t="shared" si="120"/>
        <v>42611.708333333328</v>
      </c>
      <c r="R2473">
        <f t="shared" si="118"/>
        <v>58</v>
      </c>
    </row>
    <row r="2474" spans="1:18" ht="29" hidden="1" x14ac:dyDescent="0.35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8328</v>
      </c>
      <c r="O2474" t="s">
        <v>8329</v>
      </c>
      <c r="P2474" s="14">
        <f t="shared" si="119"/>
        <v>42585.523842592593</v>
      </c>
      <c r="Q2474" s="14">
        <f t="shared" si="120"/>
        <v>42599.165972222225</v>
      </c>
      <c r="R2474">
        <f t="shared" si="118"/>
        <v>14</v>
      </c>
    </row>
    <row r="2475" spans="1:18" ht="58" hidden="1" x14ac:dyDescent="0.35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8328</v>
      </c>
      <c r="O2475" t="s">
        <v>8344</v>
      </c>
      <c r="P2475" s="14">
        <f t="shared" si="119"/>
        <v>42744.416030092587</v>
      </c>
      <c r="Q2475" s="14">
        <f t="shared" si="120"/>
        <v>42774.416030092587</v>
      </c>
      <c r="R2475">
        <f t="shared" si="118"/>
        <v>30</v>
      </c>
    </row>
    <row r="2476" spans="1:18" ht="58" hidden="1" x14ac:dyDescent="0.35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8328</v>
      </c>
      <c r="O2476" t="s">
        <v>8329</v>
      </c>
      <c r="P2476" s="14">
        <f t="shared" si="119"/>
        <v>40478.263923611114</v>
      </c>
      <c r="Q2476" s="14">
        <f t="shared" si="120"/>
        <v>40568.166666666664</v>
      </c>
      <c r="R2476">
        <f t="shared" si="118"/>
        <v>90</v>
      </c>
    </row>
    <row r="2477" spans="1:18" ht="43.5" hidden="1" x14ac:dyDescent="0.35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8328</v>
      </c>
      <c r="O2477" t="s">
        <v>8329</v>
      </c>
      <c r="P2477" s="14">
        <f t="shared" si="119"/>
        <v>41862.83997685185</v>
      </c>
      <c r="Q2477" s="14">
        <f t="shared" si="120"/>
        <v>41892.83997685185</v>
      </c>
      <c r="R2477">
        <f t="shared" si="118"/>
        <v>30</v>
      </c>
    </row>
    <row r="2478" spans="1:18" ht="58" hidden="1" x14ac:dyDescent="0.35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8328</v>
      </c>
      <c r="O2478" t="s">
        <v>8346</v>
      </c>
      <c r="P2478" s="14">
        <f t="shared" si="119"/>
        <v>42017.594236111108</v>
      </c>
      <c r="Q2478" s="14">
        <f t="shared" si="120"/>
        <v>42047.594236111108</v>
      </c>
      <c r="R2478">
        <f t="shared" si="118"/>
        <v>30</v>
      </c>
    </row>
    <row r="2479" spans="1:18" ht="43.5" hidden="1" x14ac:dyDescent="0.35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8328</v>
      </c>
      <c r="O2479" t="s">
        <v>8329</v>
      </c>
      <c r="P2479" s="14">
        <f t="shared" si="119"/>
        <v>42452.876909722225</v>
      </c>
      <c r="Q2479" s="14">
        <f t="shared" si="120"/>
        <v>42473.876909722225</v>
      </c>
      <c r="R2479">
        <f t="shared" si="118"/>
        <v>21</v>
      </c>
    </row>
    <row r="2480" spans="1:18" ht="43.5" hidden="1" x14ac:dyDescent="0.35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8328</v>
      </c>
      <c r="O2480" t="s">
        <v>8329</v>
      </c>
      <c r="P2480" s="14">
        <f t="shared" si="119"/>
        <v>42148.676851851851</v>
      </c>
      <c r="Q2480" s="14">
        <f t="shared" si="120"/>
        <v>42170.676851851851</v>
      </c>
      <c r="R2480">
        <f t="shared" si="118"/>
        <v>22</v>
      </c>
    </row>
    <row r="2481" spans="1:18" ht="58" hidden="1" x14ac:dyDescent="0.35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8328</v>
      </c>
      <c r="O2481" t="s">
        <v>8329</v>
      </c>
      <c r="P2481" s="14">
        <f t="shared" si="119"/>
        <v>42302.701516203699</v>
      </c>
      <c r="Q2481" s="14">
        <f t="shared" si="120"/>
        <v>42337.958333333328</v>
      </c>
      <c r="R2481">
        <f t="shared" si="118"/>
        <v>35</v>
      </c>
    </row>
    <row r="2482" spans="1:18" ht="43.5" hidden="1" x14ac:dyDescent="0.35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8328</v>
      </c>
      <c r="O2482" t="s">
        <v>8329</v>
      </c>
      <c r="P2482" s="14">
        <f t="shared" si="119"/>
        <v>42275.731666666667</v>
      </c>
      <c r="Q2482" s="14">
        <f t="shared" si="120"/>
        <v>42305.731666666667</v>
      </c>
      <c r="R2482">
        <f t="shared" si="118"/>
        <v>30</v>
      </c>
    </row>
    <row r="2483" spans="1:18" ht="58" hidden="1" x14ac:dyDescent="0.35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8328</v>
      </c>
      <c r="O2483" t="s">
        <v>8329</v>
      </c>
      <c r="P2483" s="14">
        <f t="shared" si="119"/>
        <v>42559.431203703702</v>
      </c>
      <c r="Q2483" s="14">
        <f t="shared" si="120"/>
        <v>42583.957638888889</v>
      </c>
      <c r="R2483">
        <f t="shared" si="118"/>
        <v>24</v>
      </c>
    </row>
    <row r="2484" spans="1:18" ht="43.5" hidden="1" x14ac:dyDescent="0.35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8328</v>
      </c>
      <c r="O2484" t="s">
        <v>8329</v>
      </c>
      <c r="P2484" s="14">
        <f t="shared" si="119"/>
        <v>42420.019097222219</v>
      </c>
      <c r="Q2484" s="14">
        <f t="shared" si="120"/>
        <v>42479.977430555555</v>
      </c>
      <c r="R2484">
        <f t="shared" si="118"/>
        <v>59</v>
      </c>
    </row>
    <row r="2485" spans="1:18" ht="29" hidden="1" x14ac:dyDescent="0.35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8328</v>
      </c>
      <c r="O2485" t="s">
        <v>8346</v>
      </c>
      <c r="P2485" s="14">
        <f t="shared" si="119"/>
        <v>42450.88282407407</v>
      </c>
      <c r="Q2485" s="14">
        <f t="shared" si="120"/>
        <v>42480.88282407407</v>
      </c>
      <c r="R2485">
        <f t="shared" si="118"/>
        <v>30</v>
      </c>
    </row>
    <row r="2486" spans="1:18" ht="43.5" hidden="1" x14ac:dyDescent="0.35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8328</v>
      </c>
      <c r="O2486" t="s">
        <v>8329</v>
      </c>
      <c r="P2486" s="14">
        <f t="shared" si="119"/>
        <v>41820.62809027778</v>
      </c>
      <c r="Q2486" s="14">
        <f t="shared" si="120"/>
        <v>41841.165972222225</v>
      </c>
      <c r="R2486">
        <f t="shared" si="118"/>
        <v>21</v>
      </c>
    </row>
    <row r="2487" spans="1:18" ht="43.5" hidden="1" x14ac:dyDescent="0.35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8328</v>
      </c>
      <c r="O2487" t="s">
        <v>8329</v>
      </c>
      <c r="P2487" s="14">
        <f t="shared" si="119"/>
        <v>42633.116851851853</v>
      </c>
      <c r="Q2487" s="14">
        <f t="shared" si="120"/>
        <v>42663.116851851853</v>
      </c>
      <c r="R2487">
        <f t="shared" si="118"/>
        <v>30</v>
      </c>
    </row>
    <row r="2488" spans="1:18" ht="58" hidden="1" x14ac:dyDescent="0.35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8328</v>
      </c>
      <c r="O2488" t="s">
        <v>8329</v>
      </c>
      <c r="P2488" s="14">
        <f t="shared" si="119"/>
        <v>42490.133877314816</v>
      </c>
      <c r="Q2488" s="14">
        <f t="shared" si="120"/>
        <v>42527.083333333328</v>
      </c>
      <c r="R2488">
        <f t="shared" si="118"/>
        <v>37</v>
      </c>
    </row>
    <row r="2489" spans="1:18" ht="43.5" hidden="1" x14ac:dyDescent="0.35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8328</v>
      </c>
      <c r="O2489" t="s">
        <v>8329</v>
      </c>
      <c r="P2489" s="14">
        <f t="shared" si="119"/>
        <v>42036.995590277773</v>
      </c>
      <c r="Q2489" s="14">
        <f t="shared" si="120"/>
        <v>42094.536111111112</v>
      </c>
      <c r="R2489">
        <f t="shared" si="118"/>
        <v>58</v>
      </c>
    </row>
    <row r="2490" spans="1:18" ht="43.5" hidden="1" x14ac:dyDescent="0.35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8328</v>
      </c>
      <c r="O2490" t="s">
        <v>8346</v>
      </c>
      <c r="P2490" s="14">
        <f t="shared" si="119"/>
        <v>41954.850868055553</v>
      </c>
      <c r="Q2490" s="14">
        <f t="shared" si="120"/>
        <v>41974.850868055553</v>
      </c>
      <c r="R2490">
        <f t="shared" si="118"/>
        <v>20</v>
      </c>
    </row>
    <row r="2491" spans="1:18" ht="43.5" hidden="1" x14ac:dyDescent="0.35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8328</v>
      </c>
      <c r="O2491" t="s">
        <v>8329</v>
      </c>
      <c r="P2491" s="14">
        <f t="shared" si="119"/>
        <v>42341.180636574078</v>
      </c>
      <c r="Q2491" s="14">
        <f t="shared" si="120"/>
        <v>42373.180636574078</v>
      </c>
      <c r="R2491">
        <f t="shared" si="118"/>
        <v>32</v>
      </c>
    </row>
    <row r="2492" spans="1:18" ht="43.5" hidden="1" x14ac:dyDescent="0.35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8328</v>
      </c>
      <c r="O2492" t="s">
        <v>8329</v>
      </c>
      <c r="P2492" s="14">
        <f t="shared" si="119"/>
        <v>41863.527326388888</v>
      </c>
      <c r="Q2492" s="14">
        <f t="shared" si="120"/>
        <v>41893.527326388888</v>
      </c>
      <c r="R2492">
        <f t="shared" si="118"/>
        <v>30</v>
      </c>
    </row>
    <row r="2493" spans="1:18" ht="43.5" hidden="1" x14ac:dyDescent="0.35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8328</v>
      </c>
      <c r="O2493" t="s">
        <v>8329</v>
      </c>
      <c r="P2493" s="14">
        <f t="shared" si="119"/>
        <v>42417.675879629634</v>
      </c>
      <c r="Q2493" s="14">
        <f t="shared" si="120"/>
        <v>42475.686111111107</v>
      </c>
      <c r="R2493">
        <f t="shared" si="118"/>
        <v>58</v>
      </c>
    </row>
    <row r="2494" spans="1:18" ht="58" hidden="1" x14ac:dyDescent="0.35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8328</v>
      </c>
      <c r="O2494" t="s">
        <v>8329</v>
      </c>
      <c r="P2494" s="14">
        <f t="shared" si="119"/>
        <v>42310.968518518523</v>
      </c>
      <c r="Q2494" s="14">
        <f t="shared" si="120"/>
        <v>42333.958333333328</v>
      </c>
      <c r="R2494">
        <f t="shared" si="118"/>
        <v>23</v>
      </c>
    </row>
    <row r="2495" spans="1:18" ht="43.5" hidden="1" x14ac:dyDescent="0.35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8328</v>
      </c>
      <c r="O2495" t="s">
        <v>8329</v>
      </c>
      <c r="P2495" s="14">
        <f t="shared" si="119"/>
        <v>42078.34520833334</v>
      </c>
      <c r="Q2495" s="14">
        <f t="shared" si="120"/>
        <v>42133.166666666672</v>
      </c>
      <c r="R2495">
        <f t="shared" si="118"/>
        <v>55</v>
      </c>
    </row>
    <row r="2496" spans="1:18" ht="43.5" hidden="1" x14ac:dyDescent="0.35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8328</v>
      </c>
      <c r="O2496" t="s">
        <v>8329</v>
      </c>
      <c r="P2496" s="14">
        <f t="shared" si="119"/>
        <v>42353.761759259258</v>
      </c>
      <c r="Q2496" s="14">
        <f t="shared" si="120"/>
        <v>42383.761759259258</v>
      </c>
      <c r="R2496">
        <f t="shared" si="118"/>
        <v>30</v>
      </c>
    </row>
    <row r="2497" spans="1:18" ht="43.5" hidden="1" x14ac:dyDescent="0.35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8328</v>
      </c>
      <c r="O2497" t="s">
        <v>8329</v>
      </c>
      <c r="P2497" s="14">
        <f t="shared" si="119"/>
        <v>42058.603877314818</v>
      </c>
      <c r="Q2497" s="14">
        <f t="shared" si="120"/>
        <v>42087.165972222225</v>
      </c>
      <c r="R2497">
        <f t="shared" si="118"/>
        <v>29</v>
      </c>
    </row>
    <row r="2498" spans="1:18" ht="43.5" hidden="1" x14ac:dyDescent="0.35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8328</v>
      </c>
      <c r="O2498" t="s">
        <v>8329</v>
      </c>
      <c r="P2498" s="14">
        <f t="shared" si="119"/>
        <v>42750.530312499999</v>
      </c>
      <c r="Q2498" s="14">
        <f t="shared" si="120"/>
        <v>42794.368749999994</v>
      </c>
      <c r="R2498">
        <f t="shared" si="118"/>
        <v>44</v>
      </c>
    </row>
    <row r="2499" spans="1:18" ht="43.5" hidden="1" x14ac:dyDescent="0.3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8328</v>
      </c>
      <c r="O2499" t="s">
        <v>8329</v>
      </c>
      <c r="P2499" s="14">
        <f t="shared" si="119"/>
        <v>42718.963599537034</v>
      </c>
      <c r="Q2499" s="14">
        <f t="shared" si="120"/>
        <v>42748.961805555555</v>
      </c>
      <c r="R2499">
        <f t="shared" ref="R2499:R2562" si="121">_xlfn.DAYS(Q2499,P2499)</f>
        <v>30</v>
      </c>
    </row>
    <row r="2500" spans="1:18" ht="43.5" hidden="1" x14ac:dyDescent="0.3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8306</v>
      </c>
      <c r="O2500" t="s">
        <v>8309</v>
      </c>
      <c r="P2500" s="14">
        <f t="shared" ref="P2500:P2563" si="122">(((J2500/60)/60)/24)+DATE(1970,1,1)</f>
        <v>42147.741840277777</v>
      </c>
      <c r="Q2500" s="14">
        <f t="shared" ref="Q2500:Q2563" si="123">(((I2500/60)/60)/24)+DATE(1970,1,1)</f>
        <v>42177.741840277777</v>
      </c>
      <c r="R2500">
        <f t="shared" si="121"/>
        <v>30</v>
      </c>
    </row>
    <row r="2501" spans="1:18" ht="43.5" hidden="1" x14ac:dyDescent="0.3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8328</v>
      </c>
      <c r="O2501" t="s">
        <v>8329</v>
      </c>
      <c r="P2501" s="14">
        <f t="shared" si="122"/>
        <v>42157.591064814813</v>
      </c>
      <c r="Q2501" s="14">
        <f t="shared" si="123"/>
        <v>42179.083333333328</v>
      </c>
      <c r="R2501">
        <f t="shared" si="121"/>
        <v>22</v>
      </c>
    </row>
    <row r="2502" spans="1:18" ht="29" hidden="1" x14ac:dyDescent="0.3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8306</v>
      </c>
      <c r="O2502" t="s">
        <v>8310</v>
      </c>
      <c r="P2502" s="14">
        <f t="shared" si="122"/>
        <v>41114.094872685186</v>
      </c>
      <c r="Q2502" s="14">
        <f t="shared" si="123"/>
        <v>41153.083333333336</v>
      </c>
      <c r="R2502">
        <f t="shared" si="121"/>
        <v>39</v>
      </c>
    </row>
    <row r="2503" spans="1:18" ht="43.5" hidden="1" x14ac:dyDescent="0.3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8315</v>
      </c>
      <c r="O2503" t="s">
        <v>8316</v>
      </c>
      <c r="P2503" s="14">
        <f t="shared" si="122"/>
        <v>41430.038888888892</v>
      </c>
      <c r="Q2503" s="14">
        <f t="shared" si="123"/>
        <v>41460.038888888892</v>
      </c>
      <c r="R2503">
        <f t="shared" si="121"/>
        <v>30</v>
      </c>
    </row>
    <row r="2504" spans="1:18" ht="43.5" hidden="1" x14ac:dyDescent="0.3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8317</v>
      </c>
      <c r="O2504" t="s">
        <v>8355</v>
      </c>
      <c r="P2504" s="14">
        <f t="shared" si="122"/>
        <v>41682.0705787037</v>
      </c>
      <c r="Q2504" s="14">
        <f t="shared" si="123"/>
        <v>41709.290972222225</v>
      </c>
      <c r="R2504">
        <f t="shared" si="121"/>
        <v>27</v>
      </c>
    </row>
    <row r="2505" spans="1:18" ht="43.5" hidden="1" x14ac:dyDescent="0.35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8328</v>
      </c>
      <c r="O2505" t="s">
        <v>8344</v>
      </c>
      <c r="P2505" s="14">
        <f t="shared" si="122"/>
        <v>42801.774699074071</v>
      </c>
      <c r="Q2505" s="14">
        <f t="shared" si="123"/>
        <v>42832.733032407406</v>
      </c>
      <c r="R2505">
        <f t="shared" si="121"/>
        <v>31</v>
      </c>
    </row>
    <row r="2506" spans="1:18" ht="43.5" hidden="1" x14ac:dyDescent="0.3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8328</v>
      </c>
      <c r="O2506" t="s">
        <v>8344</v>
      </c>
      <c r="P2506" s="14">
        <f t="shared" si="122"/>
        <v>41785.72729166667</v>
      </c>
      <c r="Q2506" s="14">
        <f t="shared" si="123"/>
        <v>41801.166666666664</v>
      </c>
      <c r="R2506">
        <f t="shared" si="121"/>
        <v>16</v>
      </c>
    </row>
    <row r="2507" spans="1:18" ht="43.5" hidden="1" x14ac:dyDescent="0.35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8328</v>
      </c>
      <c r="O2507" t="s">
        <v>8329</v>
      </c>
      <c r="P2507" s="14">
        <f t="shared" si="122"/>
        <v>41964.716319444444</v>
      </c>
      <c r="Q2507" s="14">
        <f t="shared" si="123"/>
        <v>41994.716319444444</v>
      </c>
      <c r="R2507">
        <f t="shared" si="121"/>
        <v>30</v>
      </c>
    </row>
    <row r="2508" spans="1:18" ht="58" hidden="1" x14ac:dyDescent="0.35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8317</v>
      </c>
      <c r="O2508" t="s">
        <v>8319</v>
      </c>
      <c r="P2508" s="14">
        <f t="shared" si="122"/>
        <v>41067.949212962965</v>
      </c>
      <c r="Q2508" s="14">
        <f t="shared" si="123"/>
        <v>41100.991666666669</v>
      </c>
      <c r="R2508">
        <f t="shared" si="121"/>
        <v>33</v>
      </c>
    </row>
    <row r="2509" spans="1:18" ht="43.5" hidden="1" x14ac:dyDescent="0.35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8328</v>
      </c>
      <c r="O2509" t="s">
        <v>8329</v>
      </c>
      <c r="P2509" s="14">
        <f t="shared" si="122"/>
        <v>42510.798854166671</v>
      </c>
      <c r="Q2509" s="14">
        <f t="shared" si="123"/>
        <v>42533.708333333328</v>
      </c>
      <c r="R2509">
        <f t="shared" si="121"/>
        <v>23</v>
      </c>
    </row>
    <row r="2510" spans="1:18" ht="43.5" hidden="1" x14ac:dyDescent="0.35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8328</v>
      </c>
      <c r="O2510" t="s">
        <v>8329</v>
      </c>
      <c r="P2510" s="14">
        <f t="shared" si="122"/>
        <v>41793.668761574074</v>
      </c>
      <c r="Q2510" s="14">
        <f t="shared" si="123"/>
        <v>41823.668761574074</v>
      </c>
      <c r="R2510">
        <f t="shared" si="121"/>
        <v>30</v>
      </c>
    </row>
    <row r="2511" spans="1:18" ht="29" hidden="1" x14ac:dyDescent="0.3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8315</v>
      </c>
      <c r="O2511" t="s">
        <v>8352</v>
      </c>
      <c r="P2511" s="14">
        <f t="shared" si="122"/>
        <v>41481.996423611112</v>
      </c>
      <c r="Q2511" s="14">
        <f t="shared" si="123"/>
        <v>41514.996423611112</v>
      </c>
      <c r="R2511">
        <f t="shared" si="121"/>
        <v>33</v>
      </c>
    </row>
    <row r="2512" spans="1:18" ht="43.5" hidden="1" x14ac:dyDescent="0.35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8306</v>
      </c>
      <c r="O2512" t="s">
        <v>8311</v>
      </c>
      <c r="P2512" s="14">
        <f t="shared" si="122"/>
        <v>41682.23646990741</v>
      </c>
      <c r="Q2512" s="14">
        <f t="shared" si="123"/>
        <v>41712.194803240738</v>
      </c>
      <c r="R2512">
        <f t="shared" si="121"/>
        <v>30</v>
      </c>
    </row>
    <row r="2513" spans="1:18" ht="43.5" hidden="1" x14ac:dyDescent="0.35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8306</v>
      </c>
      <c r="O2513" t="s">
        <v>8311</v>
      </c>
      <c r="P2513" s="14">
        <f t="shared" si="122"/>
        <v>42753.329039351855</v>
      </c>
      <c r="Q2513" s="14">
        <f t="shared" si="123"/>
        <v>42783.329039351855</v>
      </c>
      <c r="R2513">
        <f t="shared" si="121"/>
        <v>30</v>
      </c>
    </row>
    <row r="2514" spans="1:18" ht="58" hidden="1" x14ac:dyDescent="0.35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8328</v>
      </c>
      <c r="O2514" t="s">
        <v>8329</v>
      </c>
      <c r="P2514" s="14">
        <f t="shared" si="122"/>
        <v>42179.344988425932</v>
      </c>
      <c r="Q2514" s="14">
        <f t="shared" si="123"/>
        <v>42219.75</v>
      </c>
      <c r="R2514">
        <f t="shared" si="121"/>
        <v>40</v>
      </c>
    </row>
    <row r="2515" spans="1:18" ht="43.5" hidden="1" x14ac:dyDescent="0.35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8317</v>
      </c>
      <c r="O2515" t="s">
        <v>8318</v>
      </c>
      <c r="P2515" s="14">
        <f t="shared" si="122"/>
        <v>40434.853402777779</v>
      </c>
      <c r="Q2515" s="14">
        <f t="shared" si="123"/>
        <v>40473.208333333336</v>
      </c>
      <c r="R2515">
        <f t="shared" si="121"/>
        <v>39</v>
      </c>
    </row>
    <row r="2516" spans="1:18" ht="43.5" hidden="1" x14ac:dyDescent="0.35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8317</v>
      </c>
      <c r="O2516" t="s">
        <v>8335</v>
      </c>
      <c r="P2516" s="14">
        <f t="shared" si="122"/>
        <v>41666.842824074076</v>
      </c>
      <c r="Q2516" s="14">
        <f t="shared" si="123"/>
        <v>41696.842824074076</v>
      </c>
      <c r="R2516">
        <f t="shared" si="121"/>
        <v>30</v>
      </c>
    </row>
    <row r="2517" spans="1:18" ht="43.5" hidden="1" x14ac:dyDescent="0.35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8321</v>
      </c>
      <c r="O2517" t="s">
        <v>8338</v>
      </c>
      <c r="P2517" s="14">
        <f t="shared" si="122"/>
        <v>41926.585162037038</v>
      </c>
      <c r="Q2517" s="14">
        <f t="shared" si="123"/>
        <v>41961</v>
      </c>
      <c r="R2517">
        <f t="shared" si="121"/>
        <v>35</v>
      </c>
    </row>
    <row r="2518" spans="1:18" ht="43.5" hidden="1" x14ac:dyDescent="0.3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8328</v>
      </c>
      <c r="O2518" t="s">
        <v>8329</v>
      </c>
      <c r="P2518" s="14">
        <f t="shared" si="122"/>
        <v>42171.725416666668</v>
      </c>
      <c r="Q2518" s="14">
        <f t="shared" si="123"/>
        <v>42201.725416666668</v>
      </c>
      <c r="R2518">
        <f t="shared" si="121"/>
        <v>30</v>
      </c>
    </row>
    <row r="2519" spans="1:18" ht="43.5" hidden="1" x14ac:dyDescent="0.35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8328</v>
      </c>
      <c r="O2519" t="s">
        <v>8329</v>
      </c>
      <c r="P2519" s="14">
        <f t="shared" si="122"/>
        <v>42521.010370370372</v>
      </c>
      <c r="Q2519" s="14">
        <f t="shared" si="123"/>
        <v>42543.163194444445</v>
      </c>
      <c r="R2519">
        <f t="shared" si="121"/>
        <v>22</v>
      </c>
    </row>
    <row r="2520" spans="1:18" ht="43.5" hidden="1" x14ac:dyDescent="0.35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8328</v>
      </c>
      <c r="O2520" t="s">
        <v>8329</v>
      </c>
      <c r="P2520" s="14">
        <f t="shared" si="122"/>
        <v>42460.335312499999</v>
      </c>
      <c r="Q2520" s="14">
        <f t="shared" si="123"/>
        <v>42488.249305555553</v>
      </c>
      <c r="R2520">
        <f t="shared" si="121"/>
        <v>28</v>
      </c>
    </row>
    <row r="2521" spans="1:18" ht="29" hidden="1" x14ac:dyDescent="0.35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8328</v>
      </c>
      <c r="O2521" t="s">
        <v>8346</v>
      </c>
      <c r="P2521" s="14">
        <f t="shared" si="122"/>
        <v>42053.672824074078</v>
      </c>
      <c r="Q2521" s="14">
        <f t="shared" si="123"/>
        <v>42113.631157407406</v>
      </c>
      <c r="R2521">
        <f t="shared" si="121"/>
        <v>60</v>
      </c>
    </row>
    <row r="2522" spans="1:18" ht="29" hidden="1" x14ac:dyDescent="0.35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8328</v>
      </c>
      <c r="O2522" t="s">
        <v>8329</v>
      </c>
      <c r="P2522" s="14">
        <f t="shared" si="122"/>
        <v>42165.993125000001</v>
      </c>
      <c r="Q2522" s="14">
        <f t="shared" si="123"/>
        <v>42187.993125000001</v>
      </c>
      <c r="R2522">
        <f t="shared" si="121"/>
        <v>22</v>
      </c>
    </row>
    <row r="2523" spans="1:18" ht="43.5" hidden="1" x14ac:dyDescent="0.3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8315</v>
      </c>
      <c r="O2523" t="s">
        <v>8345</v>
      </c>
      <c r="P2523" s="14">
        <f t="shared" si="122"/>
        <v>41747.887060185189</v>
      </c>
      <c r="Q2523" s="14">
        <f t="shared" si="123"/>
        <v>41807.887060185189</v>
      </c>
      <c r="R2523">
        <f t="shared" si="121"/>
        <v>60</v>
      </c>
    </row>
    <row r="2524" spans="1:18" ht="43.5" hidden="1" x14ac:dyDescent="0.3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8317</v>
      </c>
      <c r="O2524" t="s">
        <v>8334</v>
      </c>
      <c r="P2524" s="14">
        <f t="shared" si="122"/>
        <v>42460.98192129629</v>
      </c>
      <c r="Q2524" s="14">
        <f t="shared" si="123"/>
        <v>42481.166666666672</v>
      </c>
      <c r="R2524">
        <f t="shared" si="121"/>
        <v>21</v>
      </c>
    </row>
    <row r="2525" spans="1:18" ht="43.5" hidden="1" x14ac:dyDescent="0.3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8328</v>
      </c>
      <c r="O2525" t="s">
        <v>8329</v>
      </c>
      <c r="P2525" s="14">
        <f t="shared" si="122"/>
        <v>42151.905717592599</v>
      </c>
      <c r="Q2525" s="14">
        <f t="shared" si="123"/>
        <v>42182.905717592599</v>
      </c>
      <c r="R2525">
        <f t="shared" si="121"/>
        <v>31</v>
      </c>
    </row>
    <row r="2526" spans="1:18" ht="43.5" hidden="1" x14ac:dyDescent="0.3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8306</v>
      </c>
      <c r="O2526" t="s">
        <v>8353</v>
      </c>
      <c r="P2526" s="14">
        <f t="shared" si="122"/>
        <v>40739.069282407407</v>
      </c>
      <c r="Q2526" s="14">
        <f t="shared" si="123"/>
        <v>40768.958333333336</v>
      </c>
      <c r="R2526">
        <f t="shared" si="121"/>
        <v>29</v>
      </c>
    </row>
    <row r="2527" spans="1:18" ht="43.5" hidden="1" x14ac:dyDescent="0.35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8326</v>
      </c>
      <c r="O2527" t="s">
        <v>8333</v>
      </c>
      <c r="P2527" s="14">
        <f t="shared" si="122"/>
        <v>41941.430196759262</v>
      </c>
      <c r="Q2527" s="14">
        <f t="shared" si="123"/>
        <v>41986.471863425926</v>
      </c>
      <c r="R2527">
        <f t="shared" si="121"/>
        <v>45</v>
      </c>
    </row>
    <row r="2528" spans="1:18" ht="43.5" hidden="1" x14ac:dyDescent="0.35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8324</v>
      </c>
      <c r="O2528" t="s">
        <v>8325</v>
      </c>
      <c r="P2528" s="14">
        <f t="shared" si="122"/>
        <v>41983.110995370371</v>
      </c>
      <c r="Q2528" s="14">
        <f t="shared" si="123"/>
        <v>42023.110995370371</v>
      </c>
      <c r="R2528">
        <f t="shared" si="121"/>
        <v>40</v>
      </c>
    </row>
    <row r="2529" spans="1:18" ht="43.5" hidden="1" x14ac:dyDescent="0.3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8315</v>
      </c>
      <c r="O2529" t="s">
        <v>8345</v>
      </c>
      <c r="P2529" s="14">
        <f t="shared" si="122"/>
        <v>40927.036979166667</v>
      </c>
      <c r="Q2529" s="14">
        <f t="shared" si="123"/>
        <v>40986.995312500003</v>
      </c>
      <c r="R2529">
        <f t="shared" si="121"/>
        <v>59</v>
      </c>
    </row>
    <row r="2530" spans="1:18" ht="43.5" hidden="1" x14ac:dyDescent="0.35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8306</v>
      </c>
      <c r="O2530" t="s">
        <v>8353</v>
      </c>
      <c r="P2530" s="14">
        <f t="shared" si="122"/>
        <v>41214.79483796296</v>
      </c>
      <c r="Q2530" s="14">
        <f t="shared" si="123"/>
        <v>41250.979166666664</v>
      </c>
      <c r="R2530">
        <f t="shared" si="121"/>
        <v>36</v>
      </c>
    </row>
    <row r="2531" spans="1:18" ht="58" hidden="1" x14ac:dyDescent="0.35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8321</v>
      </c>
      <c r="O2531" t="s">
        <v>8322</v>
      </c>
      <c r="P2531" s="14">
        <f t="shared" si="122"/>
        <v>41410.703993055555</v>
      </c>
      <c r="Q2531" s="14">
        <f t="shared" si="123"/>
        <v>41424.703993055555</v>
      </c>
      <c r="R2531">
        <f t="shared" si="121"/>
        <v>14</v>
      </c>
    </row>
    <row r="2532" spans="1:18" ht="43.5" hidden="1" x14ac:dyDescent="0.35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8317</v>
      </c>
      <c r="O2532" t="s">
        <v>8319</v>
      </c>
      <c r="P2532" s="14">
        <f t="shared" si="122"/>
        <v>40687.021597222221</v>
      </c>
      <c r="Q2532" s="14">
        <f t="shared" si="123"/>
        <v>40729.021597222221</v>
      </c>
      <c r="R2532">
        <f t="shared" si="121"/>
        <v>42</v>
      </c>
    </row>
    <row r="2533" spans="1:18" ht="58" hidden="1" x14ac:dyDescent="0.35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8326</v>
      </c>
      <c r="O2533" t="s">
        <v>8351</v>
      </c>
      <c r="P2533" s="14">
        <f t="shared" si="122"/>
        <v>42651.006273148145</v>
      </c>
      <c r="Q2533" s="14">
        <f t="shared" si="123"/>
        <v>42711.047939814816</v>
      </c>
      <c r="R2533">
        <f t="shared" si="121"/>
        <v>60</v>
      </c>
    </row>
    <row r="2534" spans="1:18" ht="43.5" hidden="1" x14ac:dyDescent="0.35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8317</v>
      </c>
      <c r="O2534" t="s">
        <v>8319</v>
      </c>
      <c r="P2534" s="14">
        <f t="shared" si="122"/>
        <v>41913.328356481477</v>
      </c>
      <c r="Q2534" s="14">
        <f t="shared" si="123"/>
        <v>41946.370023148149</v>
      </c>
      <c r="R2534">
        <f t="shared" si="121"/>
        <v>33</v>
      </c>
    </row>
    <row r="2535" spans="1:18" ht="43.5" hidden="1" x14ac:dyDescent="0.3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8328</v>
      </c>
      <c r="O2535" t="s">
        <v>8329</v>
      </c>
      <c r="P2535" s="14">
        <f t="shared" si="122"/>
        <v>41852.658310185187</v>
      </c>
      <c r="Q2535" s="14">
        <f t="shared" si="123"/>
        <v>41882.658310185187</v>
      </c>
      <c r="R2535">
        <f t="shared" si="121"/>
        <v>30</v>
      </c>
    </row>
    <row r="2536" spans="1:18" ht="43.5" hidden="1" x14ac:dyDescent="0.35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8328</v>
      </c>
      <c r="O2536" t="s">
        <v>8329</v>
      </c>
      <c r="P2536" s="14">
        <f t="shared" si="122"/>
        <v>41868.924050925925</v>
      </c>
      <c r="Q2536" s="14">
        <f t="shared" si="123"/>
        <v>41898.875</v>
      </c>
      <c r="R2536">
        <f t="shared" si="121"/>
        <v>30</v>
      </c>
    </row>
    <row r="2537" spans="1:18" ht="58" hidden="1" x14ac:dyDescent="0.35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8328</v>
      </c>
      <c r="O2537" t="s">
        <v>8329</v>
      </c>
      <c r="P2537" s="14">
        <f t="shared" si="122"/>
        <v>42115.889652777783</v>
      </c>
      <c r="Q2537" s="14">
        <f t="shared" si="123"/>
        <v>42151.114583333328</v>
      </c>
      <c r="R2537">
        <f t="shared" si="121"/>
        <v>36</v>
      </c>
    </row>
    <row r="2538" spans="1:18" ht="29" hidden="1" x14ac:dyDescent="0.3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8317</v>
      </c>
      <c r="O2538" t="s">
        <v>8318</v>
      </c>
      <c r="P2538" s="14">
        <f t="shared" si="122"/>
        <v>41276.496840277774</v>
      </c>
      <c r="Q2538" s="14">
        <f t="shared" si="123"/>
        <v>41309.496840277774</v>
      </c>
      <c r="R2538">
        <f t="shared" si="121"/>
        <v>33</v>
      </c>
    </row>
    <row r="2539" spans="1:18" ht="43.5" hidden="1" x14ac:dyDescent="0.35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8328</v>
      </c>
      <c r="O2539" t="s">
        <v>8346</v>
      </c>
      <c r="P2539" s="14">
        <f t="shared" si="122"/>
        <v>42025.164780092593</v>
      </c>
      <c r="Q2539" s="14">
        <f t="shared" si="123"/>
        <v>42056.458333333328</v>
      </c>
      <c r="R2539">
        <f t="shared" si="121"/>
        <v>31</v>
      </c>
    </row>
    <row r="2540" spans="1:18" ht="29" hidden="1" x14ac:dyDescent="0.35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8328</v>
      </c>
      <c r="O2540" t="s">
        <v>8329</v>
      </c>
      <c r="P2540" s="14">
        <f t="shared" si="122"/>
        <v>42206.835370370376</v>
      </c>
      <c r="Q2540" s="14">
        <f t="shared" si="123"/>
        <v>42236.835370370376</v>
      </c>
      <c r="R2540">
        <f t="shared" si="121"/>
        <v>30</v>
      </c>
    </row>
    <row r="2541" spans="1:18" ht="43.5" hidden="1" x14ac:dyDescent="0.35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8306</v>
      </c>
      <c r="O2541" t="s">
        <v>8307</v>
      </c>
      <c r="P2541" s="14">
        <f t="shared" si="122"/>
        <v>41780.068043981482</v>
      </c>
      <c r="Q2541" s="14">
        <f t="shared" si="123"/>
        <v>41815.068043981482</v>
      </c>
      <c r="R2541">
        <f t="shared" si="121"/>
        <v>35</v>
      </c>
    </row>
    <row r="2542" spans="1:18" ht="43.5" hidden="1" x14ac:dyDescent="0.35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8306</v>
      </c>
      <c r="O2542" t="s">
        <v>8307</v>
      </c>
      <c r="P2542" s="14">
        <f t="shared" si="122"/>
        <v>41812.67324074074</v>
      </c>
      <c r="Q2542" s="14">
        <f t="shared" si="123"/>
        <v>41842.67324074074</v>
      </c>
      <c r="R2542">
        <f t="shared" si="121"/>
        <v>30</v>
      </c>
    </row>
    <row r="2543" spans="1:18" ht="29" hidden="1" x14ac:dyDescent="0.35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8306</v>
      </c>
      <c r="O2543" t="s">
        <v>8307</v>
      </c>
      <c r="P2543" s="14">
        <f t="shared" si="122"/>
        <v>41719.549131944441</v>
      </c>
      <c r="Q2543" s="14">
        <f t="shared" si="123"/>
        <v>41733.916666666664</v>
      </c>
      <c r="R2543">
        <f t="shared" si="121"/>
        <v>14</v>
      </c>
    </row>
    <row r="2544" spans="1:18" ht="43.5" hidden="1" x14ac:dyDescent="0.35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8306</v>
      </c>
      <c r="O2544" t="s">
        <v>8353</v>
      </c>
      <c r="P2544" s="14">
        <f t="shared" si="122"/>
        <v>41311.799513888887</v>
      </c>
      <c r="Q2544" s="14">
        <f t="shared" si="123"/>
        <v>41336.799513888887</v>
      </c>
      <c r="R2544">
        <f t="shared" si="121"/>
        <v>25</v>
      </c>
    </row>
    <row r="2545" spans="1:18" ht="43.5" hidden="1" x14ac:dyDescent="0.35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8306</v>
      </c>
      <c r="O2545" t="s">
        <v>8353</v>
      </c>
      <c r="P2545" s="14">
        <f t="shared" si="122"/>
        <v>40619.402361111112</v>
      </c>
      <c r="Q2545" s="14">
        <f t="shared" si="123"/>
        <v>40680.402361111112</v>
      </c>
      <c r="R2545">
        <f t="shared" si="121"/>
        <v>61</v>
      </c>
    </row>
    <row r="2546" spans="1:18" ht="43.5" hidden="1" x14ac:dyDescent="0.35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8306</v>
      </c>
      <c r="O2546" t="s">
        <v>8353</v>
      </c>
      <c r="P2546" s="14">
        <f t="shared" si="122"/>
        <v>40861.27416666667</v>
      </c>
      <c r="Q2546" s="14">
        <f t="shared" si="123"/>
        <v>40921.27416666667</v>
      </c>
      <c r="R2546">
        <f t="shared" si="121"/>
        <v>60</v>
      </c>
    </row>
    <row r="2547" spans="1:18" ht="58" hidden="1" x14ac:dyDescent="0.35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8306</v>
      </c>
      <c r="O2547" t="s">
        <v>8308</v>
      </c>
      <c r="P2547" s="14">
        <f t="shared" si="122"/>
        <v>42096.704976851848</v>
      </c>
      <c r="Q2547" s="14">
        <f t="shared" si="123"/>
        <v>42112.427777777775</v>
      </c>
      <c r="R2547">
        <f t="shared" si="121"/>
        <v>16</v>
      </c>
    </row>
    <row r="2548" spans="1:18" ht="43.5" hidden="1" x14ac:dyDescent="0.35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8306</v>
      </c>
      <c r="O2548" t="s">
        <v>8308</v>
      </c>
      <c r="P2548" s="14">
        <f t="shared" si="122"/>
        <v>41788.381909722222</v>
      </c>
      <c r="Q2548" s="14">
        <f t="shared" si="123"/>
        <v>41821.791666666664</v>
      </c>
      <c r="R2548">
        <f t="shared" si="121"/>
        <v>33</v>
      </c>
    </row>
    <row r="2549" spans="1:18" ht="58" hidden="1" x14ac:dyDescent="0.35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8306</v>
      </c>
      <c r="O2549" t="s">
        <v>8308</v>
      </c>
      <c r="P2549" s="14">
        <f t="shared" si="122"/>
        <v>42096.410115740742</v>
      </c>
      <c r="Q2549" s="14">
        <f t="shared" si="123"/>
        <v>42140.427777777775</v>
      </c>
      <c r="R2549">
        <f t="shared" si="121"/>
        <v>44</v>
      </c>
    </row>
    <row r="2550" spans="1:18" ht="43.5" hidden="1" x14ac:dyDescent="0.35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8306</v>
      </c>
      <c r="O2550" t="s">
        <v>8308</v>
      </c>
      <c r="P2550" s="14">
        <f t="shared" si="122"/>
        <v>41938.893263888887</v>
      </c>
      <c r="Q2550" s="14">
        <f t="shared" si="123"/>
        <v>41959.934930555552</v>
      </c>
      <c r="R2550">
        <f t="shared" si="121"/>
        <v>21</v>
      </c>
    </row>
    <row r="2551" spans="1:18" ht="43.5" hidden="1" x14ac:dyDescent="0.35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8306</v>
      </c>
      <c r="O2551" t="s">
        <v>8309</v>
      </c>
      <c r="P2551" s="14">
        <f t="shared" si="122"/>
        <v>42383.933993055558</v>
      </c>
      <c r="Q2551" s="14">
        <f t="shared" si="123"/>
        <v>42413.933993055558</v>
      </c>
      <c r="R2551">
        <f t="shared" si="121"/>
        <v>30</v>
      </c>
    </row>
    <row r="2552" spans="1:18" ht="43.5" hidden="1" x14ac:dyDescent="0.35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8306</v>
      </c>
      <c r="O2552" t="s">
        <v>8310</v>
      </c>
      <c r="P2552" s="14">
        <f t="shared" si="122"/>
        <v>40235.900358796294</v>
      </c>
      <c r="Q2552" s="14">
        <f t="shared" si="123"/>
        <v>40296.78402777778</v>
      </c>
      <c r="R2552">
        <f t="shared" si="121"/>
        <v>61</v>
      </c>
    </row>
    <row r="2553" spans="1:18" ht="43.5" hidden="1" x14ac:dyDescent="0.35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8306</v>
      </c>
      <c r="O2553" t="s">
        <v>8310</v>
      </c>
      <c r="P2553" s="14">
        <f t="shared" si="122"/>
        <v>41032.071134259262</v>
      </c>
      <c r="Q2553" s="14">
        <f t="shared" si="123"/>
        <v>41062.071134259262</v>
      </c>
      <c r="R2553">
        <f t="shared" si="121"/>
        <v>30</v>
      </c>
    </row>
    <row r="2554" spans="1:18" ht="43.5" hidden="1" x14ac:dyDescent="0.35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8306</v>
      </c>
      <c r="O2554" t="s">
        <v>8310</v>
      </c>
      <c r="P2554" s="14">
        <f t="shared" si="122"/>
        <v>42047.128564814819</v>
      </c>
      <c r="Q2554" s="14">
        <f t="shared" si="123"/>
        <v>42077.086898148147</v>
      </c>
      <c r="R2554">
        <f t="shared" si="121"/>
        <v>30</v>
      </c>
    </row>
    <row r="2555" spans="1:18" ht="58" hidden="1" x14ac:dyDescent="0.35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8306</v>
      </c>
      <c r="O2555" t="s">
        <v>8310</v>
      </c>
      <c r="P2555" s="14">
        <f t="shared" si="122"/>
        <v>42370.571851851855</v>
      </c>
      <c r="Q2555" s="14">
        <f t="shared" si="123"/>
        <v>42394.994444444441</v>
      </c>
      <c r="R2555">
        <f t="shared" si="121"/>
        <v>24</v>
      </c>
    </row>
    <row r="2556" spans="1:18" ht="43.5" hidden="1" x14ac:dyDescent="0.35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8306</v>
      </c>
      <c r="O2556" t="s">
        <v>8311</v>
      </c>
      <c r="P2556" s="14">
        <f t="shared" si="122"/>
        <v>40934.376145833332</v>
      </c>
      <c r="Q2556" s="14">
        <f t="shared" si="123"/>
        <v>40994.334479166668</v>
      </c>
      <c r="R2556">
        <f t="shared" si="121"/>
        <v>60</v>
      </c>
    </row>
    <row r="2557" spans="1:18" ht="43.5" hidden="1" x14ac:dyDescent="0.35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8306</v>
      </c>
      <c r="O2557" t="s">
        <v>8311</v>
      </c>
      <c r="P2557" s="14">
        <f t="shared" si="122"/>
        <v>42526.871331018512</v>
      </c>
      <c r="Q2557" s="14">
        <f t="shared" si="123"/>
        <v>42556.871331018512</v>
      </c>
      <c r="R2557">
        <f t="shared" si="121"/>
        <v>30</v>
      </c>
    </row>
    <row r="2558" spans="1:18" ht="58" hidden="1" x14ac:dyDescent="0.35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8306</v>
      </c>
      <c r="O2558" t="s">
        <v>8311</v>
      </c>
      <c r="P2558" s="14">
        <f t="shared" si="122"/>
        <v>42228.629884259266</v>
      </c>
      <c r="Q2558" s="14">
        <f t="shared" si="123"/>
        <v>42288.629884259266</v>
      </c>
      <c r="R2558">
        <f t="shared" si="121"/>
        <v>60</v>
      </c>
    </row>
    <row r="2559" spans="1:18" ht="43.5" hidden="1" x14ac:dyDescent="0.35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8328</v>
      </c>
      <c r="O2559" t="s">
        <v>8329</v>
      </c>
      <c r="P2559" s="14">
        <f t="shared" si="122"/>
        <v>42430.040798611109</v>
      </c>
      <c r="Q2559" s="14">
        <f t="shared" si="123"/>
        <v>42449.999131944445</v>
      </c>
      <c r="R2559">
        <f t="shared" si="121"/>
        <v>19</v>
      </c>
    </row>
    <row r="2560" spans="1:18" ht="43.5" hidden="1" x14ac:dyDescent="0.35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8312</v>
      </c>
      <c r="O2560" t="s">
        <v>8313</v>
      </c>
      <c r="P2560" s="14">
        <f t="shared" si="122"/>
        <v>42605.908182870371</v>
      </c>
      <c r="Q2560" s="14">
        <f t="shared" si="123"/>
        <v>42635.908182870371</v>
      </c>
      <c r="R2560">
        <f t="shared" si="121"/>
        <v>30</v>
      </c>
    </row>
    <row r="2561" spans="1:18" ht="58" hidden="1" x14ac:dyDescent="0.35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8312</v>
      </c>
      <c r="O2561" t="s">
        <v>8314</v>
      </c>
      <c r="P2561" s="14">
        <f t="shared" si="122"/>
        <v>42675.690393518518</v>
      </c>
      <c r="Q2561" s="14">
        <f t="shared" si="123"/>
        <v>42705.732060185182</v>
      </c>
      <c r="R2561">
        <f t="shared" si="121"/>
        <v>30</v>
      </c>
    </row>
    <row r="2562" spans="1:18" hidden="1" x14ac:dyDescent="0.35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8312</v>
      </c>
      <c r="O2562" t="s">
        <v>8314</v>
      </c>
      <c r="P2562" s="14">
        <f t="shared" si="122"/>
        <v>42209.593692129631</v>
      </c>
      <c r="Q2562" s="14">
        <f t="shared" si="123"/>
        <v>42239.593692129631</v>
      </c>
      <c r="R2562">
        <f t="shared" si="121"/>
        <v>30</v>
      </c>
    </row>
    <row r="2563" spans="1:18" ht="58" hidden="1" x14ac:dyDescent="0.35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8315</v>
      </c>
      <c r="O2563" t="s">
        <v>8316</v>
      </c>
      <c r="P2563" s="14">
        <f t="shared" si="122"/>
        <v>42162.146782407406</v>
      </c>
      <c r="Q2563" s="14">
        <f t="shared" si="123"/>
        <v>42176.146782407406</v>
      </c>
      <c r="R2563">
        <f t="shared" ref="R2563:R2626" si="124">_xlfn.DAYS(Q2563,P2563)</f>
        <v>14</v>
      </c>
    </row>
    <row r="2564" spans="1:18" ht="43.5" hidden="1" x14ac:dyDescent="0.35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8315</v>
      </c>
      <c r="O2564" t="s">
        <v>8316</v>
      </c>
      <c r="P2564" s="14">
        <f t="shared" ref="P2564:P2627" si="125">(((J2564/60)/60)/24)+DATE(1970,1,1)</f>
        <v>40713.630497685182</v>
      </c>
      <c r="Q2564" s="14">
        <f t="shared" ref="Q2564:Q2627" si="126">(((I2564/60)/60)/24)+DATE(1970,1,1)</f>
        <v>40759.630497685182</v>
      </c>
      <c r="R2564">
        <f t="shared" si="124"/>
        <v>46</v>
      </c>
    </row>
    <row r="2565" spans="1:18" ht="58" hidden="1" x14ac:dyDescent="0.35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8315</v>
      </c>
      <c r="O2565" t="s">
        <v>8331</v>
      </c>
      <c r="P2565" s="14">
        <f t="shared" si="125"/>
        <v>41456.981215277774</v>
      </c>
      <c r="Q2565" s="14">
        <f t="shared" si="126"/>
        <v>41486.981215277774</v>
      </c>
      <c r="R2565">
        <f t="shared" si="124"/>
        <v>30</v>
      </c>
    </row>
    <row r="2566" spans="1:18" ht="43.5" hidden="1" x14ac:dyDescent="0.35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8317</v>
      </c>
      <c r="O2566" t="s">
        <v>8335</v>
      </c>
      <c r="P2566" s="14">
        <f t="shared" si="125"/>
        <v>40996.994074074071</v>
      </c>
      <c r="Q2566" s="14">
        <f t="shared" si="126"/>
        <v>41028.166666666664</v>
      </c>
      <c r="R2566">
        <f t="shared" si="124"/>
        <v>32</v>
      </c>
    </row>
    <row r="2567" spans="1:18" ht="43.5" hidden="1" x14ac:dyDescent="0.35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8317</v>
      </c>
      <c r="O2567" t="s">
        <v>8335</v>
      </c>
      <c r="P2567" s="14">
        <f t="shared" si="125"/>
        <v>40690.823055555556</v>
      </c>
      <c r="Q2567" s="14">
        <f t="shared" si="126"/>
        <v>40740.958333333336</v>
      </c>
      <c r="R2567">
        <f t="shared" si="124"/>
        <v>50</v>
      </c>
    </row>
    <row r="2568" spans="1:18" ht="43.5" hidden="1" x14ac:dyDescent="0.35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8317</v>
      </c>
      <c r="O2568" t="s">
        <v>8335</v>
      </c>
      <c r="P2568" s="14">
        <f t="shared" si="125"/>
        <v>41157.947337962964</v>
      </c>
      <c r="Q2568" s="14">
        <f t="shared" si="126"/>
        <v>41187.947337962964</v>
      </c>
      <c r="R2568">
        <f t="shared" si="124"/>
        <v>30</v>
      </c>
    </row>
    <row r="2569" spans="1:18" ht="43.5" hidden="1" x14ac:dyDescent="0.35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8317</v>
      </c>
      <c r="O2569" t="s">
        <v>8354</v>
      </c>
      <c r="P2569" s="14">
        <f t="shared" si="125"/>
        <v>42695.257870370369</v>
      </c>
      <c r="Q2569" s="14">
        <f t="shared" si="126"/>
        <v>42712.333333333328</v>
      </c>
      <c r="R2569">
        <f t="shared" si="124"/>
        <v>17</v>
      </c>
    </row>
    <row r="2570" spans="1:18" ht="58" hidden="1" x14ac:dyDescent="0.35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8317</v>
      </c>
      <c r="O2570" t="s">
        <v>8354</v>
      </c>
      <c r="P2570" s="14">
        <f t="shared" si="125"/>
        <v>41905.684629629628</v>
      </c>
      <c r="Q2570" s="14">
        <f t="shared" si="126"/>
        <v>41944.207638888889</v>
      </c>
      <c r="R2570">
        <f t="shared" si="124"/>
        <v>39</v>
      </c>
    </row>
    <row r="2571" spans="1:18" ht="58" hidden="1" x14ac:dyDescent="0.3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8317</v>
      </c>
      <c r="O2571" t="s">
        <v>8318</v>
      </c>
      <c r="P2571" s="14">
        <f t="shared" si="125"/>
        <v>41368.583726851852</v>
      </c>
      <c r="Q2571" s="14">
        <f t="shared" si="126"/>
        <v>41398.583726851852</v>
      </c>
      <c r="R2571">
        <f t="shared" si="124"/>
        <v>30</v>
      </c>
    </row>
    <row r="2572" spans="1:18" ht="58" hidden="1" x14ac:dyDescent="0.35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8317</v>
      </c>
      <c r="O2572" t="s">
        <v>8319</v>
      </c>
      <c r="P2572" s="14">
        <f t="shared" si="125"/>
        <v>41569.698831018519</v>
      </c>
      <c r="Q2572" s="14">
        <f t="shared" si="126"/>
        <v>41599.740497685183</v>
      </c>
      <c r="R2572">
        <f t="shared" si="124"/>
        <v>30</v>
      </c>
    </row>
    <row r="2573" spans="1:18" ht="43.5" hidden="1" x14ac:dyDescent="0.35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8317</v>
      </c>
      <c r="O2573" t="s">
        <v>8319</v>
      </c>
      <c r="P2573" s="14">
        <f t="shared" si="125"/>
        <v>41211.688750000001</v>
      </c>
      <c r="Q2573" s="14">
        <f t="shared" si="126"/>
        <v>41241.730416666665</v>
      </c>
      <c r="R2573">
        <f t="shared" si="124"/>
        <v>30</v>
      </c>
    </row>
    <row r="2574" spans="1:18" ht="43.5" hidden="1" x14ac:dyDescent="0.35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8317</v>
      </c>
      <c r="O2574" t="s">
        <v>8318</v>
      </c>
      <c r="P2574" s="14">
        <f t="shared" si="125"/>
        <v>41288.942928240744</v>
      </c>
      <c r="Q2574" s="14">
        <f t="shared" si="126"/>
        <v>41318.942928240744</v>
      </c>
      <c r="R2574">
        <f t="shared" si="124"/>
        <v>30</v>
      </c>
    </row>
    <row r="2575" spans="1:18" ht="29" hidden="1" x14ac:dyDescent="0.35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8312</v>
      </c>
      <c r="O2575" t="s">
        <v>8314</v>
      </c>
      <c r="P2575" s="14">
        <f t="shared" si="125"/>
        <v>42673.66788194445</v>
      </c>
      <c r="Q2575" s="14">
        <f t="shared" si="126"/>
        <v>42703.709548611107</v>
      </c>
      <c r="R2575">
        <f t="shared" si="124"/>
        <v>30</v>
      </c>
    </row>
    <row r="2576" spans="1:18" ht="43.5" hidden="1" x14ac:dyDescent="0.35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8317</v>
      </c>
      <c r="O2576" t="s">
        <v>8320</v>
      </c>
      <c r="P2576" s="14">
        <f t="shared" si="125"/>
        <v>42271.251979166671</v>
      </c>
      <c r="Q2576" s="14">
        <f t="shared" si="126"/>
        <v>42294.166666666672</v>
      </c>
      <c r="R2576">
        <f t="shared" si="124"/>
        <v>23</v>
      </c>
    </row>
    <row r="2577" spans="1:18" ht="43.5" hidden="1" x14ac:dyDescent="0.35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8348</v>
      </c>
      <c r="O2577" t="s">
        <v>8349</v>
      </c>
      <c r="P2577" s="14">
        <f t="shared" si="125"/>
        <v>42319.851388888885</v>
      </c>
      <c r="Q2577" s="14">
        <f t="shared" si="126"/>
        <v>42364.851388888885</v>
      </c>
      <c r="R2577">
        <f t="shared" si="124"/>
        <v>45</v>
      </c>
    </row>
    <row r="2578" spans="1:18" ht="43.5" hidden="1" x14ac:dyDescent="0.35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8321</v>
      </c>
      <c r="O2578" t="s">
        <v>8322</v>
      </c>
      <c r="P2578" s="14">
        <f t="shared" si="125"/>
        <v>41661.381041666667</v>
      </c>
      <c r="Q2578" s="14">
        <f t="shared" si="126"/>
        <v>41689.381041666667</v>
      </c>
      <c r="R2578">
        <f t="shared" si="124"/>
        <v>28</v>
      </c>
    </row>
    <row r="2579" spans="1:18" ht="58" hidden="1" x14ac:dyDescent="0.35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8321</v>
      </c>
      <c r="O2579" t="s">
        <v>8323</v>
      </c>
      <c r="P2579" s="14">
        <f t="shared" si="125"/>
        <v>42212.624189814815</v>
      </c>
      <c r="Q2579" s="14">
        <f t="shared" si="126"/>
        <v>42272.624189814815</v>
      </c>
      <c r="R2579">
        <f t="shared" si="124"/>
        <v>60</v>
      </c>
    </row>
    <row r="2580" spans="1:18" ht="43.5" hidden="1" x14ac:dyDescent="0.35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8321</v>
      </c>
      <c r="O2580" t="s">
        <v>8323</v>
      </c>
      <c r="P2580" s="14">
        <f t="shared" si="125"/>
        <v>41821.407187500001</v>
      </c>
      <c r="Q2580" s="14">
        <f t="shared" si="126"/>
        <v>41851.407187500001</v>
      </c>
      <c r="R2580">
        <f t="shared" si="124"/>
        <v>30</v>
      </c>
    </row>
    <row r="2581" spans="1:18" ht="43.5" hidden="1" x14ac:dyDescent="0.35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8317</v>
      </c>
      <c r="O2581" t="s">
        <v>8350</v>
      </c>
      <c r="P2581" s="14">
        <f t="shared" si="125"/>
        <v>41509.905995370369</v>
      </c>
      <c r="Q2581" s="14">
        <f t="shared" si="126"/>
        <v>41569.905995370369</v>
      </c>
      <c r="R2581">
        <f t="shared" si="124"/>
        <v>60</v>
      </c>
    </row>
    <row r="2582" spans="1:18" ht="43.5" hidden="1" x14ac:dyDescent="0.35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8317</v>
      </c>
      <c r="O2582" t="s">
        <v>8335</v>
      </c>
      <c r="P2582" s="14">
        <f t="shared" si="125"/>
        <v>41579.845509259263</v>
      </c>
      <c r="Q2582" s="14">
        <f t="shared" si="126"/>
        <v>41609.887175925927</v>
      </c>
      <c r="R2582">
        <f t="shared" si="124"/>
        <v>30</v>
      </c>
    </row>
    <row r="2583" spans="1:18" ht="29" hidden="1" x14ac:dyDescent="0.35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8317</v>
      </c>
      <c r="O2583" t="s">
        <v>8335</v>
      </c>
      <c r="P2583" s="14">
        <f t="shared" si="125"/>
        <v>40007.704247685186</v>
      </c>
      <c r="Q2583" s="14">
        <f t="shared" si="126"/>
        <v>40057.166666666664</v>
      </c>
      <c r="R2583">
        <f t="shared" si="124"/>
        <v>50</v>
      </c>
    </row>
    <row r="2584" spans="1:18" ht="43.5" hidden="1" x14ac:dyDescent="0.35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8328</v>
      </c>
      <c r="O2584" t="s">
        <v>8329</v>
      </c>
      <c r="P2584" s="14">
        <f t="shared" si="125"/>
        <v>42064.652673611112</v>
      </c>
      <c r="Q2584" s="14">
        <f t="shared" si="126"/>
        <v>42101.291666666672</v>
      </c>
      <c r="R2584">
        <f t="shared" si="124"/>
        <v>37</v>
      </c>
    </row>
    <row r="2585" spans="1:18" ht="43.5" hidden="1" x14ac:dyDescent="0.35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8328</v>
      </c>
      <c r="O2585" t="s">
        <v>8329</v>
      </c>
      <c r="P2585" s="14">
        <f t="shared" si="125"/>
        <v>42483.675208333334</v>
      </c>
      <c r="Q2585" s="14">
        <f t="shared" si="126"/>
        <v>42522.789583333331</v>
      </c>
      <c r="R2585">
        <f t="shared" si="124"/>
        <v>39</v>
      </c>
    </row>
    <row r="2586" spans="1:18" ht="43.5" hidden="1" x14ac:dyDescent="0.35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8315</v>
      </c>
      <c r="O2586" t="s">
        <v>8316</v>
      </c>
      <c r="P2586" s="14">
        <f t="shared" si="125"/>
        <v>40689.570868055554</v>
      </c>
      <c r="Q2586" s="14">
        <f t="shared" si="126"/>
        <v>40719.570868055554</v>
      </c>
      <c r="R2586">
        <f t="shared" si="124"/>
        <v>30</v>
      </c>
    </row>
    <row r="2587" spans="1:18" ht="43.5" hidden="1" x14ac:dyDescent="0.35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8315</v>
      </c>
      <c r="O2587" t="s">
        <v>8330</v>
      </c>
      <c r="P2587" s="14">
        <f t="shared" si="125"/>
        <v>41838.536782407406</v>
      </c>
      <c r="Q2587" s="14">
        <f t="shared" si="126"/>
        <v>41863.536782407406</v>
      </c>
      <c r="R2587">
        <f t="shared" si="124"/>
        <v>25</v>
      </c>
    </row>
    <row r="2588" spans="1:18" ht="58" hidden="1" x14ac:dyDescent="0.35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8315</v>
      </c>
      <c r="O2588" t="s">
        <v>8330</v>
      </c>
      <c r="P2588" s="14">
        <f t="shared" si="125"/>
        <v>42013.059027777781</v>
      </c>
      <c r="Q2588" s="14">
        <f t="shared" si="126"/>
        <v>42041.059027777781</v>
      </c>
      <c r="R2588">
        <f t="shared" si="124"/>
        <v>28</v>
      </c>
    </row>
    <row r="2589" spans="1:18" ht="58" hidden="1" x14ac:dyDescent="0.35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8315</v>
      </c>
      <c r="O2589" t="s">
        <v>8330</v>
      </c>
      <c r="P2589" s="14">
        <f t="shared" si="125"/>
        <v>42395.456412037034</v>
      </c>
      <c r="Q2589" s="14">
        <f t="shared" si="126"/>
        <v>42425.456412037034</v>
      </c>
      <c r="R2589">
        <f t="shared" si="124"/>
        <v>30</v>
      </c>
    </row>
    <row r="2590" spans="1:18" ht="58" hidden="1" x14ac:dyDescent="0.35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8315</v>
      </c>
      <c r="O2590" t="s">
        <v>8330</v>
      </c>
      <c r="P2590" s="14">
        <f t="shared" si="125"/>
        <v>41796.531701388885</v>
      </c>
      <c r="Q2590" s="14">
        <f t="shared" si="126"/>
        <v>41833.207638888889</v>
      </c>
      <c r="R2590">
        <f t="shared" si="124"/>
        <v>37</v>
      </c>
    </row>
    <row r="2591" spans="1:18" ht="43.5" hidden="1" x14ac:dyDescent="0.35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8315</v>
      </c>
      <c r="O2591" t="s">
        <v>8347</v>
      </c>
      <c r="P2591" s="14">
        <f t="shared" si="125"/>
        <v>41500.727916666663</v>
      </c>
      <c r="Q2591" s="14">
        <f t="shared" si="126"/>
        <v>41530.727916666663</v>
      </c>
      <c r="R2591">
        <f t="shared" si="124"/>
        <v>30</v>
      </c>
    </row>
    <row r="2592" spans="1:18" ht="43.5" hidden="1" x14ac:dyDescent="0.35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8315</v>
      </c>
      <c r="O2592" t="s">
        <v>8331</v>
      </c>
      <c r="P2592" s="14">
        <f t="shared" si="125"/>
        <v>41840.983541666668</v>
      </c>
      <c r="Q2592" s="14">
        <f t="shared" si="126"/>
        <v>41885.983541666668</v>
      </c>
      <c r="R2592">
        <f t="shared" si="124"/>
        <v>45</v>
      </c>
    </row>
    <row r="2593" spans="1:18" ht="43.5" hidden="1" x14ac:dyDescent="0.35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8326</v>
      </c>
      <c r="O2593" t="s">
        <v>8327</v>
      </c>
      <c r="P2593" s="14">
        <f t="shared" si="125"/>
        <v>42756.501041666663</v>
      </c>
      <c r="Q2593" s="14">
        <f t="shared" si="126"/>
        <v>42786.501041666663</v>
      </c>
      <c r="R2593">
        <f t="shared" si="124"/>
        <v>30</v>
      </c>
    </row>
    <row r="2594" spans="1:18" ht="29" hidden="1" x14ac:dyDescent="0.35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8326</v>
      </c>
      <c r="O2594" t="s">
        <v>8327</v>
      </c>
      <c r="P2594" s="14">
        <f t="shared" si="125"/>
        <v>42736.732893518521</v>
      </c>
      <c r="Q2594" s="14">
        <f t="shared" si="126"/>
        <v>42767</v>
      </c>
      <c r="R2594">
        <f t="shared" si="124"/>
        <v>31</v>
      </c>
    </row>
    <row r="2595" spans="1:18" ht="43.5" hidden="1" x14ac:dyDescent="0.35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8326</v>
      </c>
      <c r="O2595" t="s">
        <v>8332</v>
      </c>
      <c r="P2595" s="14">
        <f t="shared" si="125"/>
        <v>42031.884652777779</v>
      </c>
      <c r="Q2595" s="14">
        <f t="shared" si="126"/>
        <v>42065.886111111111</v>
      </c>
      <c r="R2595">
        <f t="shared" si="124"/>
        <v>34</v>
      </c>
    </row>
    <row r="2596" spans="1:18" ht="29" hidden="1" x14ac:dyDescent="0.35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8317</v>
      </c>
      <c r="O2596" t="s">
        <v>8355</v>
      </c>
      <c r="P2596" s="14">
        <f t="shared" si="125"/>
        <v>40973.72623842593</v>
      </c>
      <c r="Q2596" s="14">
        <f t="shared" si="126"/>
        <v>41020.165972222225</v>
      </c>
      <c r="R2596">
        <f t="shared" si="124"/>
        <v>47</v>
      </c>
    </row>
    <row r="2597" spans="1:18" ht="43.5" hidden="1" x14ac:dyDescent="0.35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8317</v>
      </c>
      <c r="O2597" t="s">
        <v>8334</v>
      </c>
      <c r="P2597" s="14">
        <f t="shared" si="125"/>
        <v>42803.920277777783</v>
      </c>
      <c r="Q2597" s="14">
        <f t="shared" si="126"/>
        <v>42834.833333333328</v>
      </c>
      <c r="R2597">
        <f t="shared" si="124"/>
        <v>31</v>
      </c>
    </row>
    <row r="2598" spans="1:18" ht="58" hidden="1" x14ac:dyDescent="0.35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8317</v>
      </c>
      <c r="O2598" t="s">
        <v>8334</v>
      </c>
      <c r="P2598" s="14">
        <f t="shared" si="125"/>
        <v>41887.801064814819</v>
      </c>
      <c r="Q2598" s="14">
        <f t="shared" si="126"/>
        <v>41917.801064814819</v>
      </c>
      <c r="R2598">
        <f t="shared" si="124"/>
        <v>30</v>
      </c>
    </row>
    <row r="2599" spans="1:18" ht="43.5" hidden="1" x14ac:dyDescent="0.35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8317</v>
      </c>
      <c r="O2599" t="s">
        <v>8334</v>
      </c>
      <c r="P2599" s="14">
        <f t="shared" si="125"/>
        <v>42044.927974537044</v>
      </c>
      <c r="Q2599" s="14">
        <f t="shared" si="126"/>
        <v>42099.458333333328</v>
      </c>
      <c r="R2599">
        <f t="shared" si="124"/>
        <v>55</v>
      </c>
    </row>
    <row r="2600" spans="1:18" ht="43.5" hidden="1" x14ac:dyDescent="0.35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8317</v>
      </c>
      <c r="O2600" t="s">
        <v>8334</v>
      </c>
      <c r="P2600" s="14">
        <f t="shared" si="125"/>
        <v>42272.087766203709</v>
      </c>
      <c r="Q2600" s="14">
        <f t="shared" si="126"/>
        <v>42302.087766203709</v>
      </c>
      <c r="R2600">
        <f t="shared" si="124"/>
        <v>30</v>
      </c>
    </row>
    <row r="2601" spans="1:18" ht="29" hidden="1" x14ac:dyDescent="0.35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8317</v>
      </c>
      <c r="O2601" t="s">
        <v>8334</v>
      </c>
      <c r="P2601" s="14">
        <f t="shared" si="125"/>
        <v>42286.861493055556</v>
      </c>
      <c r="Q2601" s="14">
        <f t="shared" si="126"/>
        <v>42316.90315972222</v>
      </c>
      <c r="R2601">
        <f t="shared" si="124"/>
        <v>30</v>
      </c>
    </row>
    <row r="2602" spans="1:18" ht="43.5" hidden="1" x14ac:dyDescent="0.35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8317</v>
      </c>
      <c r="O2602" t="s">
        <v>8334</v>
      </c>
      <c r="P2602" s="14">
        <f t="shared" si="125"/>
        <v>42171.817384259266</v>
      </c>
      <c r="Q2602" s="14">
        <f t="shared" si="126"/>
        <v>42201.817384259266</v>
      </c>
      <c r="R2602">
        <f t="shared" si="124"/>
        <v>30</v>
      </c>
    </row>
    <row r="2603" spans="1:18" ht="29" hidden="1" x14ac:dyDescent="0.35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8326</v>
      </c>
      <c r="O2603" t="s">
        <v>8327</v>
      </c>
      <c r="P2603" s="14">
        <f t="shared" si="125"/>
        <v>41973.740335648152</v>
      </c>
      <c r="Q2603" s="14">
        <f t="shared" si="126"/>
        <v>42033.740335648152</v>
      </c>
      <c r="R2603">
        <f t="shared" si="124"/>
        <v>60</v>
      </c>
    </row>
    <row r="2604" spans="1:18" ht="43.5" hidden="1" x14ac:dyDescent="0.35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8326</v>
      </c>
      <c r="O2604" t="s">
        <v>8327</v>
      </c>
      <c r="P2604" s="14">
        <f t="shared" si="125"/>
        <v>41940.89166666667</v>
      </c>
      <c r="Q2604" s="14">
        <f t="shared" si="126"/>
        <v>41970.933333333334</v>
      </c>
      <c r="R2604">
        <f t="shared" si="124"/>
        <v>30</v>
      </c>
    </row>
    <row r="2605" spans="1:18" ht="58" hidden="1" x14ac:dyDescent="0.35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8326</v>
      </c>
      <c r="O2605" t="s">
        <v>8327</v>
      </c>
      <c r="P2605" s="14">
        <f t="shared" si="125"/>
        <v>42172.906678240746</v>
      </c>
      <c r="Q2605" s="14">
        <f t="shared" si="126"/>
        <v>42186.906678240746</v>
      </c>
      <c r="R2605">
        <f t="shared" si="124"/>
        <v>14</v>
      </c>
    </row>
    <row r="2606" spans="1:18" hidden="1" x14ac:dyDescent="0.35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8317</v>
      </c>
      <c r="O2606" t="s">
        <v>8335</v>
      </c>
      <c r="P2606" s="14">
        <f t="shared" si="125"/>
        <v>41626.916284722225</v>
      </c>
      <c r="Q2606" s="14">
        <f t="shared" si="126"/>
        <v>41647.088888888888</v>
      </c>
      <c r="R2606">
        <f t="shared" si="124"/>
        <v>21</v>
      </c>
    </row>
    <row r="2607" spans="1:18" ht="43.5" hidden="1" x14ac:dyDescent="0.35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8317</v>
      </c>
      <c r="O2607" t="s">
        <v>8335</v>
      </c>
      <c r="P2607" s="14">
        <f t="shared" si="125"/>
        <v>40691.788055555553</v>
      </c>
      <c r="Q2607" s="14">
        <f t="shared" si="126"/>
        <v>40755.290972222225</v>
      </c>
      <c r="R2607">
        <f t="shared" si="124"/>
        <v>64</v>
      </c>
    </row>
    <row r="2608" spans="1:18" ht="43.5" hidden="1" x14ac:dyDescent="0.35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8317</v>
      </c>
      <c r="O2608" t="s">
        <v>8335</v>
      </c>
      <c r="P2608" s="14">
        <f t="shared" si="125"/>
        <v>41864.76866898148</v>
      </c>
      <c r="Q2608" s="14">
        <f t="shared" si="126"/>
        <v>41894.76866898148</v>
      </c>
      <c r="R2608">
        <f t="shared" si="124"/>
        <v>30</v>
      </c>
    </row>
    <row r="2609" spans="1:18" ht="29" hidden="1" x14ac:dyDescent="0.35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8317</v>
      </c>
      <c r="O2609" t="s">
        <v>8335</v>
      </c>
      <c r="P2609" s="14">
        <f t="shared" si="125"/>
        <v>40778.770011574074</v>
      </c>
      <c r="Q2609" s="14">
        <f t="shared" si="126"/>
        <v>40808.770011574074</v>
      </c>
      <c r="R2609">
        <f t="shared" si="124"/>
        <v>30</v>
      </c>
    </row>
    <row r="2610" spans="1:18" ht="43.5" hidden="1" x14ac:dyDescent="0.35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8317</v>
      </c>
      <c r="O2610" t="s">
        <v>8319</v>
      </c>
      <c r="P2610" s="14">
        <f t="shared" si="125"/>
        <v>42323.800138888888</v>
      </c>
      <c r="Q2610" s="14">
        <f t="shared" si="126"/>
        <v>42341.895833333328</v>
      </c>
      <c r="R2610">
        <f t="shared" si="124"/>
        <v>18</v>
      </c>
    </row>
    <row r="2611" spans="1:18" ht="43.5" hidden="1" x14ac:dyDescent="0.35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8312</v>
      </c>
      <c r="O2611" t="s">
        <v>8336</v>
      </c>
      <c r="P2611" s="14">
        <f t="shared" si="125"/>
        <v>42702.770729166667</v>
      </c>
      <c r="Q2611" s="14">
        <f t="shared" si="126"/>
        <v>42762.770729166667</v>
      </c>
      <c r="R2611">
        <f t="shared" si="124"/>
        <v>60</v>
      </c>
    </row>
    <row r="2612" spans="1:18" ht="58" hidden="1" x14ac:dyDescent="0.35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8317</v>
      </c>
      <c r="O2612" t="s">
        <v>8319</v>
      </c>
      <c r="P2612" s="14">
        <f t="shared" si="125"/>
        <v>41626.761053240742</v>
      </c>
      <c r="Q2612" s="14">
        <f t="shared" si="126"/>
        <v>41654.814583333333</v>
      </c>
      <c r="R2612">
        <f t="shared" si="124"/>
        <v>28</v>
      </c>
    </row>
    <row r="2613" spans="1:18" ht="43.5" hidden="1" x14ac:dyDescent="0.35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8326</v>
      </c>
      <c r="O2613" t="s">
        <v>8351</v>
      </c>
      <c r="P2613" s="14">
        <f t="shared" si="125"/>
        <v>42398.195972222224</v>
      </c>
      <c r="Q2613" s="14">
        <f t="shared" si="126"/>
        <v>42413.195972222224</v>
      </c>
      <c r="R2613">
        <f t="shared" si="124"/>
        <v>15</v>
      </c>
    </row>
    <row r="2614" spans="1:18" ht="29" hidden="1" x14ac:dyDescent="0.35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8312</v>
      </c>
      <c r="O2614" t="s">
        <v>8337</v>
      </c>
      <c r="P2614" s="14">
        <f t="shared" si="125"/>
        <v>40215.919050925928</v>
      </c>
      <c r="Q2614" s="14">
        <f t="shared" si="126"/>
        <v>40252.913194444445</v>
      </c>
      <c r="R2614">
        <f t="shared" si="124"/>
        <v>37</v>
      </c>
    </row>
    <row r="2615" spans="1:18" ht="29" hidden="1" x14ac:dyDescent="0.35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8312</v>
      </c>
      <c r="O2615" t="s">
        <v>8337</v>
      </c>
      <c r="P2615" s="14">
        <f t="shared" si="125"/>
        <v>41578.927118055559</v>
      </c>
      <c r="Q2615" s="14">
        <f t="shared" si="126"/>
        <v>41593.968784722223</v>
      </c>
      <c r="R2615">
        <f t="shared" si="124"/>
        <v>15</v>
      </c>
    </row>
    <row r="2616" spans="1:18" ht="43.5" hidden="1" x14ac:dyDescent="0.35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8317</v>
      </c>
      <c r="O2616" t="s">
        <v>8319</v>
      </c>
      <c r="P2616" s="14">
        <f t="shared" si="125"/>
        <v>41731.833124999997</v>
      </c>
      <c r="Q2616" s="14">
        <f t="shared" si="126"/>
        <v>41763.290972222225</v>
      </c>
      <c r="R2616">
        <f t="shared" si="124"/>
        <v>32</v>
      </c>
    </row>
    <row r="2617" spans="1:18" ht="43.5" hidden="1" x14ac:dyDescent="0.35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8317</v>
      </c>
      <c r="O2617" t="s">
        <v>8319</v>
      </c>
      <c r="P2617" s="14">
        <f t="shared" si="125"/>
        <v>40395.714722222219</v>
      </c>
      <c r="Q2617" s="14">
        <f t="shared" si="126"/>
        <v>40432.165972222225</v>
      </c>
      <c r="R2617">
        <f t="shared" si="124"/>
        <v>37</v>
      </c>
    </row>
    <row r="2618" spans="1:18" ht="43.5" hidden="1" x14ac:dyDescent="0.35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8317</v>
      </c>
      <c r="O2618" t="s">
        <v>8319</v>
      </c>
      <c r="P2618" s="14">
        <f t="shared" si="125"/>
        <v>40818.58489583333</v>
      </c>
      <c r="Q2618" s="14">
        <f t="shared" si="126"/>
        <v>40878.626562500001</v>
      </c>
      <c r="R2618">
        <f t="shared" si="124"/>
        <v>60</v>
      </c>
    </row>
    <row r="2619" spans="1:18" hidden="1" x14ac:dyDescent="0.35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8317</v>
      </c>
      <c r="O2619" t="s">
        <v>8319</v>
      </c>
      <c r="P2619" s="14">
        <f t="shared" si="125"/>
        <v>42173.746342592596</v>
      </c>
      <c r="Q2619" s="14">
        <f t="shared" si="126"/>
        <v>42187.152777777781</v>
      </c>
      <c r="R2619">
        <f t="shared" si="124"/>
        <v>14</v>
      </c>
    </row>
    <row r="2620" spans="1:18" ht="43.5" hidden="1" x14ac:dyDescent="0.35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8321</v>
      </c>
      <c r="O2620" t="s">
        <v>8338</v>
      </c>
      <c r="P2620" s="14">
        <f t="shared" si="125"/>
        <v>41879.900752314818</v>
      </c>
      <c r="Q2620" s="14">
        <f t="shared" si="126"/>
        <v>41914.900752314818</v>
      </c>
      <c r="R2620">
        <f t="shared" si="124"/>
        <v>35</v>
      </c>
    </row>
    <row r="2621" spans="1:18" ht="43.5" hidden="1" x14ac:dyDescent="0.35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8317</v>
      </c>
      <c r="O2621" t="s">
        <v>8335</v>
      </c>
      <c r="P2621" s="14">
        <f t="shared" si="125"/>
        <v>40978.125046296293</v>
      </c>
      <c r="Q2621" s="14">
        <f t="shared" si="126"/>
        <v>41038.083379629628</v>
      </c>
      <c r="R2621">
        <f t="shared" si="124"/>
        <v>60</v>
      </c>
    </row>
    <row r="2622" spans="1:18" ht="43.5" hidden="1" x14ac:dyDescent="0.35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8317</v>
      </c>
      <c r="O2622" t="s">
        <v>8335</v>
      </c>
      <c r="P2622" s="14">
        <f t="shared" si="125"/>
        <v>41059.185682870368</v>
      </c>
      <c r="Q2622" s="14">
        <f t="shared" si="126"/>
        <v>41089.185682870368</v>
      </c>
      <c r="R2622">
        <f t="shared" si="124"/>
        <v>30</v>
      </c>
    </row>
    <row r="2623" spans="1:18" ht="43.5" hidden="1" x14ac:dyDescent="0.35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8317</v>
      </c>
      <c r="O2623" t="s">
        <v>8319</v>
      </c>
      <c r="P2623" s="14">
        <f t="shared" si="125"/>
        <v>41716.632847222223</v>
      </c>
      <c r="Q2623" s="14">
        <f t="shared" si="126"/>
        <v>41747.958333333336</v>
      </c>
      <c r="R2623">
        <f t="shared" si="124"/>
        <v>31</v>
      </c>
    </row>
    <row r="2624" spans="1:18" ht="43.5" hidden="1" x14ac:dyDescent="0.35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8317</v>
      </c>
      <c r="O2624" t="s">
        <v>8319</v>
      </c>
      <c r="P2624" s="14">
        <f t="shared" si="125"/>
        <v>41593.082002314812</v>
      </c>
      <c r="Q2624" s="14">
        <f t="shared" si="126"/>
        <v>41623.082002314812</v>
      </c>
      <c r="R2624">
        <f t="shared" si="124"/>
        <v>30</v>
      </c>
    </row>
    <row r="2625" spans="1:18" ht="43.5" hidden="1" x14ac:dyDescent="0.35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8312</v>
      </c>
      <c r="O2625" t="s">
        <v>8313</v>
      </c>
      <c r="P2625" s="14">
        <f t="shared" si="125"/>
        <v>42060.001805555556</v>
      </c>
      <c r="Q2625" s="14">
        <f t="shared" si="126"/>
        <v>42094.985416666663</v>
      </c>
      <c r="R2625">
        <f t="shared" si="124"/>
        <v>34</v>
      </c>
    </row>
    <row r="2626" spans="1:18" ht="43.5" hidden="1" x14ac:dyDescent="0.35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8312</v>
      </c>
      <c r="O2626" t="s">
        <v>8313</v>
      </c>
      <c r="P2626" s="14">
        <f t="shared" si="125"/>
        <v>42318.925532407404</v>
      </c>
      <c r="Q2626" s="14">
        <f t="shared" si="126"/>
        <v>42348.925532407404</v>
      </c>
      <c r="R2626">
        <f t="shared" si="124"/>
        <v>30</v>
      </c>
    </row>
    <row r="2627" spans="1:18" ht="58" hidden="1" x14ac:dyDescent="0.35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8312</v>
      </c>
      <c r="O2627" t="s">
        <v>8313</v>
      </c>
      <c r="P2627" s="14">
        <f t="shared" si="125"/>
        <v>42195.187534722223</v>
      </c>
      <c r="Q2627" s="14">
        <f t="shared" si="126"/>
        <v>42220.187534722223</v>
      </c>
      <c r="R2627">
        <f t="shared" ref="R2627:R2690" si="127">_xlfn.DAYS(Q2627,P2627)</f>
        <v>25</v>
      </c>
    </row>
    <row r="2628" spans="1:18" ht="43.5" hidden="1" x14ac:dyDescent="0.35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8324</v>
      </c>
      <c r="O2628" t="s">
        <v>8325</v>
      </c>
      <c r="P2628" s="14">
        <f t="shared" ref="P2628:P2691" si="128">(((J2628/60)/60)/24)+DATE(1970,1,1)</f>
        <v>41760.10974537037</v>
      </c>
      <c r="Q2628" s="14">
        <f t="shared" ref="Q2628:Q2691" si="129">(((I2628/60)/60)/24)+DATE(1970,1,1)</f>
        <v>41790.979166666664</v>
      </c>
      <c r="R2628">
        <f t="shared" si="127"/>
        <v>30</v>
      </c>
    </row>
    <row r="2629" spans="1:18" ht="58" hidden="1" x14ac:dyDescent="0.35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8324</v>
      </c>
      <c r="O2629" t="s">
        <v>8325</v>
      </c>
      <c r="P2629" s="14">
        <f t="shared" si="128"/>
        <v>41993.738298611104</v>
      </c>
      <c r="Q2629" s="14">
        <f t="shared" si="129"/>
        <v>42053.738298611104</v>
      </c>
      <c r="R2629">
        <f t="shared" si="127"/>
        <v>60</v>
      </c>
    </row>
    <row r="2630" spans="1:18" ht="58" hidden="1" x14ac:dyDescent="0.35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8324</v>
      </c>
      <c r="O2630" t="s">
        <v>8325</v>
      </c>
      <c r="P2630" s="14">
        <f t="shared" si="128"/>
        <v>42382.130833333329</v>
      </c>
      <c r="Q2630" s="14">
        <f t="shared" si="129"/>
        <v>42412.130833333329</v>
      </c>
      <c r="R2630">
        <f t="shared" si="127"/>
        <v>30</v>
      </c>
    </row>
    <row r="2631" spans="1:18" ht="43.5" hidden="1" x14ac:dyDescent="0.35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8324</v>
      </c>
      <c r="O2631" t="s">
        <v>8339</v>
      </c>
      <c r="P2631" s="14">
        <f t="shared" si="128"/>
        <v>42485.754525462966</v>
      </c>
      <c r="Q2631" s="14">
        <f t="shared" si="129"/>
        <v>42515.754525462966</v>
      </c>
      <c r="R2631">
        <f t="shared" si="127"/>
        <v>30</v>
      </c>
    </row>
    <row r="2632" spans="1:18" ht="43.5" hidden="1" x14ac:dyDescent="0.35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8324</v>
      </c>
      <c r="O2632" t="s">
        <v>8339</v>
      </c>
      <c r="P2632" s="14">
        <f t="shared" si="128"/>
        <v>42738.692233796297</v>
      </c>
      <c r="Q2632" s="14">
        <f t="shared" si="129"/>
        <v>42768.692233796297</v>
      </c>
      <c r="R2632">
        <f t="shared" si="127"/>
        <v>30</v>
      </c>
    </row>
    <row r="2633" spans="1:18" ht="43.5" hidden="1" x14ac:dyDescent="0.35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8317</v>
      </c>
      <c r="O2633" t="s">
        <v>8319</v>
      </c>
      <c r="P2633" s="14">
        <f t="shared" si="128"/>
        <v>41089.186296296299</v>
      </c>
      <c r="Q2633" s="14">
        <f t="shared" si="129"/>
        <v>41109.186296296299</v>
      </c>
      <c r="R2633">
        <f t="shared" si="127"/>
        <v>20</v>
      </c>
    </row>
    <row r="2634" spans="1:18" ht="58" hidden="1" x14ac:dyDescent="0.35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8317</v>
      </c>
      <c r="O2634" t="s">
        <v>8319</v>
      </c>
      <c r="P2634" s="14">
        <f t="shared" si="128"/>
        <v>40833.633194444446</v>
      </c>
      <c r="Q2634" s="14">
        <f t="shared" si="129"/>
        <v>40863.674861111111</v>
      </c>
      <c r="R2634">
        <f t="shared" si="127"/>
        <v>30</v>
      </c>
    </row>
    <row r="2635" spans="1:18" ht="43.5" hidden="1" x14ac:dyDescent="0.35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8317</v>
      </c>
      <c r="O2635" t="s">
        <v>8341</v>
      </c>
      <c r="P2635" s="14">
        <f t="shared" si="128"/>
        <v>42769.809965277775</v>
      </c>
      <c r="Q2635" s="14">
        <f t="shared" si="129"/>
        <v>42799.809965277775</v>
      </c>
      <c r="R2635">
        <f t="shared" si="127"/>
        <v>30</v>
      </c>
    </row>
    <row r="2636" spans="1:18" ht="58" hidden="1" x14ac:dyDescent="0.35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8317</v>
      </c>
      <c r="O2636" t="s">
        <v>8341</v>
      </c>
      <c r="P2636" s="14">
        <f t="shared" si="128"/>
        <v>42125.078275462962</v>
      </c>
      <c r="Q2636" s="14">
        <f t="shared" si="129"/>
        <v>42156.165972222225</v>
      </c>
      <c r="R2636">
        <f t="shared" si="127"/>
        <v>31</v>
      </c>
    </row>
    <row r="2637" spans="1:18" ht="43.5" hidden="1" x14ac:dyDescent="0.35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8317</v>
      </c>
      <c r="O2637" t="s">
        <v>8341</v>
      </c>
      <c r="P2637" s="14">
        <f t="shared" si="128"/>
        <v>42039.951087962967</v>
      </c>
      <c r="Q2637" s="14">
        <f t="shared" si="129"/>
        <v>42069.951087962967</v>
      </c>
      <c r="R2637">
        <f t="shared" si="127"/>
        <v>30</v>
      </c>
    </row>
    <row r="2638" spans="1:18" ht="29" hidden="1" x14ac:dyDescent="0.35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8324</v>
      </c>
      <c r="O2638" t="s">
        <v>8325</v>
      </c>
      <c r="P2638" s="14">
        <f t="shared" si="128"/>
        <v>42333.330277777779</v>
      </c>
      <c r="Q2638" s="14">
        <f t="shared" si="129"/>
        <v>42363.330277777779</v>
      </c>
      <c r="R2638">
        <f t="shared" si="127"/>
        <v>30</v>
      </c>
    </row>
    <row r="2639" spans="1:18" ht="43.5" hidden="1" x14ac:dyDescent="0.35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8324</v>
      </c>
      <c r="O2639" t="s">
        <v>8325</v>
      </c>
      <c r="P2639" s="14">
        <f t="shared" si="128"/>
        <v>42388.589085648149</v>
      </c>
      <c r="Q2639" s="14">
        <f t="shared" si="129"/>
        <v>42395.589085648149</v>
      </c>
      <c r="R2639">
        <f t="shared" si="127"/>
        <v>7</v>
      </c>
    </row>
    <row r="2640" spans="1:18" ht="43.5" hidden="1" x14ac:dyDescent="0.35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8324</v>
      </c>
      <c r="O2640" t="s">
        <v>8325</v>
      </c>
      <c r="P2640" s="14">
        <f t="shared" si="128"/>
        <v>42240.840289351851</v>
      </c>
      <c r="Q2640" s="14">
        <f t="shared" si="129"/>
        <v>42270.840289351851</v>
      </c>
      <c r="R2640">
        <f t="shared" si="127"/>
        <v>30</v>
      </c>
    </row>
    <row r="2641" spans="1:18" ht="58" hidden="1" x14ac:dyDescent="0.35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8312</v>
      </c>
      <c r="O2641" t="s">
        <v>8342</v>
      </c>
      <c r="P2641" s="14">
        <f t="shared" si="128"/>
        <v>42103.160578703704</v>
      </c>
      <c r="Q2641" s="14">
        <f t="shared" si="129"/>
        <v>42163.160578703704</v>
      </c>
      <c r="R2641">
        <f t="shared" si="127"/>
        <v>60</v>
      </c>
    </row>
    <row r="2642" spans="1:18" ht="43.5" hidden="1" x14ac:dyDescent="0.35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8315</v>
      </c>
      <c r="O2642" t="s">
        <v>8345</v>
      </c>
      <c r="P2642" s="14">
        <f t="shared" si="128"/>
        <v>41850.781377314815</v>
      </c>
      <c r="Q2642" s="14">
        <f t="shared" si="129"/>
        <v>41880.781377314815</v>
      </c>
      <c r="R2642">
        <f t="shared" si="127"/>
        <v>30</v>
      </c>
    </row>
    <row r="2643" spans="1:18" ht="43.5" hidden="1" x14ac:dyDescent="0.35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8315</v>
      </c>
      <c r="O2643" t="s">
        <v>8345</v>
      </c>
      <c r="P2643" s="14">
        <f t="shared" si="128"/>
        <v>42172.669027777782</v>
      </c>
      <c r="Q2643" s="14">
        <f t="shared" si="129"/>
        <v>42202.669027777782</v>
      </c>
      <c r="R2643">
        <f t="shared" si="127"/>
        <v>30</v>
      </c>
    </row>
    <row r="2644" spans="1:18" ht="29" hidden="1" x14ac:dyDescent="0.35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8328</v>
      </c>
      <c r="O2644" t="s">
        <v>8329</v>
      </c>
      <c r="P2644" s="14">
        <f t="shared" si="128"/>
        <v>42056.013124999998</v>
      </c>
      <c r="Q2644" s="14">
        <f t="shared" si="129"/>
        <v>42075.166666666672</v>
      </c>
      <c r="R2644">
        <f t="shared" si="127"/>
        <v>19</v>
      </c>
    </row>
    <row r="2645" spans="1:18" ht="43.5" hidden="1" x14ac:dyDescent="0.35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8328</v>
      </c>
      <c r="O2645" t="s">
        <v>8329</v>
      </c>
      <c r="P2645" s="14">
        <f t="shared" si="128"/>
        <v>42016.938692129625</v>
      </c>
      <c r="Q2645" s="14">
        <f t="shared" si="129"/>
        <v>42046.938692129625</v>
      </c>
      <c r="R2645">
        <f t="shared" si="127"/>
        <v>30</v>
      </c>
    </row>
    <row r="2646" spans="1:18" ht="43.5" hidden="1" x14ac:dyDescent="0.35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8328</v>
      </c>
      <c r="O2646" t="s">
        <v>8329</v>
      </c>
      <c r="P2646" s="14">
        <f t="shared" si="128"/>
        <v>42192.64707175926</v>
      </c>
      <c r="Q2646" s="14">
        <f t="shared" si="129"/>
        <v>42222.64707175926</v>
      </c>
      <c r="R2646">
        <f t="shared" si="127"/>
        <v>30</v>
      </c>
    </row>
    <row r="2647" spans="1:18" ht="43.5" hidden="1" x14ac:dyDescent="0.35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8328</v>
      </c>
      <c r="O2647" t="s">
        <v>8329</v>
      </c>
      <c r="P2647" s="14">
        <f t="shared" si="128"/>
        <v>42185.267245370371</v>
      </c>
      <c r="Q2647" s="14">
        <f t="shared" si="129"/>
        <v>42221.458333333328</v>
      </c>
      <c r="R2647">
        <f t="shared" si="127"/>
        <v>36</v>
      </c>
    </row>
    <row r="2648" spans="1:18" ht="43.5" hidden="1" x14ac:dyDescent="0.35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8328</v>
      </c>
      <c r="O2648" t="s">
        <v>8329</v>
      </c>
      <c r="P2648" s="14">
        <f t="shared" si="128"/>
        <v>42188.467499999999</v>
      </c>
      <c r="Q2648" s="14">
        <f t="shared" si="129"/>
        <v>42218.666666666672</v>
      </c>
      <c r="R2648">
        <f t="shared" si="127"/>
        <v>30</v>
      </c>
    </row>
    <row r="2649" spans="1:18" ht="58" hidden="1" x14ac:dyDescent="0.35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8328</v>
      </c>
      <c r="O2649" t="s">
        <v>8329</v>
      </c>
      <c r="P2649" s="14">
        <f t="shared" si="128"/>
        <v>42312.792662037042</v>
      </c>
      <c r="Q2649" s="14">
        <f t="shared" si="129"/>
        <v>42342.792662037042</v>
      </c>
      <c r="R2649">
        <f t="shared" si="127"/>
        <v>30</v>
      </c>
    </row>
    <row r="2650" spans="1:18" ht="29" hidden="1" x14ac:dyDescent="0.35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8328</v>
      </c>
      <c r="O2650" t="s">
        <v>8329</v>
      </c>
      <c r="P2650" s="14">
        <f t="shared" si="128"/>
        <v>41758.839675925927</v>
      </c>
      <c r="Q2650" s="14">
        <f t="shared" si="129"/>
        <v>41771.165972222225</v>
      </c>
      <c r="R2650">
        <f t="shared" si="127"/>
        <v>13</v>
      </c>
    </row>
    <row r="2651" spans="1:18" ht="43.5" hidden="1" x14ac:dyDescent="0.35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8328</v>
      </c>
      <c r="O2651" t="s">
        <v>8329</v>
      </c>
      <c r="P2651" s="14">
        <f t="shared" si="128"/>
        <v>42171.824884259258</v>
      </c>
      <c r="Q2651" s="14">
        <f t="shared" si="129"/>
        <v>42201.824884259258</v>
      </c>
      <c r="R2651">
        <f t="shared" si="127"/>
        <v>30</v>
      </c>
    </row>
    <row r="2652" spans="1:18" ht="43.5" hidden="1" x14ac:dyDescent="0.35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8328</v>
      </c>
      <c r="O2652" t="s">
        <v>8329</v>
      </c>
      <c r="P2652" s="14">
        <f t="shared" si="128"/>
        <v>42165.037581018521</v>
      </c>
      <c r="Q2652" s="14">
        <f t="shared" si="129"/>
        <v>42224.898611111115</v>
      </c>
      <c r="R2652">
        <f t="shared" si="127"/>
        <v>59</v>
      </c>
    </row>
    <row r="2653" spans="1:18" ht="43.5" hidden="1" x14ac:dyDescent="0.35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8328</v>
      </c>
      <c r="O2653" t="s">
        <v>8329</v>
      </c>
      <c r="P2653" s="14">
        <f t="shared" si="128"/>
        <v>42115.11618055556</v>
      </c>
      <c r="Q2653" s="14">
        <f t="shared" si="129"/>
        <v>42175.11618055556</v>
      </c>
      <c r="R2653">
        <f t="shared" si="127"/>
        <v>60</v>
      </c>
    </row>
    <row r="2654" spans="1:18" ht="43.5" hidden="1" x14ac:dyDescent="0.35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8328</v>
      </c>
      <c r="O2654" t="s">
        <v>8329</v>
      </c>
      <c r="P2654" s="14">
        <f t="shared" si="128"/>
        <v>42128.615682870368</v>
      </c>
      <c r="Q2654" s="14">
        <f t="shared" si="129"/>
        <v>42188.615682870368</v>
      </c>
      <c r="R2654">
        <f t="shared" si="127"/>
        <v>60</v>
      </c>
    </row>
    <row r="2655" spans="1:18" ht="43.5" hidden="1" x14ac:dyDescent="0.35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8328</v>
      </c>
      <c r="O2655" t="s">
        <v>8329</v>
      </c>
      <c r="P2655" s="14">
        <f t="shared" si="128"/>
        <v>41985.427361111113</v>
      </c>
      <c r="Q2655" s="14">
        <f t="shared" si="129"/>
        <v>42015.427361111113</v>
      </c>
      <c r="R2655">
        <f t="shared" si="127"/>
        <v>30</v>
      </c>
    </row>
    <row r="2656" spans="1:18" ht="43.5" hidden="1" x14ac:dyDescent="0.3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8328</v>
      </c>
      <c r="O2656" t="s">
        <v>8329</v>
      </c>
      <c r="P2656" s="14">
        <f t="shared" si="128"/>
        <v>41850.863252314812</v>
      </c>
      <c r="Q2656" s="14">
        <f t="shared" si="129"/>
        <v>41880.863252314812</v>
      </c>
      <c r="R2656">
        <f t="shared" si="127"/>
        <v>30</v>
      </c>
    </row>
    <row r="2657" spans="1:18" ht="43.5" hidden="1" x14ac:dyDescent="0.35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8328</v>
      </c>
      <c r="O2657" t="s">
        <v>8329</v>
      </c>
      <c r="P2657" s="14">
        <f t="shared" si="128"/>
        <v>42701.908807870372</v>
      </c>
      <c r="Q2657" s="14">
        <f t="shared" si="129"/>
        <v>42716.25</v>
      </c>
      <c r="R2657">
        <f t="shared" si="127"/>
        <v>15</v>
      </c>
    </row>
    <row r="2658" spans="1:18" ht="43.5" hidden="1" x14ac:dyDescent="0.35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8328</v>
      </c>
      <c r="O2658" t="s">
        <v>8346</v>
      </c>
      <c r="P2658" s="14">
        <f t="shared" si="128"/>
        <v>42044.765960648147</v>
      </c>
      <c r="Q2658" s="14">
        <f t="shared" si="129"/>
        <v>42058.765960648147</v>
      </c>
      <c r="R2658">
        <f t="shared" si="127"/>
        <v>14</v>
      </c>
    </row>
    <row r="2659" spans="1:18" ht="43.5" hidden="1" x14ac:dyDescent="0.35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8328</v>
      </c>
      <c r="O2659" t="s">
        <v>8344</v>
      </c>
      <c r="P2659" s="14">
        <f t="shared" si="128"/>
        <v>42077.129398148143</v>
      </c>
      <c r="Q2659" s="14">
        <f t="shared" si="129"/>
        <v>42107.129398148143</v>
      </c>
      <c r="R2659">
        <f t="shared" si="127"/>
        <v>30</v>
      </c>
    </row>
    <row r="2660" spans="1:18" ht="58" hidden="1" x14ac:dyDescent="0.35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8328</v>
      </c>
      <c r="O2660" t="s">
        <v>8329</v>
      </c>
      <c r="P2660" s="14">
        <f t="shared" si="128"/>
        <v>42026.88118055556</v>
      </c>
      <c r="Q2660" s="14">
        <f t="shared" si="129"/>
        <v>42086.093055555553</v>
      </c>
      <c r="R2660">
        <f t="shared" si="127"/>
        <v>60</v>
      </c>
    </row>
    <row r="2661" spans="1:18" ht="43.5" hidden="1" x14ac:dyDescent="0.35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8328</v>
      </c>
      <c r="O2661" t="s">
        <v>8329</v>
      </c>
      <c r="P2661" s="14">
        <f t="shared" si="128"/>
        <v>42219.915856481486</v>
      </c>
      <c r="Q2661" s="14">
        <f t="shared" si="129"/>
        <v>42240.083333333328</v>
      </c>
      <c r="R2661">
        <f t="shared" si="127"/>
        <v>21</v>
      </c>
    </row>
    <row r="2662" spans="1:18" ht="43.5" hidden="1" x14ac:dyDescent="0.35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8328</v>
      </c>
      <c r="O2662" t="s">
        <v>8344</v>
      </c>
      <c r="P2662" s="14">
        <f t="shared" si="128"/>
        <v>42622.767476851848</v>
      </c>
      <c r="Q2662" s="14">
        <f t="shared" si="129"/>
        <v>42652.767476851848</v>
      </c>
      <c r="R2662">
        <f t="shared" si="127"/>
        <v>30</v>
      </c>
    </row>
    <row r="2663" spans="1:18" ht="43.5" hidden="1" x14ac:dyDescent="0.35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8328</v>
      </c>
      <c r="O2663" t="s">
        <v>8344</v>
      </c>
      <c r="P2663" s="14">
        <f t="shared" si="128"/>
        <v>42398.849259259259</v>
      </c>
      <c r="Q2663" s="14">
        <f t="shared" si="129"/>
        <v>42430.249305555553</v>
      </c>
      <c r="R2663">
        <f t="shared" si="127"/>
        <v>32</v>
      </c>
    </row>
    <row r="2664" spans="1:18" ht="43.5" hidden="1" x14ac:dyDescent="0.35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8328</v>
      </c>
      <c r="O2664" t="s">
        <v>8344</v>
      </c>
      <c r="P2664" s="14">
        <f t="shared" si="128"/>
        <v>42360.212025462963</v>
      </c>
      <c r="Q2664" s="14">
        <f t="shared" si="129"/>
        <v>42390.212025462963</v>
      </c>
      <c r="R2664">
        <f t="shared" si="127"/>
        <v>30</v>
      </c>
    </row>
    <row r="2665" spans="1:18" ht="43.5" hidden="1" x14ac:dyDescent="0.35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8328</v>
      </c>
      <c r="O2665" t="s">
        <v>8344</v>
      </c>
      <c r="P2665" s="14">
        <f t="shared" si="128"/>
        <v>42570.110243055555</v>
      </c>
      <c r="Q2665" s="14">
        <f t="shared" si="129"/>
        <v>42600.110243055555</v>
      </c>
      <c r="R2665">
        <f t="shared" si="127"/>
        <v>30</v>
      </c>
    </row>
    <row r="2666" spans="1:18" ht="43.5" hidden="1" x14ac:dyDescent="0.35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8328</v>
      </c>
      <c r="O2666" t="s">
        <v>8344</v>
      </c>
      <c r="P2666" s="14">
        <f t="shared" si="128"/>
        <v>42177.791909722218</v>
      </c>
      <c r="Q2666" s="14">
        <f t="shared" si="129"/>
        <v>42181.958333333328</v>
      </c>
      <c r="R2666">
        <f t="shared" si="127"/>
        <v>4</v>
      </c>
    </row>
    <row r="2667" spans="1:18" ht="43.5" hidden="1" x14ac:dyDescent="0.35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8328</v>
      </c>
      <c r="O2667" t="s">
        <v>8344</v>
      </c>
      <c r="P2667" s="14">
        <f t="shared" si="128"/>
        <v>42630.922893518517</v>
      </c>
      <c r="Q2667" s="14">
        <f t="shared" si="129"/>
        <v>42665.922893518517</v>
      </c>
      <c r="R2667">
        <f t="shared" si="127"/>
        <v>35</v>
      </c>
    </row>
    <row r="2668" spans="1:18" ht="43.5" hidden="1" x14ac:dyDescent="0.35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8328</v>
      </c>
      <c r="O2668" t="s">
        <v>8329</v>
      </c>
      <c r="P2668" s="14">
        <f t="shared" si="128"/>
        <v>40633.154363425929</v>
      </c>
      <c r="Q2668" s="14">
        <f t="shared" si="129"/>
        <v>40664.207638888889</v>
      </c>
      <c r="R2668">
        <f t="shared" si="127"/>
        <v>31</v>
      </c>
    </row>
    <row r="2669" spans="1:18" ht="29" hidden="1" x14ac:dyDescent="0.35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8328</v>
      </c>
      <c r="O2669" t="s">
        <v>8329</v>
      </c>
      <c r="P2669" s="14">
        <f t="shared" si="128"/>
        <v>41839.175706018519</v>
      </c>
      <c r="Q2669" s="14">
        <f t="shared" si="129"/>
        <v>41853.175706018519</v>
      </c>
      <c r="R2669">
        <f t="shared" si="127"/>
        <v>14</v>
      </c>
    </row>
    <row r="2670" spans="1:18" ht="58" hidden="1" x14ac:dyDescent="0.35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8328</v>
      </c>
      <c r="O2670" t="s">
        <v>8329</v>
      </c>
      <c r="P2670" s="14">
        <f t="shared" si="128"/>
        <v>41862.864675925928</v>
      </c>
      <c r="Q2670" s="14">
        <f t="shared" si="129"/>
        <v>41876.864675925928</v>
      </c>
      <c r="R2670">
        <f t="shared" si="127"/>
        <v>14</v>
      </c>
    </row>
    <row r="2671" spans="1:18" ht="43.5" hidden="1" x14ac:dyDescent="0.35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8328</v>
      </c>
      <c r="O2671" t="s">
        <v>8329</v>
      </c>
      <c r="P2671" s="14">
        <f t="shared" si="128"/>
        <v>41013.936562499999</v>
      </c>
      <c r="Q2671" s="14">
        <f t="shared" si="129"/>
        <v>41061.165972222225</v>
      </c>
      <c r="R2671">
        <f t="shared" si="127"/>
        <v>48</v>
      </c>
    </row>
    <row r="2672" spans="1:18" ht="58" hidden="1" x14ac:dyDescent="0.35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8328</v>
      </c>
      <c r="O2672" t="s">
        <v>8329</v>
      </c>
      <c r="P2672" s="14">
        <f t="shared" si="128"/>
        <v>42754.693842592591</v>
      </c>
      <c r="Q2672" s="14">
        <f t="shared" si="129"/>
        <v>42782.958333333328</v>
      </c>
      <c r="R2672">
        <f t="shared" si="127"/>
        <v>28</v>
      </c>
    </row>
    <row r="2673" spans="1:18" ht="43.5" hidden="1" x14ac:dyDescent="0.35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8328</v>
      </c>
      <c r="O2673" t="s">
        <v>8329</v>
      </c>
      <c r="P2673" s="14">
        <f t="shared" si="128"/>
        <v>42380.884872685187</v>
      </c>
      <c r="Q2673" s="14">
        <f t="shared" si="129"/>
        <v>42398.249305555553</v>
      </c>
      <c r="R2673">
        <f t="shared" si="127"/>
        <v>18</v>
      </c>
    </row>
    <row r="2674" spans="1:18" ht="43.5" hidden="1" x14ac:dyDescent="0.35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8328</v>
      </c>
      <c r="O2674" t="s">
        <v>8329</v>
      </c>
      <c r="P2674" s="14">
        <f t="shared" si="128"/>
        <v>42261.917395833334</v>
      </c>
      <c r="Q2674" s="14">
        <f t="shared" si="129"/>
        <v>42291.917395833334</v>
      </c>
      <c r="R2674">
        <f t="shared" si="127"/>
        <v>30</v>
      </c>
    </row>
    <row r="2675" spans="1:18" ht="43.5" hidden="1" x14ac:dyDescent="0.35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8328</v>
      </c>
      <c r="O2675" t="s">
        <v>8329</v>
      </c>
      <c r="P2675" s="14">
        <f t="shared" si="128"/>
        <v>42102.743773148148</v>
      </c>
      <c r="Q2675" s="14">
        <f t="shared" si="129"/>
        <v>42123.743773148148</v>
      </c>
      <c r="R2675">
        <f t="shared" si="127"/>
        <v>21</v>
      </c>
    </row>
    <row r="2676" spans="1:18" ht="43.5" hidden="1" x14ac:dyDescent="0.35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8328</v>
      </c>
      <c r="O2676" t="s">
        <v>8329</v>
      </c>
      <c r="P2676" s="14">
        <f t="shared" si="128"/>
        <v>42538.73583333334</v>
      </c>
      <c r="Q2676" s="14">
        <f t="shared" si="129"/>
        <v>42583.290972222225</v>
      </c>
      <c r="R2676">
        <f t="shared" si="127"/>
        <v>45</v>
      </c>
    </row>
    <row r="2677" spans="1:18" ht="43.5" hidden="1" x14ac:dyDescent="0.35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8328</v>
      </c>
      <c r="O2677" t="s">
        <v>8329</v>
      </c>
      <c r="P2677" s="14">
        <f t="shared" si="128"/>
        <v>42685.974004629628</v>
      </c>
      <c r="Q2677" s="14">
        <f t="shared" si="129"/>
        <v>42710.974004629628</v>
      </c>
      <c r="R2677">
        <f t="shared" si="127"/>
        <v>25</v>
      </c>
    </row>
    <row r="2678" spans="1:18" ht="43.5" hidden="1" x14ac:dyDescent="0.35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8328</v>
      </c>
      <c r="O2678" t="s">
        <v>8329</v>
      </c>
      <c r="P2678" s="14">
        <f t="shared" si="128"/>
        <v>42270.7269212963</v>
      </c>
      <c r="Q2678" s="14">
        <f t="shared" si="129"/>
        <v>42306.167361111111</v>
      </c>
      <c r="R2678">
        <f t="shared" si="127"/>
        <v>36</v>
      </c>
    </row>
    <row r="2679" spans="1:18" ht="43.5" hidden="1" x14ac:dyDescent="0.35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8328</v>
      </c>
      <c r="O2679" t="s">
        <v>8329</v>
      </c>
      <c r="P2679" s="14">
        <f t="shared" si="128"/>
        <v>42422.977418981478</v>
      </c>
      <c r="Q2679" s="14">
        <f t="shared" si="129"/>
        <v>42444.875</v>
      </c>
      <c r="R2679">
        <f t="shared" si="127"/>
        <v>22</v>
      </c>
    </row>
    <row r="2680" spans="1:18" ht="43.5" hidden="1" x14ac:dyDescent="0.35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8328</v>
      </c>
      <c r="O2680" t="s">
        <v>8329</v>
      </c>
      <c r="P2680" s="14">
        <f t="shared" si="128"/>
        <v>41765.610798611109</v>
      </c>
      <c r="Q2680" s="14">
        <f t="shared" si="129"/>
        <v>41777.610798611109</v>
      </c>
      <c r="R2680">
        <f t="shared" si="127"/>
        <v>12</v>
      </c>
    </row>
    <row r="2681" spans="1:18" ht="58" hidden="1" x14ac:dyDescent="0.35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8328</v>
      </c>
      <c r="O2681" t="s">
        <v>8329</v>
      </c>
      <c r="P2681" s="14">
        <f t="shared" si="128"/>
        <v>41937.95344907407</v>
      </c>
      <c r="Q2681" s="14">
        <f t="shared" si="129"/>
        <v>41972.995115740734</v>
      </c>
      <c r="R2681">
        <f t="shared" si="127"/>
        <v>35</v>
      </c>
    </row>
    <row r="2682" spans="1:18" ht="58" hidden="1" x14ac:dyDescent="0.35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8328</v>
      </c>
      <c r="O2682" t="s">
        <v>8329</v>
      </c>
      <c r="P2682" s="14">
        <f t="shared" si="128"/>
        <v>41947.762592592589</v>
      </c>
      <c r="Q2682" s="14">
        <f t="shared" si="129"/>
        <v>41987.762592592597</v>
      </c>
      <c r="R2682">
        <f t="shared" si="127"/>
        <v>40</v>
      </c>
    </row>
    <row r="2683" spans="1:18" ht="43.5" hidden="1" x14ac:dyDescent="0.35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8328</v>
      </c>
      <c r="O2683" t="s">
        <v>8329</v>
      </c>
      <c r="P2683" s="14">
        <f t="shared" si="128"/>
        <v>42500.041550925926</v>
      </c>
      <c r="Q2683" s="14">
        <f t="shared" si="129"/>
        <v>42527.291666666672</v>
      </c>
      <c r="R2683">
        <f t="shared" si="127"/>
        <v>27</v>
      </c>
    </row>
    <row r="2684" spans="1:18" ht="43.5" hidden="1" x14ac:dyDescent="0.35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8328</v>
      </c>
      <c r="O2684" t="s">
        <v>8329</v>
      </c>
      <c r="P2684" s="14">
        <f t="shared" si="128"/>
        <v>41879.959050925929</v>
      </c>
      <c r="Q2684" s="14">
        <f t="shared" si="129"/>
        <v>41909.959050925929</v>
      </c>
      <c r="R2684">
        <f t="shared" si="127"/>
        <v>30</v>
      </c>
    </row>
    <row r="2685" spans="1:18" ht="43.5" hidden="1" x14ac:dyDescent="0.35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8328</v>
      </c>
      <c r="O2685" t="s">
        <v>8329</v>
      </c>
      <c r="P2685" s="14">
        <f t="shared" si="128"/>
        <v>42675.832465277781</v>
      </c>
      <c r="Q2685" s="14">
        <f t="shared" si="129"/>
        <v>42705.332638888889</v>
      </c>
      <c r="R2685">
        <f t="shared" si="127"/>
        <v>30</v>
      </c>
    </row>
    <row r="2686" spans="1:18" ht="43.5" hidden="1" x14ac:dyDescent="0.35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8328</v>
      </c>
      <c r="O2686" t="s">
        <v>8329</v>
      </c>
      <c r="P2686" s="14">
        <f t="shared" si="128"/>
        <v>42323.562222222223</v>
      </c>
      <c r="Q2686" s="14">
        <f t="shared" si="129"/>
        <v>42352</v>
      </c>
      <c r="R2686">
        <f t="shared" si="127"/>
        <v>29</v>
      </c>
    </row>
    <row r="2687" spans="1:18" ht="58" hidden="1" x14ac:dyDescent="0.35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8328</v>
      </c>
      <c r="O2687" t="s">
        <v>8329</v>
      </c>
      <c r="P2687" s="14">
        <f t="shared" si="128"/>
        <v>42205.710879629631</v>
      </c>
      <c r="Q2687" s="14">
        <f t="shared" si="129"/>
        <v>42235.710879629631</v>
      </c>
      <c r="R2687">
        <f t="shared" si="127"/>
        <v>30</v>
      </c>
    </row>
    <row r="2688" spans="1:18" ht="43.5" hidden="1" x14ac:dyDescent="0.35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8328</v>
      </c>
      <c r="O2688" t="s">
        <v>8329</v>
      </c>
      <c r="P2688" s="14">
        <f t="shared" si="128"/>
        <v>41821.205636574072</v>
      </c>
      <c r="Q2688" s="14">
        <f t="shared" si="129"/>
        <v>41852.290972222225</v>
      </c>
      <c r="R2688">
        <f t="shared" si="127"/>
        <v>31</v>
      </c>
    </row>
    <row r="2689" spans="1:18" hidden="1" x14ac:dyDescent="0.35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8328</v>
      </c>
      <c r="O2689" t="s">
        <v>8329</v>
      </c>
      <c r="P2689" s="14">
        <f t="shared" si="128"/>
        <v>42053.671666666662</v>
      </c>
      <c r="Q2689" s="14">
        <f t="shared" si="129"/>
        <v>42083.630000000005</v>
      </c>
      <c r="R2689">
        <f t="shared" si="127"/>
        <v>30</v>
      </c>
    </row>
    <row r="2690" spans="1:18" ht="43.5" hidden="1" x14ac:dyDescent="0.35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8328</v>
      </c>
      <c r="O2690" t="s">
        <v>8329</v>
      </c>
      <c r="P2690" s="14">
        <f t="shared" si="128"/>
        <v>41796.771597222221</v>
      </c>
      <c r="Q2690" s="14">
        <f t="shared" si="129"/>
        <v>41826.771597222221</v>
      </c>
      <c r="R2690">
        <f t="shared" si="127"/>
        <v>30</v>
      </c>
    </row>
    <row r="2691" spans="1:18" ht="43.5" hidden="1" x14ac:dyDescent="0.35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8328</v>
      </c>
      <c r="O2691" t="s">
        <v>8329</v>
      </c>
      <c r="P2691" s="14">
        <f t="shared" si="128"/>
        <v>42126.87501157407</v>
      </c>
      <c r="Q2691" s="14">
        <f t="shared" si="129"/>
        <v>42158.290972222225</v>
      </c>
      <c r="R2691">
        <f t="shared" ref="R2691:R2754" si="130">_xlfn.DAYS(Q2691,P2691)</f>
        <v>32</v>
      </c>
    </row>
    <row r="2692" spans="1:18" ht="58" hidden="1" x14ac:dyDescent="0.35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8328</v>
      </c>
      <c r="O2692" t="s">
        <v>8329</v>
      </c>
      <c r="P2692" s="14">
        <f t="shared" ref="P2692:P2755" si="131">(((J2692/60)/60)/24)+DATE(1970,1,1)</f>
        <v>42087.768055555556</v>
      </c>
      <c r="Q2692" s="14">
        <f t="shared" ref="Q2692:Q2755" si="132">(((I2692/60)/60)/24)+DATE(1970,1,1)</f>
        <v>42111.666666666672</v>
      </c>
      <c r="R2692">
        <f t="shared" si="130"/>
        <v>24</v>
      </c>
    </row>
    <row r="2693" spans="1:18" ht="58" hidden="1" x14ac:dyDescent="0.35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8328</v>
      </c>
      <c r="O2693" t="s">
        <v>8329</v>
      </c>
      <c r="P2693" s="14">
        <f t="shared" si="131"/>
        <v>42584.846828703703</v>
      </c>
      <c r="Q2693" s="14">
        <f t="shared" si="132"/>
        <v>42624.846828703703</v>
      </c>
      <c r="R2693">
        <f t="shared" si="130"/>
        <v>40</v>
      </c>
    </row>
    <row r="2694" spans="1:18" ht="43.5" hidden="1" x14ac:dyDescent="0.35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8328</v>
      </c>
      <c r="O2694" t="s">
        <v>8329</v>
      </c>
      <c r="P2694" s="14">
        <f t="shared" si="131"/>
        <v>41829.734259259261</v>
      </c>
      <c r="Q2694" s="14">
        <f t="shared" si="132"/>
        <v>41874.734259259261</v>
      </c>
      <c r="R2694">
        <f t="shared" si="130"/>
        <v>45</v>
      </c>
    </row>
    <row r="2695" spans="1:18" ht="43.5" hidden="1" x14ac:dyDescent="0.35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8328</v>
      </c>
      <c r="O2695" t="s">
        <v>8329</v>
      </c>
      <c r="P2695" s="14">
        <f t="shared" si="131"/>
        <v>41950.859560185185</v>
      </c>
      <c r="Q2695" s="14">
        <f t="shared" si="132"/>
        <v>41964.204861111109</v>
      </c>
      <c r="R2695">
        <f t="shared" si="130"/>
        <v>14</v>
      </c>
    </row>
    <row r="2696" spans="1:18" ht="43.5" hidden="1" x14ac:dyDescent="0.35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8328</v>
      </c>
      <c r="O2696" t="s">
        <v>8329</v>
      </c>
      <c r="P2696" s="14">
        <f t="shared" si="131"/>
        <v>42125.772812499999</v>
      </c>
      <c r="Q2696" s="14">
        <f t="shared" si="132"/>
        <v>42155.772812499999</v>
      </c>
      <c r="R2696">
        <f t="shared" si="130"/>
        <v>30</v>
      </c>
    </row>
    <row r="2697" spans="1:18" ht="43.5" hidden="1" x14ac:dyDescent="0.35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8328</v>
      </c>
      <c r="O2697" t="s">
        <v>8329</v>
      </c>
      <c r="P2697" s="14">
        <f t="shared" si="131"/>
        <v>41921.375532407408</v>
      </c>
      <c r="Q2697" s="14">
        <f t="shared" si="132"/>
        <v>41951.417199074072</v>
      </c>
      <c r="R2697">
        <f t="shared" si="130"/>
        <v>30</v>
      </c>
    </row>
    <row r="2698" spans="1:18" ht="43.5" hidden="1" x14ac:dyDescent="0.35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8328</v>
      </c>
      <c r="O2698" t="s">
        <v>8329</v>
      </c>
      <c r="P2698" s="14">
        <f t="shared" si="131"/>
        <v>42418.425983796296</v>
      </c>
      <c r="Q2698" s="14">
        <f t="shared" si="132"/>
        <v>42478.384317129632</v>
      </c>
      <c r="R2698">
        <f t="shared" si="130"/>
        <v>60</v>
      </c>
    </row>
    <row r="2699" spans="1:18" ht="87" hidden="1" x14ac:dyDescent="0.35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8328</v>
      </c>
      <c r="O2699" t="s">
        <v>8329</v>
      </c>
      <c r="P2699" s="14">
        <f t="shared" si="131"/>
        <v>42168.316481481481</v>
      </c>
      <c r="Q2699" s="14">
        <f t="shared" si="132"/>
        <v>42198.316481481481</v>
      </c>
      <c r="R2699">
        <f t="shared" si="130"/>
        <v>30</v>
      </c>
    </row>
    <row r="2700" spans="1:18" ht="43.5" hidden="1" x14ac:dyDescent="0.35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8328</v>
      </c>
      <c r="O2700" t="s">
        <v>8329</v>
      </c>
      <c r="P2700" s="14">
        <f t="shared" si="131"/>
        <v>41974.898599537039</v>
      </c>
      <c r="Q2700" s="14">
        <f t="shared" si="132"/>
        <v>42009.851388888885</v>
      </c>
      <c r="R2700">
        <f t="shared" si="130"/>
        <v>35</v>
      </c>
    </row>
    <row r="2701" spans="1:18" ht="43.5" hidden="1" x14ac:dyDescent="0.35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8328</v>
      </c>
      <c r="O2701" t="s">
        <v>8329</v>
      </c>
      <c r="P2701" s="14">
        <f t="shared" si="131"/>
        <v>42483.015694444446</v>
      </c>
      <c r="Q2701" s="14">
        <f t="shared" si="132"/>
        <v>42489.290972222225</v>
      </c>
      <c r="R2701">
        <f t="shared" si="130"/>
        <v>6</v>
      </c>
    </row>
    <row r="2702" spans="1:18" ht="43.5" hidden="1" x14ac:dyDescent="0.35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8328</v>
      </c>
      <c r="O2702" t="s">
        <v>8329</v>
      </c>
      <c r="P2702" s="14">
        <f t="shared" si="131"/>
        <v>42566.604826388888</v>
      </c>
      <c r="Q2702" s="14">
        <f t="shared" si="132"/>
        <v>42596.604826388888</v>
      </c>
      <c r="R2702">
        <f t="shared" si="130"/>
        <v>30</v>
      </c>
    </row>
    <row r="2703" spans="1:18" ht="43.5" hidden="1" x14ac:dyDescent="0.35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8328</v>
      </c>
      <c r="O2703" t="s">
        <v>8329</v>
      </c>
      <c r="P2703" s="14">
        <f t="shared" si="131"/>
        <v>42619.935694444444</v>
      </c>
      <c r="Q2703" s="14">
        <f t="shared" si="132"/>
        <v>42643.875</v>
      </c>
      <c r="R2703">
        <f t="shared" si="130"/>
        <v>24</v>
      </c>
    </row>
    <row r="2704" spans="1:18" ht="72.5" hidden="1" x14ac:dyDescent="0.35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8328</v>
      </c>
      <c r="O2704" t="s">
        <v>8329</v>
      </c>
      <c r="P2704" s="14">
        <f t="shared" si="131"/>
        <v>42545.774189814809</v>
      </c>
      <c r="Q2704" s="14">
        <f t="shared" si="132"/>
        <v>42605.774189814809</v>
      </c>
      <c r="R2704">
        <f t="shared" si="130"/>
        <v>60</v>
      </c>
    </row>
    <row r="2705" spans="1:18" ht="58" hidden="1" x14ac:dyDescent="0.35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8328</v>
      </c>
      <c r="O2705" t="s">
        <v>8329</v>
      </c>
      <c r="P2705" s="14">
        <f t="shared" si="131"/>
        <v>42157.652511574073</v>
      </c>
      <c r="Q2705" s="14">
        <f t="shared" si="132"/>
        <v>42187.652511574073</v>
      </c>
      <c r="R2705">
        <f t="shared" si="130"/>
        <v>30</v>
      </c>
    </row>
    <row r="2706" spans="1:18" ht="43.5" hidden="1" x14ac:dyDescent="0.35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8328</v>
      </c>
      <c r="O2706" t="s">
        <v>8346</v>
      </c>
      <c r="P2706" s="14">
        <f t="shared" si="131"/>
        <v>41942.84710648148</v>
      </c>
      <c r="Q2706" s="14">
        <f t="shared" si="132"/>
        <v>41972.888773148152</v>
      </c>
      <c r="R2706">
        <f t="shared" si="130"/>
        <v>30</v>
      </c>
    </row>
    <row r="2707" spans="1:18" ht="58" hidden="1" x14ac:dyDescent="0.35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8328</v>
      </c>
      <c r="O2707" t="s">
        <v>8346</v>
      </c>
      <c r="P2707" s="14">
        <f t="shared" si="131"/>
        <v>41975.700636574074</v>
      </c>
      <c r="Q2707" s="14">
        <f t="shared" si="132"/>
        <v>42005.700636574074</v>
      </c>
      <c r="R2707">
        <f t="shared" si="130"/>
        <v>30</v>
      </c>
    </row>
    <row r="2708" spans="1:18" ht="43.5" hidden="1" x14ac:dyDescent="0.35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8328</v>
      </c>
      <c r="O2708" t="s">
        <v>8346</v>
      </c>
      <c r="P2708" s="14">
        <f t="shared" si="131"/>
        <v>41899.627071759263</v>
      </c>
      <c r="Q2708" s="14">
        <f t="shared" si="132"/>
        <v>41917.208333333336</v>
      </c>
      <c r="R2708">
        <f t="shared" si="130"/>
        <v>18</v>
      </c>
    </row>
    <row r="2709" spans="1:18" ht="43.5" hidden="1" x14ac:dyDescent="0.35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8328</v>
      </c>
      <c r="O2709" t="s">
        <v>8329</v>
      </c>
      <c r="P2709" s="14">
        <f t="shared" si="131"/>
        <v>42055.277199074073</v>
      </c>
      <c r="Q2709" s="14">
        <f t="shared" si="132"/>
        <v>42082.610416666663</v>
      </c>
      <c r="R2709">
        <f t="shared" si="130"/>
        <v>27</v>
      </c>
    </row>
    <row r="2710" spans="1:18" ht="43.5" hidden="1" x14ac:dyDescent="0.35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8328</v>
      </c>
      <c r="O2710" t="s">
        <v>8329</v>
      </c>
      <c r="P2710" s="14">
        <f t="shared" si="131"/>
        <v>42447.896666666667</v>
      </c>
      <c r="Q2710" s="14">
        <f t="shared" si="132"/>
        <v>42470.166666666672</v>
      </c>
      <c r="R2710">
        <f t="shared" si="130"/>
        <v>23</v>
      </c>
    </row>
    <row r="2711" spans="1:18" ht="43.5" hidden="1" x14ac:dyDescent="0.35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8328</v>
      </c>
      <c r="O2711" t="s">
        <v>8329</v>
      </c>
      <c r="P2711" s="14">
        <f t="shared" si="131"/>
        <v>42173.970127314817</v>
      </c>
      <c r="Q2711" s="14">
        <f t="shared" si="132"/>
        <v>42203.970127314817</v>
      </c>
      <c r="R2711">
        <f t="shared" si="130"/>
        <v>30</v>
      </c>
    </row>
    <row r="2712" spans="1:18" ht="58" hidden="1" x14ac:dyDescent="0.35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8328</v>
      </c>
      <c r="O2712" t="s">
        <v>8329</v>
      </c>
      <c r="P2712" s="14">
        <f t="shared" si="131"/>
        <v>41878.946574074071</v>
      </c>
      <c r="Q2712" s="14">
        <f t="shared" si="132"/>
        <v>41908.946574074071</v>
      </c>
      <c r="R2712">
        <f t="shared" si="130"/>
        <v>30</v>
      </c>
    </row>
    <row r="2713" spans="1:18" ht="43.5" hidden="1" x14ac:dyDescent="0.35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8328</v>
      </c>
      <c r="O2713" t="s">
        <v>8329</v>
      </c>
      <c r="P2713" s="14">
        <f t="shared" si="131"/>
        <v>42627.454097222217</v>
      </c>
      <c r="Q2713" s="14">
        <f t="shared" si="132"/>
        <v>42648.454097222217</v>
      </c>
      <c r="R2713">
        <f t="shared" si="130"/>
        <v>21</v>
      </c>
    </row>
    <row r="2714" spans="1:18" ht="43.5" hidden="1" x14ac:dyDescent="0.35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8328</v>
      </c>
      <c r="O2714" t="s">
        <v>8329</v>
      </c>
      <c r="P2714" s="14">
        <f t="shared" si="131"/>
        <v>41772.685393518521</v>
      </c>
      <c r="Q2714" s="14">
        <f t="shared" si="132"/>
        <v>41806.290972222225</v>
      </c>
      <c r="R2714">
        <f t="shared" si="130"/>
        <v>34</v>
      </c>
    </row>
    <row r="2715" spans="1:18" ht="43.5" hidden="1" x14ac:dyDescent="0.35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8328</v>
      </c>
      <c r="O2715" t="s">
        <v>8329</v>
      </c>
      <c r="P2715" s="14">
        <f t="shared" si="131"/>
        <v>41829.787083333329</v>
      </c>
      <c r="Q2715" s="14">
        <f t="shared" si="132"/>
        <v>41859.787083333329</v>
      </c>
      <c r="R2715">
        <f t="shared" si="130"/>
        <v>30</v>
      </c>
    </row>
    <row r="2716" spans="1:18" ht="43.5" hidden="1" x14ac:dyDescent="0.35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8328</v>
      </c>
      <c r="O2716" t="s">
        <v>8329</v>
      </c>
      <c r="P2716" s="14">
        <f t="shared" si="131"/>
        <v>42147.826840277776</v>
      </c>
      <c r="Q2716" s="14">
        <f t="shared" si="132"/>
        <v>42176.934027777781</v>
      </c>
      <c r="R2716">
        <f t="shared" si="130"/>
        <v>29</v>
      </c>
    </row>
    <row r="2717" spans="1:18" ht="58" hidden="1" x14ac:dyDescent="0.35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8328</v>
      </c>
      <c r="O2717" t="s">
        <v>8329</v>
      </c>
      <c r="P2717" s="14">
        <f t="shared" si="131"/>
        <v>42524.53800925926</v>
      </c>
      <c r="Q2717" s="14">
        <f t="shared" si="132"/>
        <v>42561.957638888889</v>
      </c>
      <c r="R2717">
        <f t="shared" si="130"/>
        <v>37</v>
      </c>
    </row>
    <row r="2718" spans="1:18" ht="43.5" hidden="1" x14ac:dyDescent="0.35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8328</v>
      </c>
      <c r="O2718" t="s">
        <v>8346</v>
      </c>
      <c r="P2718" s="14">
        <f t="shared" si="131"/>
        <v>42269.126226851848</v>
      </c>
      <c r="Q2718" s="14">
        <f t="shared" si="132"/>
        <v>42299.126226851848</v>
      </c>
      <c r="R2718">
        <f t="shared" si="130"/>
        <v>30</v>
      </c>
    </row>
    <row r="2719" spans="1:18" ht="58" hidden="1" x14ac:dyDescent="0.35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8328</v>
      </c>
      <c r="O2719" t="s">
        <v>8329</v>
      </c>
      <c r="P2719" s="14">
        <f t="shared" si="131"/>
        <v>42034.928252314814</v>
      </c>
      <c r="Q2719" s="14">
        <f t="shared" si="132"/>
        <v>42090</v>
      </c>
      <c r="R2719">
        <f t="shared" si="130"/>
        <v>56</v>
      </c>
    </row>
    <row r="2720" spans="1:18" ht="58" hidden="1" x14ac:dyDescent="0.35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8328</v>
      </c>
      <c r="O2720" t="s">
        <v>8329</v>
      </c>
      <c r="P2720" s="14">
        <f t="shared" si="131"/>
        <v>42143.445219907408</v>
      </c>
      <c r="Q2720" s="14">
        <f t="shared" si="132"/>
        <v>42173.445219907408</v>
      </c>
      <c r="R2720">
        <f t="shared" si="130"/>
        <v>30</v>
      </c>
    </row>
    <row r="2721" spans="1:18" ht="43.5" hidden="1" x14ac:dyDescent="0.35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8328</v>
      </c>
      <c r="O2721" t="s">
        <v>8329</v>
      </c>
      <c r="P2721" s="14">
        <f t="shared" si="131"/>
        <v>42317.826377314821</v>
      </c>
      <c r="Q2721" s="14">
        <f t="shared" si="132"/>
        <v>42357.826377314821</v>
      </c>
      <c r="R2721">
        <f t="shared" si="130"/>
        <v>40</v>
      </c>
    </row>
    <row r="2722" spans="1:18" ht="43.5" hidden="1" x14ac:dyDescent="0.35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8328</v>
      </c>
      <c r="O2722" t="s">
        <v>8329</v>
      </c>
      <c r="P2722" s="14">
        <f t="shared" si="131"/>
        <v>42663.468078703707</v>
      </c>
      <c r="Q2722" s="14">
        <f t="shared" si="132"/>
        <v>42688.509745370371</v>
      </c>
      <c r="R2722">
        <f t="shared" si="130"/>
        <v>25</v>
      </c>
    </row>
    <row r="2723" spans="1:18" ht="43.5" hidden="1" x14ac:dyDescent="0.35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8328</v>
      </c>
      <c r="O2723" t="s">
        <v>8329</v>
      </c>
      <c r="P2723" s="14">
        <f t="shared" si="131"/>
        <v>41926.542303240742</v>
      </c>
      <c r="Q2723" s="14">
        <f t="shared" si="132"/>
        <v>41938.75</v>
      </c>
      <c r="R2723">
        <f t="shared" si="130"/>
        <v>12</v>
      </c>
    </row>
    <row r="2724" spans="1:18" ht="58" hidden="1" x14ac:dyDescent="0.35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8328</v>
      </c>
      <c r="O2724" t="s">
        <v>8329</v>
      </c>
      <c r="P2724" s="14">
        <f t="shared" si="131"/>
        <v>42221.656782407401</v>
      </c>
      <c r="Q2724" s="14">
        <f t="shared" si="132"/>
        <v>42281.656782407401</v>
      </c>
      <c r="R2724">
        <f t="shared" si="130"/>
        <v>60</v>
      </c>
    </row>
    <row r="2725" spans="1:18" ht="43.5" hidden="1" x14ac:dyDescent="0.35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8328</v>
      </c>
      <c r="O2725" t="s">
        <v>8329</v>
      </c>
      <c r="P2725" s="14">
        <f t="shared" si="131"/>
        <v>42615.142870370371</v>
      </c>
      <c r="Q2725" s="14">
        <f t="shared" si="132"/>
        <v>42645.142870370371</v>
      </c>
      <c r="R2725">
        <f t="shared" si="130"/>
        <v>30</v>
      </c>
    </row>
    <row r="2726" spans="1:18" ht="43.5" hidden="1" x14ac:dyDescent="0.35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8328</v>
      </c>
      <c r="O2726" t="s">
        <v>8329</v>
      </c>
      <c r="P2726" s="14">
        <f t="shared" si="131"/>
        <v>42342.845555555556</v>
      </c>
      <c r="Q2726" s="14">
        <f t="shared" si="132"/>
        <v>42372.845555555556</v>
      </c>
      <c r="R2726">
        <f t="shared" si="130"/>
        <v>30</v>
      </c>
    </row>
    <row r="2727" spans="1:18" ht="58" hidden="1" x14ac:dyDescent="0.35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8328</v>
      </c>
      <c r="O2727" t="s">
        <v>8329</v>
      </c>
      <c r="P2727" s="14">
        <f t="shared" si="131"/>
        <v>42286.749780092592</v>
      </c>
      <c r="Q2727" s="14">
        <f t="shared" si="132"/>
        <v>42316.791446759264</v>
      </c>
      <c r="R2727">
        <f t="shared" si="130"/>
        <v>30</v>
      </c>
    </row>
    <row r="2728" spans="1:18" ht="43.5" hidden="1" x14ac:dyDescent="0.35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8328</v>
      </c>
      <c r="O2728" t="s">
        <v>8329</v>
      </c>
      <c r="P2728" s="14">
        <f t="shared" si="131"/>
        <v>41950.26694444444</v>
      </c>
      <c r="Q2728" s="14">
        <f t="shared" si="132"/>
        <v>41963.669444444444</v>
      </c>
      <c r="R2728">
        <f t="shared" si="130"/>
        <v>13</v>
      </c>
    </row>
    <row r="2729" spans="1:18" ht="43.5" hidden="1" x14ac:dyDescent="0.35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8328</v>
      </c>
      <c r="O2729" t="s">
        <v>8329</v>
      </c>
      <c r="P2729" s="14">
        <f t="shared" si="131"/>
        <v>42069.391446759255</v>
      </c>
      <c r="Q2729" s="14">
        <f t="shared" si="132"/>
        <v>42099.349780092598</v>
      </c>
      <c r="R2729">
        <f t="shared" si="130"/>
        <v>30</v>
      </c>
    </row>
    <row r="2730" spans="1:18" ht="43.5" hidden="1" x14ac:dyDescent="0.35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8328</v>
      </c>
      <c r="O2730" t="s">
        <v>8329</v>
      </c>
      <c r="P2730" s="14">
        <f t="shared" si="131"/>
        <v>41872.807696759257</v>
      </c>
      <c r="Q2730" s="14">
        <f t="shared" si="132"/>
        <v>41932.807696759257</v>
      </c>
      <c r="R2730">
        <f t="shared" si="130"/>
        <v>60</v>
      </c>
    </row>
    <row r="2731" spans="1:18" ht="58" hidden="1" x14ac:dyDescent="0.35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8328</v>
      </c>
      <c r="O2731" t="s">
        <v>8329</v>
      </c>
      <c r="P2731" s="14">
        <f t="shared" si="131"/>
        <v>42768.97084490741</v>
      </c>
      <c r="Q2731" s="14">
        <f t="shared" si="132"/>
        <v>42789.041666666672</v>
      </c>
      <c r="R2731">
        <f t="shared" si="130"/>
        <v>21</v>
      </c>
    </row>
    <row r="2732" spans="1:18" ht="58" hidden="1" x14ac:dyDescent="0.35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8328</v>
      </c>
      <c r="O2732" t="s">
        <v>8329</v>
      </c>
      <c r="P2732" s="14">
        <f t="shared" si="131"/>
        <v>41865.878657407404</v>
      </c>
      <c r="Q2732" s="14">
        <f t="shared" si="132"/>
        <v>41925.878657407404</v>
      </c>
      <c r="R2732">
        <f t="shared" si="130"/>
        <v>60</v>
      </c>
    </row>
    <row r="2733" spans="1:18" ht="43.5" hidden="1" x14ac:dyDescent="0.35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8328</v>
      </c>
      <c r="O2733" t="s">
        <v>8329</v>
      </c>
      <c r="P2733" s="14">
        <f t="shared" si="131"/>
        <v>42510.938900462963</v>
      </c>
      <c r="Q2733" s="14">
        <f t="shared" si="132"/>
        <v>42540.938900462963</v>
      </c>
      <c r="R2733">
        <f t="shared" si="130"/>
        <v>30</v>
      </c>
    </row>
    <row r="2734" spans="1:18" ht="43.5" hidden="1" x14ac:dyDescent="0.35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8328</v>
      </c>
      <c r="O2734" t="s">
        <v>8329</v>
      </c>
      <c r="P2734" s="14">
        <f t="shared" si="131"/>
        <v>42511.698101851856</v>
      </c>
      <c r="Q2734" s="14">
        <f t="shared" si="132"/>
        <v>42535.787500000006</v>
      </c>
      <c r="R2734">
        <f t="shared" si="130"/>
        <v>24</v>
      </c>
    </row>
    <row r="2735" spans="1:18" ht="58" hidden="1" x14ac:dyDescent="0.35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8328</v>
      </c>
      <c r="O2735" t="s">
        <v>8329</v>
      </c>
      <c r="P2735" s="14">
        <f t="shared" si="131"/>
        <v>42622.436412037037</v>
      </c>
      <c r="Q2735" s="14">
        <f t="shared" si="132"/>
        <v>42652.436412037037</v>
      </c>
      <c r="R2735">
        <f t="shared" si="130"/>
        <v>30</v>
      </c>
    </row>
    <row r="2736" spans="1:18" ht="43.5" hidden="1" x14ac:dyDescent="0.35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8328</v>
      </c>
      <c r="O2736" t="s">
        <v>8329</v>
      </c>
      <c r="P2736" s="14">
        <f t="shared" si="131"/>
        <v>42640.278171296297</v>
      </c>
      <c r="Q2736" s="14">
        <f t="shared" si="132"/>
        <v>42670.278171296297</v>
      </c>
      <c r="R2736">
        <f t="shared" si="130"/>
        <v>30</v>
      </c>
    </row>
    <row r="2737" spans="1:18" ht="43.5" hidden="1" x14ac:dyDescent="0.35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8328</v>
      </c>
      <c r="O2737" t="s">
        <v>8329</v>
      </c>
      <c r="P2737" s="14">
        <f t="shared" si="131"/>
        <v>42767.031678240746</v>
      </c>
      <c r="Q2737" s="14">
        <f t="shared" si="132"/>
        <v>42797.208333333328</v>
      </c>
      <c r="R2737">
        <f t="shared" si="130"/>
        <v>30</v>
      </c>
    </row>
    <row r="2738" spans="1:18" ht="43.5" hidden="1" x14ac:dyDescent="0.35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8328</v>
      </c>
      <c r="O2738" t="s">
        <v>8329</v>
      </c>
      <c r="P2738" s="14">
        <f t="shared" si="131"/>
        <v>42029.135879629626</v>
      </c>
      <c r="Q2738" s="14">
        <f t="shared" si="132"/>
        <v>42059.135879629626</v>
      </c>
      <c r="R2738">
        <f t="shared" si="130"/>
        <v>30</v>
      </c>
    </row>
    <row r="2739" spans="1:18" ht="43.5" hidden="1" x14ac:dyDescent="0.3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8306</v>
      </c>
      <c r="O2739" t="s">
        <v>8308</v>
      </c>
      <c r="P2739" s="14">
        <f t="shared" si="131"/>
        <v>42396.911712962959</v>
      </c>
      <c r="Q2739" s="14">
        <f t="shared" si="132"/>
        <v>42426.911712962959</v>
      </c>
      <c r="R2739">
        <f t="shared" si="130"/>
        <v>30</v>
      </c>
    </row>
    <row r="2740" spans="1:18" ht="29" hidden="1" x14ac:dyDescent="0.3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8315</v>
      </c>
      <c r="O2740" t="s">
        <v>8316</v>
      </c>
      <c r="P2740" s="14">
        <f t="shared" si="131"/>
        <v>41157.042928240742</v>
      </c>
      <c r="Q2740" s="14">
        <f t="shared" si="132"/>
        <v>41175.165972222225</v>
      </c>
      <c r="R2740">
        <f t="shared" si="130"/>
        <v>18</v>
      </c>
    </row>
    <row r="2741" spans="1:18" ht="43.5" hidden="1" x14ac:dyDescent="0.35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8317</v>
      </c>
      <c r="O2741" t="s">
        <v>8318</v>
      </c>
      <c r="P2741" s="14">
        <f t="shared" si="131"/>
        <v>40767.192395833335</v>
      </c>
      <c r="Q2741" s="14">
        <f t="shared" si="132"/>
        <v>40797.192395833335</v>
      </c>
      <c r="R2741">
        <f t="shared" si="130"/>
        <v>30</v>
      </c>
    </row>
    <row r="2742" spans="1:18" ht="43.5" hidden="1" x14ac:dyDescent="0.3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8315</v>
      </c>
      <c r="O2742" t="s">
        <v>8331</v>
      </c>
      <c r="P2742" s="14">
        <f t="shared" si="131"/>
        <v>41520.561041666668</v>
      </c>
      <c r="Q2742" s="14">
        <f t="shared" si="132"/>
        <v>41549.561041666668</v>
      </c>
      <c r="R2742">
        <f t="shared" si="130"/>
        <v>29</v>
      </c>
    </row>
    <row r="2743" spans="1:18" ht="58" hidden="1" x14ac:dyDescent="0.35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8328</v>
      </c>
      <c r="O2743" t="s">
        <v>8329</v>
      </c>
      <c r="P2743" s="14">
        <f t="shared" si="131"/>
        <v>42193.723912037036</v>
      </c>
      <c r="Q2743" s="14">
        <f t="shared" si="132"/>
        <v>42223.723912037036</v>
      </c>
      <c r="R2743">
        <f t="shared" si="130"/>
        <v>30</v>
      </c>
    </row>
    <row r="2744" spans="1:18" ht="43.5" hidden="1" x14ac:dyDescent="0.3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8328</v>
      </c>
      <c r="O2744" t="s">
        <v>8329</v>
      </c>
      <c r="P2744" s="14">
        <f t="shared" si="131"/>
        <v>41950.114108796297</v>
      </c>
      <c r="Q2744" s="14">
        <f t="shared" si="132"/>
        <v>42010.114108796297</v>
      </c>
      <c r="R2744">
        <f t="shared" si="130"/>
        <v>60</v>
      </c>
    </row>
    <row r="2745" spans="1:18" ht="43.5" hidden="1" x14ac:dyDescent="0.3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8328</v>
      </c>
      <c r="O2745" t="s">
        <v>8329</v>
      </c>
      <c r="P2745" s="14">
        <f t="shared" si="131"/>
        <v>42534.631481481483</v>
      </c>
      <c r="Q2745" s="14">
        <f t="shared" si="132"/>
        <v>42562.631481481483</v>
      </c>
      <c r="R2745">
        <f t="shared" si="130"/>
        <v>28</v>
      </c>
    </row>
    <row r="2746" spans="1:18" ht="43.5" hidden="1" x14ac:dyDescent="0.3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8317</v>
      </c>
      <c r="O2746" t="s">
        <v>8334</v>
      </c>
      <c r="P2746" s="14">
        <f t="shared" si="131"/>
        <v>42425.960983796293</v>
      </c>
      <c r="Q2746" s="14">
        <f t="shared" si="132"/>
        <v>42463.006944444445</v>
      </c>
      <c r="R2746">
        <f t="shared" si="130"/>
        <v>38</v>
      </c>
    </row>
    <row r="2747" spans="1:18" ht="43.5" hidden="1" x14ac:dyDescent="0.3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8328</v>
      </c>
      <c r="O2747" t="s">
        <v>8329</v>
      </c>
      <c r="P2747" s="14">
        <f t="shared" si="131"/>
        <v>41792.542986111112</v>
      </c>
      <c r="Q2747" s="14">
        <f t="shared" si="132"/>
        <v>41813.75</v>
      </c>
      <c r="R2747">
        <f t="shared" si="130"/>
        <v>21</v>
      </c>
    </row>
    <row r="2748" spans="1:18" ht="58" hidden="1" x14ac:dyDescent="0.3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8328</v>
      </c>
      <c r="O2748" t="s">
        <v>8329</v>
      </c>
      <c r="P2748" s="14">
        <f t="shared" si="131"/>
        <v>42601.854699074072</v>
      </c>
      <c r="Q2748" s="14">
        <f t="shared" si="132"/>
        <v>42611.163194444445</v>
      </c>
      <c r="R2748">
        <f t="shared" si="130"/>
        <v>10</v>
      </c>
    </row>
    <row r="2749" spans="1:18" ht="43.5" hidden="1" x14ac:dyDescent="0.3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8306</v>
      </c>
      <c r="O2749" t="s">
        <v>8310</v>
      </c>
      <c r="P2749" s="14">
        <f t="shared" si="131"/>
        <v>41674.08494212963</v>
      </c>
      <c r="Q2749" s="14">
        <f t="shared" si="132"/>
        <v>41704.08494212963</v>
      </c>
      <c r="R2749">
        <f t="shared" si="130"/>
        <v>30</v>
      </c>
    </row>
    <row r="2750" spans="1:18" ht="43.5" hidden="1" x14ac:dyDescent="0.35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8306</v>
      </c>
      <c r="O2750" t="s">
        <v>8309</v>
      </c>
      <c r="P2750" s="14">
        <f t="shared" si="131"/>
        <v>41835.126805555556</v>
      </c>
      <c r="Q2750" s="14">
        <f t="shared" si="132"/>
        <v>41867.987500000003</v>
      </c>
      <c r="R2750">
        <f t="shared" si="130"/>
        <v>32</v>
      </c>
    </row>
    <row r="2751" spans="1:18" ht="43.5" hidden="1" x14ac:dyDescent="0.35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8306</v>
      </c>
      <c r="O2751" t="s">
        <v>8310</v>
      </c>
      <c r="P2751" s="14">
        <f t="shared" si="131"/>
        <v>40638.162465277775</v>
      </c>
      <c r="Q2751" s="14">
        <f t="shared" si="132"/>
        <v>40672.249305555553</v>
      </c>
      <c r="R2751">
        <f t="shared" si="130"/>
        <v>34</v>
      </c>
    </row>
    <row r="2752" spans="1:18" ht="43.5" hidden="1" x14ac:dyDescent="0.35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8317</v>
      </c>
      <c r="O2752" t="s">
        <v>8335</v>
      </c>
      <c r="P2752" s="14">
        <f t="shared" si="131"/>
        <v>42087.803310185183</v>
      </c>
      <c r="Q2752" s="14">
        <f t="shared" si="132"/>
        <v>42121.716666666667</v>
      </c>
      <c r="R2752">
        <f t="shared" si="130"/>
        <v>34</v>
      </c>
    </row>
    <row r="2753" spans="1:18" ht="43.5" hidden="1" x14ac:dyDescent="0.35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8315</v>
      </c>
      <c r="O2753" t="s">
        <v>8331</v>
      </c>
      <c r="P2753" s="14">
        <f t="shared" si="131"/>
        <v>41365.904594907406</v>
      </c>
      <c r="Q2753" s="14">
        <f t="shared" si="132"/>
        <v>41395.904594907406</v>
      </c>
      <c r="R2753">
        <f t="shared" si="130"/>
        <v>30</v>
      </c>
    </row>
    <row r="2754" spans="1:18" ht="43.5" hidden="1" x14ac:dyDescent="0.35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8317</v>
      </c>
      <c r="O2754" t="s">
        <v>8335</v>
      </c>
      <c r="P2754" s="14">
        <f t="shared" si="131"/>
        <v>40945.845312500001</v>
      </c>
      <c r="Q2754" s="14">
        <f t="shared" si="132"/>
        <v>40985.80364583333</v>
      </c>
      <c r="R2754">
        <f t="shared" si="130"/>
        <v>40</v>
      </c>
    </row>
    <row r="2755" spans="1:18" ht="43.5" hidden="1" x14ac:dyDescent="0.35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8321</v>
      </c>
      <c r="O2755" t="s">
        <v>8338</v>
      </c>
      <c r="P2755" s="14">
        <f t="shared" si="131"/>
        <v>42371.617164351846</v>
      </c>
      <c r="Q2755" s="14">
        <f t="shared" si="132"/>
        <v>42401.617164351846</v>
      </c>
      <c r="R2755">
        <f t="shared" ref="R2755:R2818" si="133">_xlfn.DAYS(Q2755,P2755)</f>
        <v>30</v>
      </c>
    </row>
    <row r="2756" spans="1:18" ht="43.5" hidden="1" x14ac:dyDescent="0.35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8328</v>
      </c>
      <c r="O2756" t="s">
        <v>8329</v>
      </c>
      <c r="P2756" s="14">
        <f t="shared" ref="P2756:P2819" si="134">(((J2756/60)/60)/24)+DATE(1970,1,1)</f>
        <v>42693.742604166662</v>
      </c>
      <c r="Q2756" s="14">
        <f t="shared" ref="Q2756:Q2819" si="135">(((I2756/60)/60)/24)+DATE(1970,1,1)</f>
        <v>42718.742604166662</v>
      </c>
      <c r="R2756">
        <f t="shared" si="133"/>
        <v>25</v>
      </c>
    </row>
    <row r="2757" spans="1:18" ht="58" hidden="1" x14ac:dyDescent="0.35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8328</v>
      </c>
      <c r="O2757" t="s">
        <v>8329</v>
      </c>
      <c r="P2757" s="14">
        <f t="shared" si="134"/>
        <v>42156.510393518518</v>
      </c>
      <c r="Q2757" s="14">
        <f t="shared" si="135"/>
        <v>42186.510393518518</v>
      </c>
      <c r="R2757">
        <f t="shared" si="133"/>
        <v>30</v>
      </c>
    </row>
    <row r="2758" spans="1:18" ht="58" hidden="1" x14ac:dyDescent="0.35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8328</v>
      </c>
      <c r="O2758" t="s">
        <v>8329</v>
      </c>
      <c r="P2758" s="14">
        <f t="shared" si="134"/>
        <v>42458.641724537039</v>
      </c>
      <c r="Q2758" s="14">
        <f t="shared" si="135"/>
        <v>42488.641724537039</v>
      </c>
      <c r="R2758">
        <f t="shared" si="133"/>
        <v>30</v>
      </c>
    </row>
    <row r="2759" spans="1:18" ht="43.5" hidden="1" x14ac:dyDescent="0.35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8328</v>
      </c>
      <c r="O2759" t="s">
        <v>8329</v>
      </c>
      <c r="P2759" s="14">
        <f t="shared" si="134"/>
        <v>41781.096203703702</v>
      </c>
      <c r="Q2759" s="14">
        <f t="shared" si="135"/>
        <v>41794.207638888889</v>
      </c>
      <c r="R2759">
        <f t="shared" si="133"/>
        <v>13</v>
      </c>
    </row>
    <row r="2760" spans="1:18" ht="43.5" hidden="1" x14ac:dyDescent="0.35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8317</v>
      </c>
      <c r="O2760" t="s">
        <v>8335</v>
      </c>
      <c r="P2760" s="14">
        <f t="shared" si="134"/>
        <v>41442.741249999999</v>
      </c>
      <c r="Q2760" s="14">
        <f t="shared" si="135"/>
        <v>41458.207638888889</v>
      </c>
      <c r="R2760">
        <f t="shared" si="133"/>
        <v>16</v>
      </c>
    </row>
    <row r="2761" spans="1:18" ht="43.5" hidden="1" x14ac:dyDescent="0.35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8317</v>
      </c>
      <c r="O2761" t="s">
        <v>8318</v>
      </c>
      <c r="P2761" s="14">
        <f t="shared" si="134"/>
        <v>41416.763171296298</v>
      </c>
      <c r="Q2761" s="14">
        <f t="shared" si="135"/>
        <v>41455.831944444442</v>
      </c>
      <c r="R2761">
        <f t="shared" si="133"/>
        <v>39</v>
      </c>
    </row>
    <row r="2762" spans="1:18" ht="58" hidden="1" x14ac:dyDescent="0.35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8317</v>
      </c>
      <c r="O2762" t="s">
        <v>8350</v>
      </c>
      <c r="P2762" s="14">
        <f t="shared" si="134"/>
        <v>40985.459803240738</v>
      </c>
      <c r="Q2762" s="14">
        <f t="shared" si="135"/>
        <v>41015.666666666664</v>
      </c>
      <c r="R2762">
        <f t="shared" si="133"/>
        <v>30</v>
      </c>
    </row>
    <row r="2763" spans="1:18" ht="43.5" hidden="1" x14ac:dyDescent="0.35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8328</v>
      </c>
      <c r="O2763" t="s">
        <v>8329</v>
      </c>
      <c r="P2763" s="14">
        <f t="shared" si="134"/>
        <v>42783.513182870374</v>
      </c>
      <c r="Q2763" s="14">
        <f t="shared" si="135"/>
        <v>42813.471516203703</v>
      </c>
      <c r="R2763">
        <f t="shared" si="133"/>
        <v>30</v>
      </c>
    </row>
    <row r="2764" spans="1:18" ht="58" hidden="1" x14ac:dyDescent="0.35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8328</v>
      </c>
      <c r="O2764" t="s">
        <v>8329</v>
      </c>
      <c r="P2764" s="14">
        <f t="shared" si="134"/>
        <v>42448.821585648147</v>
      </c>
      <c r="Q2764" s="14">
        <f t="shared" si="135"/>
        <v>42466.895833333328</v>
      </c>
      <c r="R2764">
        <f t="shared" si="133"/>
        <v>18</v>
      </c>
    </row>
    <row r="2765" spans="1:18" ht="43.5" hidden="1" x14ac:dyDescent="0.35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8328</v>
      </c>
      <c r="O2765" t="s">
        <v>8329</v>
      </c>
      <c r="P2765" s="14">
        <f t="shared" si="134"/>
        <v>42442.623344907406</v>
      </c>
      <c r="Q2765" s="14">
        <f t="shared" si="135"/>
        <v>42470.833333333328</v>
      </c>
      <c r="R2765">
        <f t="shared" si="133"/>
        <v>28</v>
      </c>
    </row>
    <row r="2766" spans="1:18" ht="43.5" hidden="1" x14ac:dyDescent="0.35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8328</v>
      </c>
      <c r="O2766" t="s">
        <v>8329</v>
      </c>
      <c r="P2766" s="14">
        <f t="shared" si="134"/>
        <v>42283.552951388891</v>
      </c>
      <c r="Q2766" s="14">
        <f t="shared" si="135"/>
        <v>42313.594618055555</v>
      </c>
      <c r="R2766">
        <f t="shared" si="133"/>
        <v>30</v>
      </c>
    </row>
    <row r="2767" spans="1:18" ht="43.5" hidden="1" x14ac:dyDescent="0.3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8315</v>
      </c>
      <c r="O2767" t="s">
        <v>8330</v>
      </c>
      <c r="P2767" s="14">
        <f t="shared" si="134"/>
        <v>42040.829872685179</v>
      </c>
      <c r="Q2767" s="14">
        <f t="shared" si="135"/>
        <v>42070.829872685179</v>
      </c>
      <c r="R2767">
        <f t="shared" si="133"/>
        <v>30</v>
      </c>
    </row>
    <row r="2768" spans="1:18" ht="43.5" hidden="1" x14ac:dyDescent="0.35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8312</v>
      </c>
      <c r="O2768" t="s">
        <v>8314</v>
      </c>
      <c r="P2768" s="14">
        <f t="shared" si="134"/>
        <v>42391.942094907412</v>
      </c>
      <c r="Q2768" s="14">
        <f t="shared" si="135"/>
        <v>42421.942094907412</v>
      </c>
      <c r="R2768">
        <f t="shared" si="133"/>
        <v>30</v>
      </c>
    </row>
    <row r="2769" spans="1:18" ht="43.5" hidden="1" x14ac:dyDescent="0.3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8326</v>
      </c>
      <c r="O2769" t="s">
        <v>8327</v>
      </c>
      <c r="P2769" s="14">
        <f t="shared" si="134"/>
        <v>42419.603703703702</v>
      </c>
      <c r="Q2769" s="14">
        <f t="shared" si="135"/>
        <v>42449.562037037031</v>
      </c>
      <c r="R2769">
        <f t="shared" si="133"/>
        <v>30</v>
      </c>
    </row>
    <row r="2770" spans="1:18" ht="43.5" hidden="1" x14ac:dyDescent="0.35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8324</v>
      </c>
      <c r="O2770" t="s">
        <v>8339</v>
      </c>
      <c r="P2770" s="14">
        <f t="shared" si="134"/>
        <v>42804.895474537043</v>
      </c>
      <c r="Q2770" s="14">
        <f t="shared" si="135"/>
        <v>42834.853807870371</v>
      </c>
      <c r="R2770">
        <f t="shared" si="133"/>
        <v>30</v>
      </c>
    </row>
    <row r="2771" spans="1:18" hidden="1" x14ac:dyDescent="0.35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8328</v>
      </c>
      <c r="O2771" t="s">
        <v>8329</v>
      </c>
      <c r="P2771" s="14">
        <f t="shared" si="134"/>
        <v>42268.127696759257</v>
      </c>
      <c r="Q2771" s="14">
        <f t="shared" si="135"/>
        <v>42288.083333333328</v>
      </c>
      <c r="R2771">
        <f t="shared" si="133"/>
        <v>20</v>
      </c>
    </row>
    <row r="2772" spans="1:18" ht="43.5" hidden="1" x14ac:dyDescent="0.35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8328</v>
      </c>
      <c r="O2772" t="s">
        <v>8329</v>
      </c>
      <c r="P2772" s="14">
        <f t="shared" si="134"/>
        <v>42311.711979166663</v>
      </c>
      <c r="Q2772" s="14">
        <f t="shared" si="135"/>
        <v>42341.708333333328</v>
      </c>
      <c r="R2772">
        <f t="shared" si="133"/>
        <v>30</v>
      </c>
    </row>
    <row r="2773" spans="1:18" ht="43.5" hidden="1" x14ac:dyDescent="0.3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8326</v>
      </c>
      <c r="O2773" t="s">
        <v>8327</v>
      </c>
      <c r="P2773" s="14">
        <f t="shared" si="134"/>
        <v>42161.770833333328</v>
      </c>
      <c r="Q2773" s="14">
        <f t="shared" si="135"/>
        <v>42193.770833333328</v>
      </c>
      <c r="R2773">
        <f t="shared" si="133"/>
        <v>32</v>
      </c>
    </row>
    <row r="2774" spans="1:18" ht="43.5" hidden="1" x14ac:dyDescent="0.35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8306</v>
      </c>
      <c r="O2774" t="s">
        <v>8307</v>
      </c>
      <c r="P2774" s="14">
        <f t="shared" si="134"/>
        <v>41841.321770833332</v>
      </c>
      <c r="Q2774" s="14">
        <f t="shared" si="135"/>
        <v>41856.321770833332</v>
      </c>
      <c r="R2774">
        <f t="shared" si="133"/>
        <v>15</v>
      </c>
    </row>
    <row r="2775" spans="1:18" ht="43.5" hidden="1" x14ac:dyDescent="0.35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8326</v>
      </c>
      <c r="O2775" t="s">
        <v>8327</v>
      </c>
      <c r="P2775" s="14">
        <f t="shared" si="134"/>
        <v>42570.702986111108</v>
      </c>
      <c r="Q2775" s="14">
        <f t="shared" si="135"/>
        <v>42600.702986111108</v>
      </c>
      <c r="R2775">
        <f t="shared" si="133"/>
        <v>30</v>
      </c>
    </row>
    <row r="2776" spans="1:18" ht="58" hidden="1" x14ac:dyDescent="0.35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8328</v>
      </c>
      <c r="O2776" t="s">
        <v>8329</v>
      </c>
      <c r="P2776" s="14">
        <f t="shared" si="134"/>
        <v>41898.168125000004</v>
      </c>
      <c r="Q2776" s="14">
        <f t="shared" si="135"/>
        <v>41913.165972222225</v>
      </c>
      <c r="R2776">
        <f t="shared" si="133"/>
        <v>15</v>
      </c>
    </row>
    <row r="2777" spans="1:18" ht="29" hidden="1" x14ac:dyDescent="0.35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8328</v>
      </c>
      <c r="O2777" t="s">
        <v>8329</v>
      </c>
      <c r="P2777" s="14">
        <f t="shared" si="134"/>
        <v>42050.008368055554</v>
      </c>
      <c r="Q2777" s="14">
        <f t="shared" si="135"/>
        <v>42076.290972222225</v>
      </c>
      <c r="R2777">
        <f t="shared" si="133"/>
        <v>26</v>
      </c>
    </row>
    <row r="2778" spans="1:18" ht="29" hidden="1" x14ac:dyDescent="0.3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8312</v>
      </c>
      <c r="O2778" t="s">
        <v>8337</v>
      </c>
      <c r="P2778" s="14">
        <f t="shared" si="134"/>
        <v>42026.370717592596</v>
      </c>
      <c r="Q2778" s="14">
        <f t="shared" si="135"/>
        <v>42065.833333333328</v>
      </c>
      <c r="R2778">
        <f t="shared" si="133"/>
        <v>39</v>
      </c>
    </row>
    <row r="2779" spans="1:18" ht="29" hidden="1" x14ac:dyDescent="0.3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8317</v>
      </c>
      <c r="O2779" t="s">
        <v>8319</v>
      </c>
      <c r="P2779" s="14">
        <f t="shared" si="134"/>
        <v>41371.648078703707</v>
      </c>
      <c r="Q2779" s="14">
        <f t="shared" si="135"/>
        <v>41401.648078703707</v>
      </c>
      <c r="R2779">
        <f t="shared" si="133"/>
        <v>30</v>
      </c>
    </row>
    <row r="2780" spans="1:18" ht="43.5" hidden="1" x14ac:dyDescent="0.35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8306</v>
      </c>
      <c r="O2780" t="s">
        <v>8307</v>
      </c>
      <c r="P2780" s="14">
        <f t="shared" si="134"/>
        <v>41375.057222222218</v>
      </c>
      <c r="Q2780" s="14">
        <f t="shared" si="135"/>
        <v>41405.057222222218</v>
      </c>
      <c r="R2780">
        <f t="shared" si="133"/>
        <v>30</v>
      </c>
    </row>
    <row r="2781" spans="1:18" ht="43.5" hidden="1" x14ac:dyDescent="0.35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8306</v>
      </c>
      <c r="O2781" t="s">
        <v>8353</v>
      </c>
      <c r="P2781" s="14">
        <f t="shared" si="134"/>
        <v>40322.53938657407</v>
      </c>
      <c r="Q2781" s="14">
        <f t="shared" si="135"/>
        <v>40332.070138888892</v>
      </c>
      <c r="R2781">
        <f t="shared" si="133"/>
        <v>10</v>
      </c>
    </row>
    <row r="2782" spans="1:18" ht="43.5" hidden="1" x14ac:dyDescent="0.35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8306</v>
      </c>
      <c r="O2782" t="s">
        <v>8309</v>
      </c>
      <c r="P2782" s="14">
        <f t="shared" si="134"/>
        <v>41900.505312499998</v>
      </c>
      <c r="Q2782" s="14">
        <f t="shared" si="135"/>
        <v>41930.505312499998</v>
      </c>
      <c r="R2782">
        <f t="shared" si="133"/>
        <v>30</v>
      </c>
    </row>
    <row r="2783" spans="1:18" ht="43.5" hidden="1" x14ac:dyDescent="0.35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8306</v>
      </c>
      <c r="O2783" t="s">
        <v>8309</v>
      </c>
      <c r="P2783" s="14">
        <f t="shared" si="134"/>
        <v>42375.996886574074</v>
      </c>
      <c r="Q2783" s="14">
        <f t="shared" si="135"/>
        <v>42435.996886574074</v>
      </c>
      <c r="R2783">
        <f t="shared" si="133"/>
        <v>60</v>
      </c>
    </row>
    <row r="2784" spans="1:18" ht="43.5" hidden="1" x14ac:dyDescent="0.35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8306</v>
      </c>
      <c r="O2784" t="s">
        <v>8309</v>
      </c>
      <c r="P2784" s="14">
        <f t="shared" si="134"/>
        <v>42741.848379629635</v>
      </c>
      <c r="Q2784" s="14">
        <f t="shared" si="135"/>
        <v>42783.875</v>
      </c>
      <c r="R2784">
        <f t="shared" si="133"/>
        <v>42</v>
      </c>
    </row>
    <row r="2785" spans="1:18" ht="43.5" hidden="1" x14ac:dyDescent="0.35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8306</v>
      </c>
      <c r="O2785" t="s">
        <v>8309</v>
      </c>
      <c r="P2785" s="14">
        <f t="shared" si="134"/>
        <v>41973.847962962958</v>
      </c>
      <c r="Q2785" s="14">
        <f t="shared" si="135"/>
        <v>42033.847962962958</v>
      </c>
      <c r="R2785">
        <f t="shared" si="133"/>
        <v>60</v>
      </c>
    </row>
    <row r="2786" spans="1:18" ht="29" hidden="1" x14ac:dyDescent="0.35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8306</v>
      </c>
      <c r="O2786" t="s">
        <v>8310</v>
      </c>
      <c r="P2786" s="14">
        <f t="shared" si="134"/>
        <v>40555.24800925926</v>
      </c>
      <c r="Q2786" s="14">
        <f t="shared" si="135"/>
        <v>40600.24800925926</v>
      </c>
      <c r="R2786">
        <f t="shared" si="133"/>
        <v>45</v>
      </c>
    </row>
    <row r="2787" spans="1:18" ht="43.5" hidden="1" x14ac:dyDescent="0.35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8306</v>
      </c>
      <c r="O2787" t="s">
        <v>8310</v>
      </c>
      <c r="P2787" s="14">
        <f t="shared" si="134"/>
        <v>41099.742800925924</v>
      </c>
      <c r="Q2787" s="14">
        <f t="shared" si="135"/>
        <v>41115.742800925924</v>
      </c>
      <c r="R2787">
        <f t="shared" si="133"/>
        <v>16</v>
      </c>
    </row>
    <row r="2788" spans="1:18" ht="58" hidden="1" x14ac:dyDescent="0.35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8306</v>
      </c>
      <c r="O2788" t="s">
        <v>8311</v>
      </c>
      <c r="P2788" s="14">
        <f t="shared" si="134"/>
        <v>41576.834513888891</v>
      </c>
      <c r="Q2788" s="14">
        <f t="shared" si="135"/>
        <v>41609.876180555555</v>
      </c>
      <c r="R2788">
        <f t="shared" si="133"/>
        <v>33</v>
      </c>
    </row>
    <row r="2789" spans="1:18" ht="43.5" hidden="1" x14ac:dyDescent="0.35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8306</v>
      </c>
      <c r="O2789" t="s">
        <v>8311</v>
      </c>
      <c r="P2789" s="14">
        <f t="shared" si="134"/>
        <v>41753.758043981477</v>
      </c>
      <c r="Q2789" s="14">
        <f t="shared" si="135"/>
        <v>41773.758043981477</v>
      </c>
      <c r="R2789">
        <f t="shared" si="133"/>
        <v>20</v>
      </c>
    </row>
    <row r="2790" spans="1:18" ht="58" hidden="1" x14ac:dyDescent="0.35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8312</v>
      </c>
      <c r="O2790" t="s">
        <v>8313</v>
      </c>
      <c r="P2790" s="14">
        <f t="shared" si="134"/>
        <v>42163.636828703704</v>
      </c>
      <c r="Q2790" s="14">
        <f t="shared" si="135"/>
        <v>42193.636828703704</v>
      </c>
      <c r="R2790">
        <f t="shared" si="133"/>
        <v>30</v>
      </c>
    </row>
    <row r="2791" spans="1:18" ht="43.5" hidden="1" x14ac:dyDescent="0.35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8312</v>
      </c>
      <c r="O2791" t="s">
        <v>8313</v>
      </c>
      <c r="P2791" s="14">
        <f t="shared" si="134"/>
        <v>42340.847361111111</v>
      </c>
      <c r="Q2791" s="14">
        <f t="shared" si="135"/>
        <v>42370.847361111111</v>
      </c>
      <c r="R2791">
        <f t="shared" si="133"/>
        <v>30</v>
      </c>
    </row>
    <row r="2792" spans="1:18" ht="43.5" hidden="1" x14ac:dyDescent="0.3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8312</v>
      </c>
      <c r="O2792" t="s">
        <v>8313</v>
      </c>
      <c r="P2792" s="14">
        <f t="shared" si="134"/>
        <v>42282.71629629629</v>
      </c>
      <c r="Q2792" s="14">
        <f t="shared" si="135"/>
        <v>42312.757962962962</v>
      </c>
      <c r="R2792">
        <f t="shared" si="133"/>
        <v>30</v>
      </c>
    </row>
    <row r="2793" spans="1:18" ht="29" hidden="1" x14ac:dyDescent="0.35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8312</v>
      </c>
      <c r="O2793" t="s">
        <v>8313</v>
      </c>
      <c r="P2793" s="14">
        <f t="shared" si="134"/>
        <v>41948.00209490741</v>
      </c>
      <c r="Q2793" s="14">
        <f t="shared" si="135"/>
        <v>41978.00209490741</v>
      </c>
      <c r="R2793">
        <f t="shared" si="133"/>
        <v>30</v>
      </c>
    </row>
    <row r="2794" spans="1:18" ht="43.5" hidden="1" x14ac:dyDescent="0.35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8312</v>
      </c>
      <c r="O2794" t="s">
        <v>8314</v>
      </c>
      <c r="P2794" s="14">
        <f t="shared" si="134"/>
        <v>41877.912187499998</v>
      </c>
      <c r="Q2794" s="14">
        <f t="shared" si="135"/>
        <v>41898.912187499998</v>
      </c>
      <c r="R2794">
        <f t="shared" si="133"/>
        <v>21</v>
      </c>
    </row>
    <row r="2795" spans="1:18" ht="43.5" hidden="1" x14ac:dyDescent="0.35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8312</v>
      </c>
      <c r="O2795" t="s">
        <v>8314</v>
      </c>
      <c r="P2795" s="14">
        <f t="shared" si="134"/>
        <v>42639.805601851855</v>
      </c>
      <c r="Q2795" s="14">
        <f t="shared" si="135"/>
        <v>42669.805601851855</v>
      </c>
      <c r="R2795">
        <f t="shared" si="133"/>
        <v>30</v>
      </c>
    </row>
    <row r="2796" spans="1:18" ht="43.5" hidden="1" x14ac:dyDescent="0.35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8315</v>
      </c>
      <c r="O2796" t="s">
        <v>8316</v>
      </c>
      <c r="P2796" s="14">
        <f t="shared" si="134"/>
        <v>41346.042673611111</v>
      </c>
      <c r="Q2796" s="14">
        <f t="shared" si="135"/>
        <v>41376.042673611111</v>
      </c>
      <c r="R2796">
        <f t="shared" si="133"/>
        <v>30</v>
      </c>
    </row>
    <row r="2797" spans="1:18" ht="58" hidden="1" x14ac:dyDescent="0.35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8315</v>
      </c>
      <c r="O2797" t="s">
        <v>8316</v>
      </c>
      <c r="P2797" s="14">
        <f t="shared" si="134"/>
        <v>41598.420046296298</v>
      </c>
      <c r="Q2797" s="14">
        <f t="shared" si="135"/>
        <v>41628.420046296298</v>
      </c>
      <c r="R2797">
        <f t="shared" si="133"/>
        <v>30</v>
      </c>
    </row>
    <row r="2798" spans="1:18" ht="43.5" hidden="1" x14ac:dyDescent="0.35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8315</v>
      </c>
      <c r="O2798" t="s">
        <v>8316</v>
      </c>
      <c r="P2798" s="14">
        <f t="shared" si="134"/>
        <v>41383.605057870373</v>
      </c>
      <c r="Q2798" s="14">
        <f t="shared" si="135"/>
        <v>41414.02847222222</v>
      </c>
      <c r="R2798">
        <f t="shared" si="133"/>
        <v>31</v>
      </c>
    </row>
    <row r="2799" spans="1:18" ht="29" hidden="1" x14ac:dyDescent="0.35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8315</v>
      </c>
      <c r="O2799" t="s">
        <v>8316</v>
      </c>
      <c r="P2799" s="14">
        <f t="shared" si="134"/>
        <v>40429.836435185185</v>
      </c>
      <c r="Q2799" s="14">
        <f t="shared" si="135"/>
        <v>40459.836435185185</v>
      </c>
      <c r="R2799">
        <f t="shared" si="133"/>
        <v>30</v>
      </c>
    </row>
    <row r="2800" spans="1:18" ht="43.5" hidden="1" x14ac:dyDescent="0.35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8315</v>
      </c>
      <c r="O2800" t="s">
        <v>8331</v>
      </c>
      <c r="P2800" s="14">
        <f t="shared" si="134"/>
        <v>41594.207060185188</v>
      </c>
      <c r="Q2800" s="14">
        <f t="shared" si="135"/>
        <v>41624.207060185188</v>
      </c>
      <c r="R2800">
        <f t="shared" si="133"/>
        <v>30</v>
      </c>
    </row>
    <row r="2801" spans="1:18" ht="29" hidden="1" x14ac:dyDescent="0.35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8317</v>
      </c>
      <c r="O2801" t="s">
        <v>8335</v>
      </c>
      <c r="P2801" s="14">
        <f t="shared" si="134"/>
        <v>41555.873645833337</v>
      </c>
      <c r="Q2801" s="14">
        <f t="shared" si="135"/>
        <v>41585.915312500001</v>
      </c>
      <c r="R2801">
        <f t="shared" si="133"/>
        <v>30</v>
      </c>
    </row>
    <row r="2802" spans="1:18" ht="43.5" hidden="1" x14ac:dyDescent="0.35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8317</v>
      </c>
      <c r="O2802" t="s">
        <v>8335</v>
      </c>
      <c r="P2802" s="14">
        <f t="shared" si="134"/>
        <v>41730.998402777775</v>
      </c>
      <c r="Q2802" s="14">
        <f t="shared" si="135"/>
        <v>41760.998402777775</v>
      </c>
      <c r="R2802">
        <f t="shared" si="133"/>
        <v>30</v>
      </c>
    </row>
    <row r="2803" spans="1:18" ht="43.5" hidden="1" x14ac:dyDescent="0.35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8317</v>
      </c>
      <c r="O2803" t="s">
        <v>8354</v>
      </c>
      <c r="P2803" s="14">
        <f t="shared" si="134"/>
        <v>41526.592395833337</v>
      </c>
      <c r="Q2803" s="14">
        <f t="shared" si="135"/>
        <v>41561.165972222225</v>
      </c>
      <c r="R2803">
        <f t="shared" si="133"/>
        <v>35</v>
      </c>
    </row>
    <row r="2804" spans="1:18" ht="43.5" hidden="1" x14ac:dyDescent="0.35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8317</v>
      </c>
      <c r="O2804" t="s">
        <v>8319</v>
      </c>
      <c r="P2804" s="14">
        <f t="shared" si="134"/>
        <v>40878.758217592593</v>
      </c>
      <c r="Q2804" s="14">
        <f t="shared" si="135"/>
        <v>40923.758217592593</v>
      </c>
      <c r="R2804">
        <f t="shared" si="133"/>
        <v>45</v>
      </c>
    </row>
    <row r="2805" spans="1:18" ht="43.5" hidden="1" x14ac:dyDescent="0.35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8317</v>
      </c>
      <c r="O2805" t="s">
        <v>8318</v>
      </c>
      <c r="P2805" s="14">
        <f t="shared" si="134"/>
        <v>40340.801562499997</v>
      </c>
      <c r="Q2805" s="14">
        <f t="shared" si="135"/>
        <v>40386.207638888889</v>
      </c>
      <c r="R2805">
        <f t="shared" si="133"/>
        <v>46</v>
      </c>
    </row>
    <row r="2806" spans="1:18" ht="43.5" hidden="1" x14ac:dyDescent="0.35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8312</v>
      </c>
      <c r="O2806" t="s">
        <v>8314</v>
      </c>
      <c r="P2806" s="14">
        <f t="shared" si="134"/>
        <v>42373.712418981479</v>
      </c>
      <c r="Q2806" s="14">
        <f t="shared" si="135"/>
        <v>42411.712418981479</v>
      </c>
      <c r="R2806">
        <f t="shared" si="133"/>
        <v>38</v>
      </c>
    </row>
    <row r="2807" spans="1:18" ht="29" hidden="1" x14ac:dyDescent="0.35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8348</v>
      </c>
      <c r="O2807" t="s">
        <v>8349</v>
      </c>
      <c r="P2807" s="14">
        <f t="shared" si="134"/>
        <v>42231.7971875</v>
      </c>
      <c r="Q2807" s="14">
        <f t="shared" si="135"/>
        <v>42261.7971875</v>
      </c>
      <c r="R2807">
        <f t="shared" si="133"/>
        <v>30</v>
      </c>
    </row>
    <row r="2808" spans="1:18" ht="58" hidden="1" x14ac:dyDescent="0.35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8348</v>
      </c>
      <c r="O2808" t="s">
        <v>8349</v>
      </c>
      <c r="P2808" s="14">
        <f t="shared" si="134"/>
        <v>41831.851840277777</v>
      </c>
      <c r="Q2808" s="14">
        <f t="shared" si="135"/>
        <v>41861.916666666664</v>
      </c>
      <c r="R2808">
        <f t="shared" si="133"/>
        <v>30</v>
      </c>
    </row>
    <row r="2809" spans="1:18" ht="43.5" hidden="1" x14ac:dyDescent="0.35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8321</v>
      </c>
      <c r="O2809" t="s">
        <v>8322</v>
      </c>
      <c r="P2809" s="14">
        <f t="shared" si="134"/>
        <v>42347.203587962969</v>
      </c>
      <c r="Q2809" s="14">
        <f t="shared" si="135"/>
        <v>42377.203587962969</v>
      </c>
      <c r="R2809">
        <f t="shared" si="133"/>
        <v>30</v>
      </c>
    </row>
    <row r="2810" spans="1:18" ht="29" hidden="1" x14ac:dyDescent="0.35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8324</v>
      </c>
      <c r="O2810" t="s">
        <v>8325</v>
      </c>
      <c r="P2810" s="14">
        <f t="shared" si="134"/>
        <v>42317.954571759255</v>
      </c>
      <c r="Q2810" s="14">
        <f t="shared" si="135"/>
        <v>42377.954571759255</v>
      </c>
      <c r="R2810">
        <f t="shared" si="133"/>
        <v>60</v>
      </c>
    </row>
    <row r="2811" spans="1:18" ht="43.5" hidden="1" x14ac:dyDescent="0.35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8324</v>
      </c>
      <c r="O2811" t="s">
        <v>8325</v>
      </c>
      <c r="P2811" s="14">
        <f t="shared" si="134"/>
        <v>42656.86137731481</v>
      </c>
      <c r="Q2811" s="14">
        <f t="shared" si="135"/>
        <v>42676.165972222225</v>
      </c>
      <c r="R2811">
        <f t="shared" si="133"/>
        <v>20</v>
      </c>
    </row>
    <row r="2812" spans="1:18" ht="58" hidden="1" x14ac:dyDescent="0.35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8326</v>
      </c>
      <c r="O2812" t="s">
        <v>8327</v>
      </c>
      <c r="P2812" s="14">
        <f t="shared" si="134"/>
        <v>42318.950173611112</v>
      </c>
      <c r="Q2812" s="14">
        <f t="shared" si="135"/>
        <v>42335.041666666672</v>
      </c>
      <c r="R2812">
        <f t="shared" si="133"/>
        <v>17</v>
      </c>
    </row>
    <row r="2813" spans="1:18" hidden="1" x14ac:dyDescent="0.35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8317</v>
      </c>
      <c r="O2813" t="s">
        <v>8350</v>
      </c>
      <c r="P2813" s="14">
        <f t="shared" si="134"/>
        <v>41110.680138888885</v>
      </c>
      <c r="Q2813" s="14">
        <f t="shared" si="135"/>
        <v>41118.666666666664</v>
      </c>
      <c r="R2813">
        <f t="shared" si="133"/>
        <v>8</v>
      </c>
    </row>
    <row r="2814" spans="1:18" ht="29" hidden="1" x14ac:dyDescent="0.35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8317</v>
      </c>
      <c r="O2814" t="s">
        <v>8350</v>
      </c>
      <c r="P2814" s="14">
        <f t="shared" si="134"/>
        <v>40883.962581018517</v>
      </c>
      <c r="Q2814" s="14">
        <f t="shared" si="135"/>
        <v>40913.962581018517</v>
      </c>
      <c r="R2814">
        <f t="shared" si="133"/>
        <v>30</v>
      </c>
    </row>
    <row r="2815" spans="1:18" ht="43.5" hidden="1" x14ac:dyDescent="0.35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8317</v>
      </c>
      <c r="O2815" t="s">
        <v>8335</v>
      </c>
      <c r="P2815" s="14">
        <f t="shared" si="134"/>
        <v>41767.656863425924</v>
      </c>
      <c r="Q2815" s="14">
        <f t="shared" si="135"/>
        <v>41803.290972222225</v>
      </c>
      <c r="R2815">
        <f t="shared" si="133"/>
        <v>36</v>
      </c>
    </row>
    <row r="2816" spans="1:18" ht="43.5" hidden="1" x14ac:dyDescent="0.35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8317</v>
      </c>
      <c r="O2816" t="s">
        <v>8335</v>
      </c>
      <c r="P2816" s="14">
        <f t="shared" si="134"/>
        <v>41766.970648148148</v>
      </c>
      <c r="Q2816" s="14">
        <f t="shared" si="135"/>
        <v>41799.165972222225</v>
      </c>
      <c r="R2816">
        <f t="shared" si="133"/>
        <v>33</v>
      </c>
    </row>
    <row r="2817" spans="1:18" ht="43.5" hidden="1" x14ac:dyDescent="0.35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8328</v>
      </c>
      <c r="O2817" t="s">
        <v>8329</v>
      </c>
      <c r="P2817" s="14">
        <f t="shared" si="134"/>
        <v>42184.572881944448</v>
      </c>
      <c r="Q2817" s="14">
        <f t="shared" si="135"/>
        <v>42214.708333333328</v>
      </c>
      <c r="R2817">
        <f t="shared" si="133"/>
        <v>30</v>
      </c>
    </row>
    <row r="2818" spans="1:18" ht="43.5" hidden="1" x14ac:dyDescent="0.35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8328</v>
      </c>
      <c r="O2818" t="s">
        <v>8329</v>
      </c>
      <c r="P2818" s="14">
        <f t="shared" si="134"/>
        <v>42675.057997685188</v>
      </c>
      <c r="Q2818" s="14">
        <f t="shared" si="135"/>
        <v>42705.099664351852</v>
      </c>
      <c r="R2818">
        <f t="shared" si="133"/>
        <v>30</v>
      </c>
    </row>
    <row r="2819" spans="1:18" ht="43.5" hidden="1" x14ac:dyDescent="0.35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8312</v>
      </c>
      <c r="O2819" t="s">
        <v>8314</v>
      </c>
      <c r="P2819" s="14">
        <f t="shared" si="134"/>
        <v>41806.106770833336</v>
      </c>
      <c r="Q2819" s="14">
        <f t="shared" si="135"/>
        <v>41836.106770833336</v>
      </c>
      <c r="R2819">
        <f t="shared" ref="R2819:R2882" si="136">_xlfn.DAYS(Q2819,P2819)</f>
        <v>30</v>
      </c>
    </row>
    <row r="2820" spans="1:18" ht="43.5" hidden="1" x14ac:dyDescent="0.35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8315</v>
      </c>
      <c r="O2820" t="s">
        <v>8316</v>
      </c>
      <c r="P2820" s="14">
        <f t="shared" ref="P2820:P2883" si="137">(((J2820/60)/60)/24)+DATE(1970,1,1)</f>
        <v>42040.638020833328</v>
      </c>
      <c r="Q2820" s="14">
        <f t="shared" ref="Q2820:Q2883" si="138">(((I2820/60)/60)/24)+DATE(1970,1,1)</f>
        <v>42070.638020833328</v>
      </c>
      <c r="R2820">
        <f t="shared" si="136"/>
        <v>30</v>
      </c>
    </row>
    <row r="2821" spans="1:18" ht="58" hidden="1" x14ac:dyDescent="0.35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8315</v>
      </c>
      <c r="O2821" t="s">
        <v>8316</v>
      </c>
      <c r="P2821" s="14">
        <f t="shared" si="137"/>
        <v>41213.254687499997</v>
      </c>
      <c r="Q2821" s="14">
        <f t="shared" si="138"/>
        <v>41243.416666666664</v>
      </c>
      <c r="R2821">
        <f t="shared" si="136"/>
        <v>30</v>
      </c>
    </row>
    <row r="2822" spans="1:18" ht="43.5" hidden="1" x14ac:dyDescent="0.35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8317</v>
      </c>
      <c r="O2822" t="s">
        <v>8335</v>
      </c>
      <c r="P2822" s="14">
        <f t="shared" si="137"/>
        <v>42401.154930555553</v>
      </c>
      <c r="Q2822" s="14">
        <f t="shared" si="138"/>
        <v>42432.154930555553</v>
      </c>
      <c r="R2822">
        <f t="shared" si="136"/>
        <v>31</v>
      </c>
    </row>
    <row r="2823" spans="1:18" ht="58" hidden="1" x14ac:dyDescent="0.35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8317</v>
      </c>
      <c r="O2823" t="s">
        <v>8335</v>
      </c>
      <c r="P2823" s="14">
        <f t="shared" si="137"/>
        <v>41399.99622685185</v>
      </c>
      <c r="Q2823" s="14">
        <f t="shared" si="138"/>
        <v>41420.99622685185</v>
      </c>
      <c r="R2823">
        <f t="shared" si="136"/>
        <v>21</v>
      </c>
    </row>
    <row r="2824" spans="1:18" ht="43.5" hidden="1" x14ac:dyDescent="0.35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8317</v>
      </c>
      <c r="O2824" t="s">
        <v>8335</v>
      </c>
      <c r="P2824" s="14">
        <f t="shared" si="137"/>
        <v>42065.053368055553</v>
      </c>
      <c r="Q2824" s="14">
        <f t="shared" si="138"/>
        <v>42125.011701388896</v>
      </c>
      <c r="R2824">
        <f t="shared" si="136"/>
        <v>60</v>
      </c>
    </row>
    <row r="2825" spans="1:18" ht="43.5" hidden="1" x14ac:dyDescent="0.35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8326</v>
      </c>
      <c r="O2825" t="s">
        <v>8332</v>
      </c>
      <c r="P2825" s="14">
        <f t="shared" si="137"/>
        <v>41871.65315972222</v>
      </c>
      <c r="Q2825" s="14">
        <f t="shared" si="138"/>
        <v>41902.65315972222</v>
      </c>
      <c r="R2825">
        <f t="shared" si="136"/>
        <v>31</v>
      </c>
    </row>
    <row r="2826" spans="1:18" ht="43.5" hidden="1" x14ac:dyDescent="0.35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8326</v>
      </c>
      <c r="O2826" t="s">
        <v>8332</v>
      </c>
      <c r="P2826" s="14">
        <f t="shared" si="137"/>
        <v>41936.020752314813</v>
      </c>
      <c r="Q2826" s="14">
        <f t="shared" si="138"/>
        <v>41956.062418981484</v>
      </c>
      <c r="R2826">
        <f t="shared" si="136"/>
        <v>20</v>
      </c>
    </row>
    <row r="2827" spans="1:18" ht="43.5" hidden="1" x14ac:dyDescent="0.35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8315</v>
      </c>
      <c r="O2827" t="s">
        <v>8352</v>
      </c>
      <c r="P2827" s="14">
        <f t="shared" si="137"/>
        <v>42404.033090277779</v>
      </c>
      <c r="Q2827" s="14">
        <f t="shared" si="138"/>
        <v>42428.999305555553</v>
      </c>
      <c r="R2827">
        <f t="shared" si="136"/>
        <v>24</v>
      </c>
    </row>
    <row r="2828" spans="1:18" ht="43.5" hidden="1" x14ac:dyDescent="0.35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8317</v>
      </c>
      <c r="O2828" t="s">
        <v>8335</v>
      </c>
      <c r="P2828" s="14">
        <f t="shared" si="137"/>
        <v>40638.092974537038</v>
      </c>
      <c r="Q2828" s="14">
        <f t="shared" si="138"/>
        <v>40668.092974537038</v>
      </c>
      <c r="R2828">
        <f t="shared" si="136"/>
        <v>30</v>
      </c>
    </row>
    <row r="2829" spans="1:18" ht="29" hidden="1" x14ac:dyDescent="0.35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8317</v>
      </c>
      <c r="O2829" t="s">
        <v>8355</v>
      </c>
      <c r="P2829" s="14">
        <f t="shared" si="137"/>
        <v>41962.596574074079</v>
      </c>
      <c r="Q2829" s="14">
        <f t="shared" si="138"/>
        <v>41992.596574074079</v>
      </c>
      <c r="R2829">
        <f t="shared" si="136"/>
        <v>30</v>
      </c>
    </row>
    <row r="2830" spans="1:18" ht="43.5" hidden="1" x14ac:dyDescent="0.35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8317</v>
      </c>
      <c r="O2830" t="s">
        <v>8355</v>
      </c>
      <c r="P2830" s="14">
        <f t="shared" si="137"/>
        <v>40939.761782407404</v>
      </c>
      <c r="Q2830" s="14">
        <f t="shared" si="138"/>
        <v>40984.165972222225</v>
      </c>
      <c r="R2830">
        <f t="shared" si="136"/>
        <v>45</v>
      </c>
    </row>
    <row r="2831" spans="1:18" ht="43.5" hidden="1" x14ac:dyDescent="0.35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8317</v>
      </c>
      <c r="O2831" t="s">
        <v>8355</v>
      </c>
      <c r="P2831" s="14">
        <f t="shared" si="137"/>
        <v>41331.253159722226</v>
      </c>
      <c r="Q2831" s="14">
        <f t="shared" si="138"/>
        <v>41361.211493055554</v>
      </c>
      <c r="R2831">
        <f t="shared" si="136"/>
        <v>30</v>
      </c>
    </row>
    <row r="2832" spans="1:18" ht="43.5" hidden="1" x14ac:dyDescent="0.35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8317</v>
      </c>
      <c r="O2832" t="s">
        <v>8334</v>
      </c>
      <c r="P2832" s="14">
        <f t="shared" si="137"/>
        <v>42801.43104166667</v>
      </c>
      <c r="Q2832" s="14">
        <f t="shared" si="138"/>
        <v>42831.389374999999</v>
      </c>
      <c r="R2832">
        <f t="shared" si="136"/>
        <v>30</v>
      </c>
    </row>
    <row r="2833" spans="1:18" ht="43.5" hidden="1" x14ac:dyDescent="0.35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8326</v>
      </c>
      <c r="O2833" t="s">
        <v>8327</v>
      </c>
      <c r="P2833" s="14">
        <f t="shared" si="137"/>
        <v>41930.218657407408</v>
      </c>
      <c r="Q2833" s="14">
        <f t="shared" si="138"/>
        <v>41972.624305555553</v>
      </c>
      <c r="R2833">
        <f t="shared" si="136"/>
        <v>42</v>
      </c>
    </row>
    <row r="2834" spans="1:18" ht="43.5" hidden="1" x14ac:dyDescent="0.35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8317</v>
      </c>
      <c r="O2834" t="s">
        <v>8335</v>
      </c>
      <c r="P2834" s="14">
        <f t="shared" si="137"/>
        <v>40926.319062499999</v>
      </c>
      <c r="Q2834" s="14">
        <f t="shared" si="138"/>
        <v>40971.319062499999</v>
      </c>
      <c r="R2834">
        <f t="shared" si="136"/>
        <v>45</v>
      </c>
    </row>
    <row r="2835" spans="1:18" ht="58" hidden="1" x14ac:dyDescent="0.35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8317</v>
      </c>
      <c r="O2835" t="s">
        <v>8335</v>
      </c>
      <c r="P2835" s="14">
        <f t="shared" si="137"/>
        <v>42094.236481481479</v>
      </c>
      <c r="Q2835" s="14">
        <f t="shared" si="138"/>
        <v>42115.236481481479</v>
      </c>
      <c r="R2835">
        <f t="shared" si="136"/>
        <v>21</v>
      </c>
    </row>
    <row r="2836" spans="1:18" ht="43.5" hidden="1" x14ac:dyDescent="0.35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8321</v>
      </c>
      <c r="O2836" t="s">
        <v>8323</v>
      </c>
      <c r="P2836" s="14">
        <f t="shared" si="137"/>
        <v>41772.797280092593</v>
      </c>
      <c r="Q2836" s="14">
        <f t="shared" si="138"/>
        <v>41802.797280092593</v>
      </c>
      <c r="R2836">
        <f t="shared" si="136"/>
        <v>30</v>
      </c>
    </row>
    <row r="2837" spans="1:18" ht="58" hidden="1" x14ac:dyDescent="0.35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8317</v>
      </c>
      <c r="O2837" t="s">
        <v>8319</v>
      </c>
      <c r="P2837" s="14">
        <f t="shared" si="137"/>
        <v>40299.239953703705</v>
      </c>
      <c r="Q2837" s="14">
        <f t="shared" si="138"/>
        <v>40330.207638888889</v>
      </c>
      <c r="R2837">
        <f t="shared" si="136"/>
        <v>31</v>
      </c>
    </row>
    <row r="2838" spans="1:18" ht="43.5" hidden="1" x14ac:dyDescent="0.35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8317</v>
      </c>
      <c r="O2838" t="s">
        <v>8319</v>
      </c>
      <c r="P2838" s="14">
        <f t="shared" si="137"/>
        <v>40632.94195601852</v>
      </c>
      <c r="Q2838" s="14">
        <f t="shared" si="138"/>
        <v>40649.165972222225</v>
      </c>
      <c r="R2838">
        <f t="shared" si="136"/>
        <v>17</v>
      </c>
    </row>
    <row r="2839" spans="1:18" ht="58" hidden="1" x14ac:dyDescent="0.35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8317</v>
      </c>
      <c r="O2839" t="s">
        <v>8319</v>
      </c>
      <c r="P2839" s="14">
        <f t="shared" si="137"/>
        <v>41160.871886574074</v>
      </c>
      <c r="Q2839" s="14">
        <f t="shared" si="138"/>
        <v>41188.415972222225</v>
      </c>
      <c r="R2839">
        <f t="shared" si="136"/>
        <v>28</v>
      </c>
    </row>
    <row r="2840" spans="1:18" ht="58" hidden="1" x14ac:dyDescent="0.35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8317</v>
      </c>
      <c r="O2840" t="s">
        <v>8319</v>
      </c>
      <c r="P2840" s="14">
        <f t="shared" si="137"/>
        <v>41773.932534722226</v>
      </c>
      <c r="Q2840" s="14">
        <f t="shared" si="138"/>
        <v>41811.207638888889</v>
      </c>
      <c r="R2840">
        <f t="shared" si="136"/>
        <v>38</v>
      </c>
    </row>
    <row r="2841" spans="1:18" ht="43.5" hidden="1" x14ac:dyDescent="0.35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8312</v>
      </c>
      <c r="O2841" t="s">
        <v>8337</v>
      </c>
      <c r="P2841" s="14">
        <f t="shared" si="137"/>
        <v>41201.012083333335</v>
      </c>
      <c r="Q2841" s="14">
        <f t="shared" si="138"/>
        <v>41231.053749999999</v>
      </c>
      <c r="R2841">
        <f t="shared" si="136"/>
        <v>30</v>
      </c>
    </row>
    <row r="2842" spans="1:18" ht="58" hidden="1" x14ac:dyDescent="0.35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8326</v>
      </c>
      <c r="O2842" t="s">
        <v>8351</v>
      </c>
      <c r="P2842" s="14">
        <f t="shared" si="137"/>
        <v>41807.118495370371</v>
      </c>
      <c r="Q2842" s="14">
        <f t="shared" si="138"/>
        <v>41852.118495370371</v>
      </c>
      <c r="R2842">
        <f t="shared" si="136"/>
        <v>45</v>
      </c>
    </row>
    <row r="2843" spans="1:18" ht="43.5" hidden="1" x14ac:dyDescent="0.35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8312</v>
      </c>
      <c r="O2843" t="s">
        <v>8337</v>
      </c>
      <c r="P2843" s="14">
        <f t="shared" si="137"/>
        <v>41848.021770833337</v>
      </c>
      <c r="Q2843" s="14">
        <f t="shared" si="138"/>
        <v>41878.021770833337</v>
      </c>
      <c r="R2843">
        <f t="shared" si="136"/>
        <v>30</v>
      </c>
    </row>
    <row r="2844" spans="1:18" ht="29" hidden="1" x14ac:dyDescent="0.35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8317</v>
      </c>
      <c r="O2844" t="s">
        <v>8319</v>
      </c>
      <c r="P2844" s="14">
        <f t="shared" si="137"/>
        <v>41453.076319444444</v>
      </c>
      <c r="Q2844" s="14">
        <f t="shared" si="138"/>
        <v>41488.076319444444</v>
      </c>
      <c r="R2844">
        <f t="shared" si="136"/>
        <v>35</v>
      </c>
    </row>
    <row r="2845" spans="1:18" ht="43.5" hidden="1" x14ac:dyDescent="0.35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8317</v>
      </c>
      <c r="O2845" t="s">
        <v>8319</v>
      </c>
      <c r="P2845" s="14">
        <f t="shared" si="137"/>
        <v>40758.733483796292</v>
      </c>
      <c r="Q2845" s="14">
        <f t="shared" si="138"/>
        <v>40818.733483796292</v>
      </c>
      <c r="R2845">
        <f t="shared" si="136"/>
        <v>60</v>
      </c>
    </row>
    <row r="2846" spans="1:18" ht="43.5" hidden="1" x14ac:dyDescent="0.35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8317</v>
      </c>
      <c r="O2846" t="s">
        <v>8335</v>
      </c>
      <c r="P2846" s="14">
        <f t="shared" si="137"/>
        <v>42111.899537037039</v>
      </c>
      <c r="Q2846" s="14">
        <f t="shared" si="138"/>
        <v>42163.159722222219</v>
      </c>
      <c r="R2846">
        <f t="shared" si="136"/>
        <v>52</v>
      </c>
    </row>
    <row r="2847" spans="1:18" ht="43.5" hidden="1" x14ac:dyDescent="0.35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8317</v>
      </c>
      <c r="O2847" t="s">
        <v>8335</v>
      </c>
      <c r="P2847" s="14">
        <f t="shared" si="137"/>
        <v>42438.667071759264</v>
      </c>
      <c r="Q2847" s="14">
        <f t="shared" si="138"/>
        <v>42468.625405092593</v>
      </c>
      <c r="R2847">
        <f t="shared" si="136"/>
        <v>30</v>
      </c>
    </row>
    <row r="2848" spans="1:18" ht="72.5" hidden="1" x14ac:dyDescent="0.35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8317</v>
      </c>
      <c r="O2848" t="s">
        <v>8335</v>
      </c>
      <c r="P2848" s="14">
        <f t="shared" si="137"/>
        <v>42502.250775462962</v>
      </c>
      <c r="Q2848" s="14">
        <f t="shared" si="138"/>
        <v>42527.250775462962</v>
      </c>
      <c r="R2848">
        <f t="shared" si="136"/>
        <v>25</v>
      </c>
    </row>
    <row r="2849" spans="1:18" ht="58" hidden="1" x14ac:dyDescent="0.35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8317</v>
      </c>
      <c r="O2849" t="s">
        <v>8320</v>
      </c>
      <c r="P2849" s="14">
        <f t="shared" si="137"/>
        <v>41716.785011574073</v>
      </c>
      <c r="Q2849" s="14">
        <f t="shared" si="138"/>
        <v>41739.290972222225</v>
      </c>
      <c r="R2849">
        <f t="shared" si="136"/>
        <v>23</v>
      </c>
    </row>
    <row r="2850" spans="1:18" ht="43.5" hidden="1" x14ac:dyDescent="0.35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8321</v>
      </c>
      <c r="O2850" t="s">
        <v>8338</v>
      </c>
      <c r="P2850" s="14">
        <f t="shared" si="137"/>
        <v>41423.910891203705</v>
      </c>
      <c r="Q2850" s="14">
        <f t="shared" si="138"/>
        <v>41450.208333333336</v>
      </c>
      <c r="R2850">
        <f t="shared" si="136"/>
        <v>27</v>
      </c>
    </row>
    <row r="2851" spans="1:18" ht="43.5" hidden="1" x14ac:dyDescent="0.35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8321</v>
      </c>
      <c r="O2851" t="s">
        <v>8338</v>
      </c>
      <c r="P2851" s="14">
        <f t="shared" si="137"/>
        <v>42331.378923611104</v>
      </c>
      <c r="Q2851" s="14">
        <f t="shared" si="138"/>
        <v>42352</v>
      </c>
      <c r="R2851">
        <f t="shared" si="136"/>
        <v>21</v>
      </c>
    </row>
    <row r="2852" spans="1:18" ht="43.5" hidden="1" x14ac:dyDescent="0.35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8321</v>
      </c>
      <c r="O2852" t="s">
        <v>8338</v>
      </c>
      <c r="P2852" s="14">
        <f t="shared" si="137"/>
        <v>42221.79178240741</v>
      </c>
      <c r="Q2852" s="14">
        <f t="shared" si="138"/>
        <v>42251.79178240741</v>
      </c>
      <c r="R2852">
        <f t="shared" si="136"/>
        <v>30</v>
      </c>
    </row>
    <row r="2853" spans="1:18" ht="58" hidden="1" x14ac:dyDescent="0.35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8321</v>
      </c>
      <c r="O2853" t="s">
        <v>8338</v>
      </c>
      <c r="P2853" s="14">
        <f t="shared" si="137"/>
        <v>42505.936678240745</v>
      </c>
      <c r="Q2853" s="14">
        <f t="shared" si="138"/>
        <v>42540.958333333328</v>
      </c>
      <c r="R2853">
        <f t="shared" si="136"/>
        <v>35</v>
      </c>
    </row>
    <row r="2854" spans="1:18" ht="43.5" hidden="1" x14ac:dyDescent="0.35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8321</v>
      </c>
      <c r="O2854" t="s">
        <v>8338</v>
      </c>
      <c r="P2854" s="14">
        <f t="shared" si="137"/>
        <v>41695.016782407409</v>
      </c>
      <c r="Q2854" s="14">
        <f t="shared" si="138"/>
        <v>41724.975115740745</v>
      </c>
      <c r="R2854">
        <f t="shared" si="136"/>
        <v>29</v>
      </c>
    </row>
    <row r="2855" spans="1:18" ht="43.5" hidden="1" x14ac:dyDescent="0.35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8321</v>
      </c>
      <c r="O2855" t="s">
        <v>8338</v>
      </c>
      <c r="P2855" s="14">
        <f t="shared" si="137"/>
        <v>42776.704432870371</v>
      </c>
      <c r="Q2855" s="14">
        <f t="shared" si="138"/>
        <v>42801.208333333328</v>
      </c>
      <c r="R2855">
        <f t="shared" si="136"/>
        <v>25</v>
      </c>
    </row>
    <row r="2856" spans="1:18" ht="43.5" hidden="1" x14ac:dyDescent="0.35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8321</v>
      </c>
      <c r="O2856" t="s">
        <v>8338</v>
      </c>
      <c r="P2856" s="14">
        <f t="shared" si="137"/>
        <v>42781.549097222218</v>
      </c>
      <c r="Q2856" s="14">
        <f t="shared" si="138"/>
        <v>42806.507430555561</v>
      </c>
      <c r="R2856">
        <f t="shared" si="136"/>
        <v>25</v>
      </c>
    </row>
    <row r="2857" spans="1:18" ht="58" hidden="1" x14ac:dyDescent="0.35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8321</v>
      </c>
      <c r="O2857" t="s">
        <v>8338</v>
      </c>
      <c r="P2857" s="14">
        <f t="shared" si="137"/>
        <v>41663.500659722224</v>
      </c>
      <c r="Q2857" s="14">
        <f t="shared" si="138"/>
        <v>41693.500659722224</v>
      </c>
      <c r="R2857">
        <f t="shared" si="136"/>
        <v>30</v>
      </c>
    </row>
    <row r="2858" spans="1:18" ht="43.5" hidden="1" x14ac:dyDescent="0.35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8317</v>
      </c>
      <c r="O2858" t="s">
        <v>8335</v>
      </c>
      <c r="P2858" s="14">
        <f t="shared" si="137"/>
        <v>40987.977060185185</v>
      </c>
      <c r="Q2858" s="14">
        <f t="shared" si="138"/>
        <v>41022.166666666664</v>
      </c>
      <c r="R2858">
        <f t="shared" si="136"/>
        <v>35</v>
      </c>
    </row>
    <row r="2859" spans="1:18" ht="43.5" hidden="1" x14ac:dyDescent="0.35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8317</v>
      </c>
      <c r="O2859" t="s">
        <v>8319</v>
      </c>
      <c r="P2859" s="14">
        <f t="shared" si="137"/>
        <v>41004.72619212963</v>
      </c>
      <c r="Q2859" s="14">
        <f t="shared" si="138"/>
        <v>41034.72619212963</v>
      </c>
      <c r="R2859">
        <f t="shared" si="136"/>
        <v>30</v>
      </c>
    </row>
    <row r="2860" spans="1:18" ht="43.5" hidden="1" x14ac:dyDescent="0.35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8312</v>
      </c>
      <c r="O2860" t="s">
        <v>8313</v>
      </c>
      <c r="P2860" s="14">
        <f t="shared" si="137"/>
        <v>42669.870173611111</v>
      </c>
      <c r="Q2860" s="14">
        <f t="shared" si="138"/>
        <v>42699.911840277782</v>
      </c>
      <c r="R2860">
        <f t="shared" si="136"/>
        <v>30</v>
      </c>
    </row>
    <row r="2861" spans="1:18" ht="58" hidden="1" x14ac:dyDescent="0.35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8324</v>
      </c>
      <c r="O2861" t="s">
        <v>8339</v>
      </c>
      <c r="P2861" s="14">
        <f t="shared" si="137"/>
        <v>42654.469826388886</v>
      </c>
      <c r="Q2861" s="14">
        <f t="shared" si="138"/>
        <v>42686.166666666672</v>
      </c>
      <c r="R2861">
        <f t="shared" si="136"/>
        <v>32</v>
      </c>
    </row>
    <row r="2862" spans="1:18" ht="43.5" hidden="1" x14ac:dyDescent="0.35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8317</v>
      </c>
      <c r="O2862" t="s">
        <v>8319</v>
      </c>
      <c r="P2862" s="14">
        <f t="shared" si="137"/>
        <v>41373.102465277778</v>
      </c>
      <c r="Q2862" s="14">
        <f t="shared" si="138"/>
        <v>41403.102465277778</v>
      </c>
      <c r="R2862">
        <f t="shared" si="136"/>
        <v>30</v>
      </c>
    </row>
    <row r="2863" spans="1:18" ht="29" hidden="1" x14ac:dyDescent="0.35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8317</v>
      </c>
      <c r="O2863" t="s">
        <v>8319</v>
      </c>
      <c r="P2863" s="14">
        <f t="shared" si="137"/>
        <v>40310.287673611114</v>
      </c>
      <c r="Q2863" s="14">
        <f t="shared" si="138"/>
        <v>40369.916666666664</v>
      </c>
      <c r="R2863">
        <f t="shared" si="136"/>
        <v>59</v>
      </c>
    </row>
    <row r="2864" spans="1:18" ht="58" hidden="1" x14ac:dyDescent="0.35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8317</v>
      </c>
      <c r="O2864" t="s">
        <v>8341</v>
      </c>
      <c r="P2864" s="14">
        <f t="shared" si="137"/>
        <v>40785.675011574072</v>
      </c>
      <c r="Q2864" s="14">
        <f t="shared" si="138"/>
        <v>40845.675011574072</v>
      </c>
      <c r="R2864">
        <f t="shared" si="136"/>
        <v>60</v>
      </c>
    </row>
    <row r="2865" spans="1:18" ht="43.5" hidden="1" x14ac:dyDescent="0.35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8312</v>
      </c>
      <c r="O2865" t="s">
        <v>8342</v>
      </c>
      <c r="P2865" s="14">
        <f t="shared" si="137"/>
        <v>42128.628113425926</v>
      </c>
      <c r="Q2865" s="14">
        <f t="shared" si="138"/>
        <v>42158.628113425926</v>
      </c>
      <c r="R2865">
        <f t="shared" si="136"/>
        <v>30</v>
      </c>
    </row>
    <row r="2866" spans="1:18" ht="43.5" hidden="1" x14ac:dyDescent="0.35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8312</v>
      </c>
      <c r="O2866" t="s">
        <v>8342</v>
      </c>
      <c r="P2866" s="14">
        <f t="shared" si="137"/>
        <v>42200.261793981481</v>
      </c>
      <c r="Q2866" s="14">
        <f t="shared" si="138"/>
        <v>42230.261793981481</v>
      </c>
      <c r="R2866">
        <f t="shared" si="136"/>
        <v>30</v>
      </c>
    </row>
    <row r="2867" spans="1:18" ht="43.5" hidden="1" x14ac:dyDescent="0.35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8315</v>
      </c>
      <c r="O2867" t="s">
        <v>8345</v>
      </c>
      <c r="P2867" s="14">
        <f t="shared" si="137"/>
        <v>41030.719756944447</v>
      </c>
      <c r="Q2867" s="14">
        <f t="shared" si="138"/>
        <v>41044.719756944447</v>
      </c>
      <c r="R2867">
        <f t="shared" si="136"/>
        <v>14</v>
      </c>
    </row>
    <row r="2868" spans="1:18" ht="43.5" hidden="1" x14ac:dyDescent="0.35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8315</v>
      </c>
      <c r="O2868" t="s">
        <v>8345</v>
      </c>
      <c r="P2868" s="14">
        <f t="shared" si="137"/>
        <v>42300.585891203707</v>
      </c>
      <c r="Q2868" s="14">
        <f t="shared" si="138"/>
        <v>42330.627557870372</v>
      </c>
      <c r="R2868">
        <f t="shared" si="136"/>
        <v>30</v>
      </c>
    </row>
    <row r="2869" spans="1:18" ht="29" hidden="1" x14ac:dyDescent="0.35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8328</v>
      </c>
      <c r="O2869" t="s">
        <v>8329</v>
      </c>
      <c r="P2869" s="14">
        <f t="shared" si="137"/>
        <v>41815.569212962961</v>
      </c>
      <c r="Q2869" s="14">
        <f t="shared" si="138"/>
        <v>41829.569212962961</v>
      </c>
      <c r="R2869">
        <f t="shared" si="136"/>
        <v>14</v>
      </c>
    </row>
    <row r="2870" spans="1:18" ht="43.5" hidden="1" x14ac:dyDescent="0.35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8328</v>
      </c>
      <c r="O2870" t="s">
        <v>8329</v>
      </c>
      <c r="P2870" s="14">
        <f t="shared" si="137"/>
        <v>42451.496817129635</v>
      </c>
      <c r="Q2870" s="14">
        <f t="shared" si="138"/>
        <v>42459.610416666663</v>
      </c>
      <c r="R2870">
        <f t="shared" si="136"/>
        <v>8</v>
      </c>
    </row>
    <row r="2871" spans="1:18" ht="43.5" hidden="1" x14ac:dyDescent="0.35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8328</v>
      </c>
      <c r="O2871" t="s">
        <v>8329</v>
      </c>
      <c r="P2871" s="14">
        <f t="shared" si="137"/>
        <v>41759.13962962963</v>
      </c>
      <c r="Q2871" s="14">
        <f t="shared" si="138"/>
        <v>41791.165972222225</v>
      </c>
      <c r="R2871">
        <f t="shared" si="136"/>
        <v>32</v>
      </c>
    </row>
    <row r="2872" spans="1:18" ht="43.5" hidden="1" x14ac:dyDescent="0.35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8328</v>
      </c>
      <c r="O2872" t="s">
        <v>8329</v>
      </c>
      <c r="P2872" s="14">
        <f t="shared" si="137"/>
        <v>42495.434236111112</v>
      </c>
      <c r="Q2872" s="14">
        <f t="shared" si="138"/>
        <v>42523.434236111112</v>
      </c>
      <c r="R2872">
        <f t="shared" si="136"/>
        <v>28</v>
      </c>
    </row>
    <row r="2873" spans="1:18" ht="58" hidden="1" x14ac:dyDescent="0.35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8328</v>
      </c>
      <c r="O2873" t="s">
        <v>8329</v>
      </c>
      <c r="P2873" s="14">
        <f t="shared" si="137"/>
        <v>41938.709421296298</v>
      </c>
      <c r="Q2873" s="14">
        <f t="shared" si="138"/>
        <v>41966.916666666672</v>
      </c>
      <c r="R2873">
        <f t="shared" si="136"/>
        <v>28</v>
      </c>
    </row>
    <row r="2874" spans="1:18" ht="58" hidden="1" x14ac:dyDescent="0.35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8328</v>
      </c>
      <c r="O2874" t="s">
        <v>8329</v>
      </c>
      <c r="P2874" s="14">
        <f t="shared" si="137"/>
        <v>42060.035636574074</v>
      </c>
      <c r="Q2874" s="14">
        <f t="shared" si="138"/>
        <v>42081.708333333328</v>
      </c>
      <c r="R2874">
        <f t="shared" si="136"/>
        <v>21</v>
      </c>
    </row>
    <row r="2875" spans="1:18" hidden="1" x14ac:dyDescent="0.35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8328</v>
      </c>
      <c r="O2875" t="s">
        <v>8329</v>
      </c>
      <c r="P2875" s="14">
        <f t="shared" si="137"/>
        <v>42172.613506944443</v>
      </c>
      <c r="Q2875" s="14">
        <f t="shared" si="138"/>
        <v>42202.554166666669</v>
      </c>
      <c r="R2875">
        <f t="shared" si="136"/>
        <v>30</v>
      </c>
    </row>
    <row r="2876" spans="1:18" ht="58" hidden="1" x14ac:dyDescent="0.35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8328</v>
      </c>
      <c r="O2876" t="s">
        <v>8329</v>
      </c>
      <c r="P2876" s="14">
        <f t="shared" si="137"/>
        <v>42531.195277777777</v>
      </c>
      <c r="Q2876" s="14">
        <f t="shared" si="138"/>
        <v>42555.166666666672</v>
      </c>
      <c r="R2876">
        <f t="shared" si="136"/>
        <v>24</v>
      </c>
    </row>
    <row r="2877" spans="1:18" ht="58" hidden="1" x14ac:dyDescent="0.35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8328</v>
      </c>
      <c r="O2877" t="s">
        <v>8329</v>
      </c>
      <c r="P2877" s="14">
        <f t="shared" si="137"/>
        <v>42002.817488425921</v>
      </c>
      <c r="Q2877" s="14">
        <f t="shared" si="138"/>
        <v>42032.817488425921</v>
      </c>
      <c r="R2877">
        <f t="shared" si="136"/>
        <v>30</v>
      </c>
    </row>
    <row r="2878" spans="1:18" ht="43.5" hidden="1" x14ac:dyDescent="0.35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8328</v>
      </c>
      <c r="O2878" t="s">
        <v>8329</v>
      </c>
      <c r="P2878" s="14">
        <f t="shared" si="137"/>
        <v>42444.877743055549</v>
      </c>
      <c r="Q2878" s="14">
        <f t="shared" si="138"/>
        <v>42504.877743055549</v>
      </c>
      <c r="R2878">
        <f t="shared" si="136"/>
        <v>60</v>
      </c>
    </row>
    <row r="2879" spans="1:18" ht="43.5" hidden="1" x14ac:dyDescent="0.35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8328</v>
      </c>
      <c r="O2879" t="s">
        <v>8329</v>
      </c>
      <c r="P2879" s="14">
        <f t="shared" si="137"/>
        <v>42058.792476851857</v>
      </c>
      <c r="Q2879" s="14">
        <f t="shared" si="138"/>
        <v>42088.750810185185</v>
      </c>
      <c r="R2879">
        <f t="shared" si="136"/>
        <v>30</v>
      </c>
    </row>
    <row r="2880" spans="1:18" ht="43.5" hidden="1" x14ac:dyDescent="0.35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8328</v>
      </c>
      <c r="O2880" t="s">
        <v>8346</v>
      </c>
      <c r="P2880" s="14">
        <f t="shared" si="137"/>
        <v>42495.956631944442</v>
      </c>
      <c r="Q2880" s="14">
        <f t="shared" si="138"/>
        <v>42525.956631944442</v>
      </c>
      <c r="R2880">
        <f t="shared" si="136"/>
        <v>30</v>
      </c>
    </row>
    <row r="2881" spans="1:18" ht="43.5" hidden="1" x14ac:dyDescent="0.35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8328</v>
      </c>
      <c r="O2881" t="s">
        <v>8346</v>
      </c>
      <c r="P2881" s="14">
        <f t="shared" si="137"/>
        <v>41775.636157407411</v>
      </c>
      <c r="Q2881" s="14">
        <f t="shared" si="138"/>
        <v>41805.636157407411</v>
      </c>
      <c r="R2881">
        <f t="shared" si="136"/>
        <v>30</v>
      </c>
    </row>
    <row r="2882" spans="1:18" ht="43.5" hidden="1" x14ac:dyDescent="0.35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8328</v>
      </c>
      <c r="O2882" t="s">
        <v>8346</v>
      </c>
      <c r="P2882" s="14">
        <f t="shared" si="137"/>
        <v>41982.773356481484</v>
      </c>
      <c r="Q2882" s="14">
        <f t="shared" si="138"/>
        <v>42022.773356481484</v>
      </c>
      <c r="R2882">
        <f t="shared" si="136"/>
        <v>40</v>
      </c>
    </row>
    <row r="2883" spans="1:18" ht="43.5" hidden="1" x14ac:dyDescent="0.35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8328</v>
      </c>
      <c r="O2883" t="s">
        <v>8344</v>
      </c>
      <c r="P2883" s="14">
        <f t="shared" si="137"/>
        <v>41761.509409722225</v>
      </c>
      <c r="Q2883" s="14">
        <f t="shared" si="138"/>
        <v>41789.666666666664</v>
      </c>
      <c r="R2883">
        <f t="shared" ref="R2883:R2946" si="139">_xlfn.DAYS(Q2883,P2883)</f>
        <v>28</v>
      </c>
    </row>
    <row r="2884" spans="1:18" ht="58" hidden="1" x14ac:dyDescent="0.35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8328</v>
      </c>
      <c r="O2884" t="s">
        <v>8344</v>
      </c>
      <c r="P2884" s="14">
        <f t="shared" ref="P2884:P2947" si="140">(((J2884/60)/60)/24)+DATE(1970,1,1)</f>
        <v>42171.383530092593</v>
      </c>
      <c r="Q2884" s="14">
        <f t="shared" ref="Q2884:Q2947" si="141">(((I2884/60)/60)/24)+DATE(1970,1,1)</f>
        <v>42201.330555555556</v>
      </c>
      <c r="R2884">
        <f t="shared" si="139"/>
        <v>30</v>
      </c>
    </row>
    <row r="2885" spans="1:18" ht="58" hidden="1" x14ac:dyDescent="0.35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8328</v>
      </c>
      <c r="O2885" t="s">
        <v>8329</v>
      </c>
      <c r="P2885" s="14">
        <f t="shared" si="140"/>
        <v>41766.80572916667</v>
      </c>
      <c r="Q2885" s="14">
        <f t="shared" si="141"/>
        <v>41799.80572916667</v>
      </c>
      <c r="R2885">
        <f t="shared" si="139"/>
        <v>33</v>
      </c>
    </row>
    <row r="2886" spans="1:18" ht="43.5" hidden="1" x14ac:dyDescent="0.35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8328</v>
      </c>
      <c r="O2886" t="s">
        <v>8329</v>
      </c>
      <c r="P2886" s="14">
        <f t="shared" si="140"/>
        <v>41772.105937500004</v>
      </c>
      <c r="Q2886" s="14">
        <f t="shared" si="141"/>
        <v>41803.916666666664</v>
      </c>
      <c r="R2886">
        <f t="shared" si="139"/>
        <v>31</v>
      </c>
    </row>
    <row r="2887" spans="1:18" ht="43.5" hidden="1" x14ac:dyDescent="0.35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8328</v>
      </c>
      <c r="O2887" t="s">
        <v>8329</v>
      </c>
      <c r="P2887" s="14">
        <f t="shared" si="140"/>
        <v>41781.666770833333</v>
      </c>
      <c r="Q2887" s="14">
        <f t="shared" si="141"/>
        <v>41811.666770833333</v>
      </c>
      <c r="R2887">
        <f t="shared" si="139"/>
        <v>30</v>
      </c>
    </row>
    <row r="2888" spans="1:18" ht="43.5" hidden="1" x14ac:dyDescent="0.35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8328</v>
      </c>
      <c r="O2888" t="s">
        <v>8329</v>
      </c>
      <c r="P2888" s="14">
        <f t="shared" si="140"/>
        <v>41491.79478009259</v>
      </c>
      <c r="Q2888" s="14">
        <f t="shared" si="141"/>
        <v>41509.79478009259</v>
      </c>
      <c r="R2888">
        <f t="shared" si="139"/>
        <v>18</v>
      </c>
    </row>
    <row r="2889" spans="1:18" ht="43.5" hidden="1" x14ac:dyDescent="0.35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8328</v>
      </c>
      <c r="O2889" t="s">
        <v>8329</v>
      </c>
      <c r="P2889" s="14">
        <f t="shared" si="140"/>
        <v>42270.582141203704</v>
      </c>
      <c r="Q2889" s="14">
        <f t="shared" si="141"/>
        <v>42301.895138888889</v>
      </c>
      <c r="R2889">
        <f t="shared" si="139"/>
        <v>31</v>
      </c>
    </row>
    <row r="2890" spans="1:18" ht="43.5" hidden="1" x14ac:dyDescent="0.35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8328</v>
      </c>
      <c r="O2890" t="s">
        <v>8329</v>
      </c>
      <c r="P2890" s="14">
        <f t="shared" si="140"/>
        <v>42167.434166666666</v>
      </c>
      <c r="Q2890" s="14">
        <f t="shared" si="141"/>
        <v>42197.434166666666</v>
      </c>
      <c r="R2890">
        <f t="shared" si="139"/>
        <v>30</v>
      </c>
    </row>
    <row r="2891" spans="1:18" ht="29" hidden="1" x14ac:dyDescent="0.35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8328</v>
      </c>
      <c r="O2891" t="s">
        <v>8329</v>
      </c>
      <c r="P2891" s="14">
        <f t="shared" si="140"/>
        <v>42284.516064814816</v>
      </c>
      <c r="Q2891" s="14">
        <f t="shared" si="141"/>
        <v>42307.875</v>
      </c>
      <c r="R2891">
        <f t="shared" si="139"/>
        <v>23</v>
      </c>
    </row>
    <row r="2892" spans="1:18" ht="29" hidden="1" x14ac:dyDescent="0.35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8328</v>
      </c>
      <c r="O2892" t="s">
        <v>8329</v>
      </c>
      <c r="P2892" s="14">
        <f t="shared" si="140"/>
        <v>42016.800208333334</v>
      </c>
      <c r="Q2892" s="14">
        <f t="shared" si="141"/>
        <v>42032.916666666672</v>
      </c>
      <c r="R2892">
        <f t="shared" si="139"/>
        <v>16</v>
      </c>
    </row>
    <row r="2893" spans="1:18" ht="58" hidden="1" x14ac:dyDescent="0.35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8328</v>
      </c>
      <c r="O2893" t="s">
        <v>8329</v>
      </c>
      <c r="P2893" s="14">
        <f t="shared" si="140"/>
        <v>42124.848414351851</v>
      </c>
      <c r="Q2893" s="14">
        <f t="shared" si="141"/>
        <v>42154.848414351851</v>
      </c>
      <c r="R2893">
        <f t="shared" si="139"/>
        <v>30</v>
      </c>
    </row>
    <row r="2894" spans="1:18" ht="29" hidden="1" x14ac:dyDescent="0.35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8328</v>
      </c>
      <c r="O2894" t="s">
        <v>8329</v>
      </c>
      <c r="P2894" s="14">
        <f t="shared" si="140"/>
        <v>42311.750324074077</v>
      </c>
      <c r="Q2894" s="14">
        <f t="shared" si="141"/>
        <v>42336.750324074077</v>
      </c>
      <c r="R2894">
        <f t="shared" si="139"/>
        <v>25</v>
      </c>
    </row>
    <row r="2895" spans="1:18" ht="43.5" hidden="1" x14ac:dyDescent="0.35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8328</v>
      </c>
      <c r="O2895" t="s">
        <v>8329</v>
      </c>
      <c r="P2895" s="14">
        <f t="shared" si="140"/>
        <v>42264.29178240741</v>
      </c>
      <c r="Q2895" s="14">
        <f t="shared" si="141"/>
        <v>42294.29178240741</v>
      </c>
      <c r="R2895">
        <f t="shared" si="139"/>
        <v>30</v>
      </c>
    </row>
    <row r="2896" spans="1:18" ht="43.5" hidden="1" x14ac:dyDescent="0.35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8328</v>
      </c>
      <c r="O2896" t="s">
        <v>8329</v>
      </c>
      <c r="P2896" s="14">
        <f t="shared" si="140"/>
        <v>42664.809560185182</v>
      </c>
      <c r="Q2896" s="14">
        <f t="shared" si="141"/>
        <v>42685.916666666672</v>
      </c>
      <c r="R2896">
        <f t="shared" si="139"/>
        <v>21</v>
      </c>
    </row>
    <row r="2897" spans="1:18" ht="43.5" hidden="1" x14ac:dyDescent="0.35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8328</v>
      </c>
      <c r="O2897" t="s">
        <v>8329</v>
      </c>
      <c r="P2897" s="14">
        <f t="shared" si="140"/>
        <v>42513.045798611114</v>
      </c>
      <c r="Q2897" s="14">
        <f t="shared" si="141"/>
        <v>42543.045798611114</v>
      </c>
      <c r="R2897">
        <f t="shared" si="139"/>
        <v>30</v>
      </c>
    </row>
    <row r="2898" spans="1:18" ht="43.5" hidden="1" x14ac:dyDescent="0.35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8328</v>
      </c>
      <c r="O2898" t="s">
        <v>8329</v>
      </c>
      <c r="P2898" s="14">
        <f t="shared" si="140"/>
        <v>41901.282025462962</v>
      </c>
      <c r="Q2898" s="14">
        <f t="shared" si="141"/>
        <v>41922.875</v>
      </c>
      <c r="R2898">
        <f t="shared" si="139"/>
        <v>21</v>
      </c>
    </row>
    <row r="2899" spans="1:18" ht="43.5" hidden="1" x14ac:dyDescent="0.35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8328</v>
      </c>
      <c r="O2899" t="s">
        <v>8329</v>
      </c>
      <c r="P2899" s="14">
        <f t="shared" si="140"/>
        <v>42321.101759259262</v>
      </c>
      <c r="Q2899" s="14">
        <f t="shared" si="141"/>
        <v>42351.101759259262</v>
      </c>
      <c r="R2899">
        <f t="shared" si="139"/>
        <v>30</v>
      </c>
    </row>
    <row r="2900" spans="1:18" ht="43.5" hidden="1" x14ac:dyDescent="0.35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8328</v>
      </c>
      <c r="O2900" t="s">
        <v>8329</v>
      </c>
      <c r="P2900" s="14">
        <f t="shared" si="140"/>
        <v>42100.927858796291</v>
      </c>
      <c r="Q2900" s="14">
        <f t="shared" si="141"/>
        <v>42126.875</v>
      </c>
      <c r="R2900">
        <f t="shared" si="139"/>
        <v>26</v>
      </c>
    </row>
    <row r="2901" spans="1:18" ht="43.5" hidden="1" x14ac:dyDescent="0.35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8328</v>
      </c>
      <c r="O2901" t="s">
        <v>8329</v>
      </c>
      <c r="P2901" s="14">
        <f t="shared" si="140"/>
        <v>42294.429641203707</v>
      </c>
      <c r="Q2901" s="14">
        <f t="shared" si="141"/>
        <v>42321.845138888893</v>
      </c>
      <c r="R2901">
        <f t="shared" si="139"/>
        <v>27</v>
      </c>
    </row>
    <row r="2902" spans="1:18" ht="58" hidden="1" x14ac:dyDescent="0.35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8328</v>
      </c>
      <c r="O2902" t="s">
        <v>8329</v>
      </c>
      <c r="P2902" s="14">
        <f t="shared" si="140"/>
        <v>42506.760405092587</v>
      </c>
      <c r="Q2902" s="14">
        <f t="shared" si="141"/>
        <v>42536.760405092587</v>
      </c>
      <c r="R2902">
        <f t="shared" si="139"/>
        <v>30</v>
      </c>
    </row>
    <row r="2903" spans="1:18" ht="43.5" hidden="1" x14ac:dyDescent="0.35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8328</v>
      </c>
      <c r="O2903" t="s">
        <v>8329</v>
      </c>
      <c r="P2903" s="14">
        <f t="shared" si="140"/>
        <v>42545.478333333333</v>
      </c>
      <c r="Q2903" s="14">
        <f t="shared" si="141"/>
        <v>42575.478333333333</v>
      </c>
      <c r="R2903">
        <f t="shared" si="139"/>
        <v>30</v>
      </c>
    </row>
    <row r="2904" spans="1:18" ht="87" hidden="1" x14ac:dyDescent="0.35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8328</v>
      </c>
      <c r="O2904" t="s">
        <v>8329</v>
      </c>
      <c r="P2904" s="14">
        <f t="shared" si="140"/>
        <v>41760.935706018521</v>
      </c>
      <c r="Q2904" s="14">
        <f t="shared" si="141"/>
        <v>41772.166666666664</v>
      </c>
      <c r="R2904">
        <f t="shared" si="139"/>
        <v>12</v>
      </c>
    </row>
    <row r="2905" spans="1:18" ht="43.5" hidden="1" x14ac:dyDescent="0.35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8328</v>
      </c>
      <c r="O2905" t="s">
        <v>8329</v>
      </c>
      <c r="P2905" s="14">
        <f t="shared" si="140"/>
        <v>41856.010069444441</v>
      </c>
      <c r="Q2905" s="14">
        <f t="shared" si="141"/>
        <v>41890.125</v>
      </c>
      <c r="R2905">
        <f t="shared" si="139"/>
        <v>34</v>
      </c>
    </row>
    <row r="2906" spans="1:18" ht="29" hidden="1" x14ac:dyDescent="0.35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8328</v>
      </c>
      <c r="O2906" t="s">
        <v>8329</v>
      </c>
      <c r="P2906" s="14">
        <f t="shared" si="140"/>
        <v>42040.831678240742</v>
      </c>
      <c r="Q2906" s="14">
        <f t="shared" si="141"/>
        <v>42070.831678240742</v>
      </c>
      <c r="R2906">
        <f t="shared" si="139"/>
        <v>30</v>
      </c>
    </row>
    <row r="2907" spans="1:18" ht="58" hidden="1" x14ac:dyDescent="0.35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8328</v>
      </c>
      <c r="O2907" t="s">
        <v>8329</v>
      </c>
      <c r="P2907" s="14">
        <f t="shared" si="140"/>
        <v>42462.893495370372</v>
      </c>
      <c r="Q2907" s="14">
        <f t="shared" si="141"/>
        <v>42492.893495370372</v>
      </c>
      <c r="R2907">
        <f t="shared" si="139"/>
        <v>30</v>
      </c>
    </row>
    <row r="2908" spans="1:18" ht="116" hidden="1" x14ac:dyDescent="0.35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8328</v>
      </c>
      <c r="O2908" t="s">
        <v>8329</v>
      </c>
      <c r="P2908" s="14">
        <f t="shared" si="140"/>
        <v>42203.680300925931</v>
      </c>
      <c r="Q2908" s="14">
        <f t="shared" si="141"/>
        <v>42221.774999999994</v>
      </c>
      <c r="R2908">
        <f t="shared" si="139"/>
        <v>18</v>
      </c>
    </row>
    <row r="2909" spans="1:18" ht="29" hidden="1" x14ac:dyDescent="0.35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8328</v>
      </c>
      <c r="O2909" t="s">
        <v>8329</v>
      </c>
      <c r="P2909" s="14">
        <f t="shared" si="140"/>
        <v>42417.585532407407</v>
      </c>
      <c r="Q2909" s="14">
        <f t="shared" si="141"/>
        <v>42432.249305555553</v>
      </c>
      <c r="R2909">
        <f t="shared" si="139"/>
        <v>15</v>
      </c>
    </row>
    <row r="2910" spans="1:18" ht="43.5" hidden="1" x14ac:dyDescent="0.35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8328</v>
      </c>
      <c r="O2910" t="s">
        <v>8329</v>
      </c>
      <c r="P2910" s="14">
        <f t="shared" si="140"/>
        <v>42072.370381944449</v>
      </c>
      <c r="Q2910" s="14">
        <f t="shared" si="141"/>
        <v>42102.370381944449</v>
      </c>
      <c r="R2910">
        <f t="shared" si="139"/>
        <v>30</v>
      </c>
    </row>
    <row r="2911" spans="1:18" ht="43.5" hidden="1" x14ac:dyDescent="0.35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8328</v>
      </c>
      <c r="O2911" t="s">
        <v>8329</v>
      </c>
      <c r="P2911" s="14">
        <f t="shared" si="140"/>
        <v>42144.041851851856</v>
      </c>
      <c r="Q2911" s="14">
        <f t="shared" si="141"/>
        <v>42174.041851851856</v>
      </c>
      <c r="R2911">
        <f t="shared" si="139"/>
        <v>30</v>
      </c>
    </row>
    <row r="2912" spans="1:18" ht="43.5" hidden="1" x14ac:dyDescent="0.35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8328</v>
      </c>
      <c r="O2912" t="s">
        <v>8329</v>
      </c>
      <c r="P2912" s="14">
        <f t="shared" si="140"/>
        <v>42318.593703703707</v>
      </c>
      <c r="Q2912" s="14">
        <f t="shared" si="141"/>
        <v>42348.593703703707</v>
      </c>
      <c r="R2912">
        <f t="shared" si="139"/>
        <v>30</v>
      </c>
    </row>
    <row r="2913" spans="1:18" ht="58" hidden="1" x14ac:dyDescent="0.35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8328</v>
      </c>
      <c r="O2913" t="s">
        <v>8329</v>
      </c>
      <c r="P2913" s="14">
        <f t="shared" si="140"/>
        <v>42052.949814814812</v>
      </c>
      <c r="Q2913" s="14">
        <f t="shared" si="141"/>
        <v>42082.908148148148</v>
      </c>
      <c r="R2913">
        <f t="shared" si="139"/>
        <v>30</v>
      </c>
    </row>
    <row r="2914" spans="1:18" ht="29" hidden="1" x14ac:dyDescent="0.35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8328</v>
      </c>
      <c r="O2914" t="s">
        <v>8329</v>
      </c>
      <c r="P2914" s="14">
        <f t="shared" si="140"/>
        <v>41828.736921296295</v>
      </c>
      <c r="Q2914" s="14">
        <f t="shared" si="141"/>
        <v>41846.291666666664</v>
      </c>
      <c r="R2914">
        <f t="shared" si="139"/>
        <v>18</v>
      </c>
    </row>
    <row r="2915" spans="1:18" ht="58" hidden="1" x14ac:dyDescent="0.35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8328</v>
      </c>
      <c r="O2915" t="s">
        <v>8329</v>
      </c>
      <c r="P2915" s="14">
        <f t="shared" si="140"/>
        <v>41897.602037037039</v>
      </c>
      <c r="Q2915" s="14">
        <f t="shared" si="141"/>
        <v>41927.602037037039</v>
      </c>
      <c r="R2915">
        <f t="shared" si="139"/>
        <v>30</v>
      </c>
    </row>
    <row r="2916" spans="1:18" ht="29" hidden="1" x14ac:dyDescent="0.35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8328</v>
      </c>
      <c r="O2916" t="s">
        <v>8329</v>
      </c>
      <c r="P2916" s="14">
        <f t="shared" si="140"/>
        <v>42164.299722222218</v>
      </c>
      <c r="Q2916" s="14">
        <f t="shared" si="141"/>
        <v>42190.957638888889</v>
      </c>
      <c r="R2916">
        <f t="shared" si="139"/>
        <v>26</v>
      </c>
    </row>
    <row r="2917" spans="1:18" ht="43.5" hidden="1" x14ac:dyDescent="0.35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8328</v>
      </c>
      <c r="O2917" t="s">
        <v>8346</v>
      </c>
      <c r="P2917" s="14">
        <f t="shared" si="140"/>
        <v>41808.881215277775</v>
      </c>
      <c r="Q2917" s="14">
        <f t="shared" si="141"/>
        <v>41846.207638888889</v>
      </c>
      <c r="R2917">
        <f t="shared" si="139"/>
        <v>38</v>
      </c>
    </row>
    <row r="2918" spans="1:18" ht="58" hidden="1" x14ac:dyDescent="0.35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8328</v>
      </c>
      <c r="O2918" t="s">
        <v>8346</v>
      </c>
      <c r="P2918" s="14">
        <f t="shared" si="140"/>
        <v>42087.792303240742</v>
      </c>
      <c r="Q2918" s="14">
        <f t="shared" si="141"/>
        <v>42103.792303240742</v>
      </c>
      <c r="R2918">
        <f t="shared" si="139"/>
        <v>16</v>
      </c>
    </row>
    <row r="2919" spans="1:18" ht="43.5" hidden="1" x14ac:dyDescent="0.35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8328</v>
      </c>
      <c r="O2919" t="s">
        <v>8346</v>
      </c>
      <c r="P2919" s="14">
        <f t="shared" si="140"/>
        <v>42166.219733796301</v>
      </c>
      <c r="Q2919" s="14">
        <f t="shared" si="141"/>
        <v>42198.837499999994</v>
      </c>
      <c r="R2919">
        <f t="shared" si="139"/>
        <v>32</v>
      </c>
    </row>
    <row r="2920" spans="1:18" ht="43.5" hidden="1" x14ac:dyDescent="0.35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8328</v>
      </c>
      <c r="O2920" t="s">
        <v>8329</v>
      </c>
      <c r="P2920" s="14">
        <f t="shared" si="140"/>
        <v>42170.910231481481</v>
      </c>
      <c r="Q2920" s="14">
        <f t="shared" si="141"/>
        <v>42205.165972222225</v>
      </c>
      <c r="R2920">
        <f t="shared" si="139"/>
        <v>35</v>
      </c>
    </row>
    <row r="2921" spans="1:18" ht="43.5" hidden="1" x14ac:dyDescent="0.35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8328</v>
      </c>
      <c r="O2921" t="s">
        <v>8329</v>
      </c>
      <c r="P2921" s="14">
        <f t="shared" si="140"/>
        <v>42172.439571759256</v>
      </c>
      <c r="Q2921" s="14">
        <f t="shared" si="141"/>
        <v>42202.439571759256</v>
      </c>
      <c r="R2921">
        <f t="shared" si="139"/>
        <v>30</v>
      </c>
    </row>
    <row r="2922" spans="1:18" ht="43.5" hidden="1" x14ac:dyDescent="0.35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8328</v>
      </c>
      <c r="O2922" t="s">
        <v>8329</v>
      </c>
      <c r="P2922" s="14">
        <f t="shared" si="140"/>
        <v>41789.893599537041</v>
      </c>
      <c r="Q2922" s="14">
        <f t="shared" si="141"/>
        <v>41815.875</v>
      </c>
      <c r="R2922">
        <f t="shared" si="139"/>
        <v>26</v>
      </c>
    </row>
    <row r="2923" spans="1:18" ht="43.5" hidden="1" x14ac:dyDescent="0.35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8328</v>
      </c>
      <c r="O2923" t="s">
        <v>8329</v>
      </c>
      <c r="P2923" s="14">
        <f t="shared" si="140"/>
        <v>41982.87364583333</v>
      </c>
      <c r="Q2923" s="14">
        <f t="shared" si="141"/>
        <v>42012.87364583333</v>
      </c>
      <c r="R2923">
        <f t="shared" si="139"/>
        <v>30</v>
      </c>
    </row>
    <row r="2924" spans="1:18" ht="58" hidden="1" x14ac:dyDescent="0.35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8328</v>
      </c>
      <c r="O2924" t="s">
        <v>8329</v>
      </c>
      <c r="P2924" s="14">
        <f t="shared" si="140"/>
        <v>42193.482291666667</v>
      </c>
      <c r="Q2924" s="14">
        <f t="shared" si="141"/>
        <v>42233.666666666672</v>
      </c>
      <c r="R2924">
        <f t="shared" si="139"/>
        <v>40</v>
      </c>
    </row>
    <row r="2925" spans="1:18" ht="43.5" hidden="1" x14ac:dyDescent="0.35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8328</v>
      </c>
      <c r="O2925" t="s">
        <v>8329</v>
      </c>
      <c r="P2925" s="14">
        <f t="shared" si="140"/>
        <v>42136.092488425929</v>
      </c>
      <c r="Q2925" s="14">
        <f t="shared" si="141"/>
        <v>42166.092488425929</v>
      </c>
      <c r="R2925">
        <f t="shared" si="139"/>
        <v>30</v>
      </c>
    </row>
    <row r="2926" spans="1:18" ht="43.5" hidden="1" x14ac:dyDescent="0.35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8328</v>
      </c>
      <c r="O2926" t="s">
        <v>8329</v>
      </c>
      <c r="P2926" s="14">
        <f t="shared" si="140"/>
        <v>42114.818935185183</v>
      </c>
      <c r="Q2926" s="14">
        <f t="shared" si="141"/>
        <v>42134.957638888889</v>
      </c>
      <c r="R2926">
        <f t="shared" si="139"/>
        <v>20</v>
      </c>
    </row>
    <row r="2927" spans="1:18" ht="43.5" hidden="1" x14ac:dyDescent="0.35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8328</v>
      </c>
      <c r="O2927" t="s">
        <v>8329</v>
      </c>
      <c r="P2927" s="14">
        <f t="shared" si="140"/>
        <v>42657.38726851852</v>
      </c>
      <c r="Q2927" s="14">
        <f t="shared" si="141"/>
        <v>42687.428935185191</v>
      </c>
      <c r="R2927">
        <f t="shared" si="139"/>
        <v>30</v>
      </c>
    </row>
    <row r="2928" spans="1:18" ht="43.5" hidden="1" x14ac:dyDescent="0.35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8328</v>
      </c>
      <c r="O2928" t="s">
        <v>8329</v>
      </c>
      <c r="P2928" s="14">
        <f t="shared" si="140"/>
        <v>41830.267407407409</v>
      </c>
      <c r="Q2928" s="14">
        <f t="shared" si="141"/>
        <v>41860.267407407409</v>
      </c>
      <c r="R2928">
        <f t="shared" si="139"/>
        <v>30</v>
      </c>
    </row>
    <row r="2929" spans="1:18" ht="58" hidden="1" x14ac:dyDescent="0.35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8328</v>
      </c>
      <c r="O2929" t="s">
        <v>8329</v>
      </c>
      <c r="P2929" s="14">
        <f t="shared" si="140"/>
        <v>41795.598923611113</v>
      </c>
      <c r="Q2929" s="14">
        <f t="shared" si="141"/>
        <v>41825.598923611113</v>
      </c>
      <c r="R2929">
        <f t="shared" si="139"/>
        <v>30</v>
      </c>
    </row>
    <row r="2930" spans="1:18" ht="58" hidden="1" x14ac:dyDescent="0.35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8328</v>
      </c>
      <c r="O2930" t="s">
        <v>8329</v>
      </c>
      <c r="P2930" s="14">
        <f t="shared" si="140"/>
        <v>42374.655081018514</v>
      </c>
      <c r="Q2930" s="14">
        <f t="shared" si="141"/>
        <v>42403.784027777772</v>
      </c>
      <c r="R2930">
        <f t="shared" si="139"/>
        <v>29</v>
      </c>
    </row>
    <row r="2931" spans="1:18" ht="43.5" hidden="1" x14ac:dyDescent="0.35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8328</v>
      </c>
      <c r="O2931" t="s">
        <v>8329</v>
      </c>
      <c r="P2931" s="14">
        <f t="shared" si="140"/>
        <v>41869.798726851855</v>
      </c>
      <c r="Q2931" s="14">
        <f t="shared" si="141"/>
        <v>41929.798726851855</v>
      </c>
      <c r="R2931">
        <f t="shared" si="139"/>
        <v>60</v>
      </c>
    </row>
    <row r="2932" spans="1:18" ht="43.5" hidden="1" x14ac:dyDescent="0.35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8328</v>
      </c>
      <c r="O2932" t="s">
        <v>8329</v>
      </c>
      <c r="P2932" s="14">
        <f t="shared" si="140"/>
        <v>42178.815891203703</v>
      </c>
      <c r="Q2932" s="14">
        <f t="shared" si="141"/>
        <v>42238.815891203703</v>
      </c>
      <c r="R2932">
        <f t="shared" si="139"/>
        <v>60</v>
      </c>
    </row>
    <row r="2933" spans="1:18" ht="43.5" hidden="1" x14ac:dyDescent="0.35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8328</v>
      </c>
      <c r="O2933" t="s">
        <v>8329</v>
      </c>
      <c r="P2933" s="14">
        <f t="shared" si="140"/>
        <v>42400.946597222224</v>
      </c>
      <c r="Q2933" s="14">
        <f t="shared" si="141"/>
        <v>42428</v>
      </c>
      <c r="R2933">
        <f t="shared" si="139"/>
        <v>28</v>
      </c>
    </row>
    <row r="2934" spans="1:18" ht="43.5" hidden="1" x14ac:dyDescent="0.3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8312</v>
      </c>
      <c r="O2934" t="s">
        <v>8337</v>
      </c>
      <c r="P2934" s="14">
        <f t="shared" si="140"/>
        <v>42199.32707175926</v>
      </c>
      <c r="Q2934" s="14">
        <f t="shared" si="141"/>
        <v>42231.32707175926</v>
      </c>
      <c r="R2934">
        <f t="shared" si="139"/>
        <v>32</v>
      </c>
    </row>
    <row r="2935" spans="1:18" ht="43.5" hidden="1" x14ac:dyDescent="0.3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8306</v>
      </c>
      <c r="O2935" t="s">
        <v>8310</v>
      </c>
      <c r="P2935" s="14">
        <f t="shared" si="140"/>
        <v>42576.452731481477</v>
      </c>
      <c r="Q2935" s="14">
        <f t="shared" si="141"/>
        <v>42607.452731481477</v>
      </c>
      <c r="R2935">
        <f t="shared" si="139"/>
        <v>31</v>
      </c>
    </row>
    <row r="2936" spans="1:18" ht="43.5" hidden="1" x14ac:dyDescent="0.3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8328</v>
      </c>
      <c r="O2936" t="s">
        <v>8329</v>
      </c>
      <c r="P2936" s="14">
        <f t="shared" si="140"/>
        <v>41841.651597222226</v>
      </c>
      <c r="Q2936" s="14">
        <f t="shared" si="141"/>
        <v>41881.229166666664</v>
      </c>
      <c r="R2936">
        <f t="shared" si="139"/>
        <v>40</v>
      </c>
    </row>
    <row r="2937" spans="1:18" ht="29" hidden="1" x14ac:dyDescent="0.35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8315</v>
      </c>
      <c r="O2937" t="s">
        <v>8331</v>
      </c>
      <c r="P2937" s="14">
        <f t="shared" si="140"/>
        <v>41411.866608796299</v>
      </c>
      <c r="Q2937" s="14">
        <f t="shared" si="141"/>
        <v>41441.866608796299</v>
      </c>
      <c r="R2937">
        <f t="shared" si="139"/>
        <v>30</v>
      </c>
    </row>
    <row r="2938" spans="1:18" ht="29" hidden="1" x14ac:dyDescent="0.35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8317</v>
      </c>
      <c r="O2938" t="s">
        <v>8334</v>
      </c>
      <c r="P2938" s="14">
        <f t="shared" si="140"/>
        <v>42780.942476851851</v>
      </c>
      <c r="Q2938" s="14">
        <f t="shared" si="141"/>
        <v>42810.900810185187</v>
      </c>
      <c r="R2938">
        <f t="shared" si="139"/>
        <v>30</v>
      </c>
    </row>
    <row r="2939" spans="1:18" ht="43.5" hidden="1" x14ac:dyDescent="0.35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8328</v>
      </c>
      <c r="O2939" t="s">
        <v>8344</v>
      </c>
      <c r="P2939" s="14">
        <f t="shared" si="140"/>
        <v>42431.500069444446</v>
      </c>
      <c r="Q2939" s="14">
        <f t="shared" si="141"/>
        <v>42491.458402777775</v>
      </c>
      <c r="R2939">
        <f t="shared" si="139"/>
        <v>60</v>
      </c>
    </row>
    <row r="2940" spans="1:18" ht="43.5" hidden="1" x14ac:dyDescent="0.3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8328</v>
      </c>
      <c r="O2940" t="s">
        <v>8329</v>
      </c>
      <c r="P2940" s="14">
        <f t="shared" si="140"/>
        <v>42661.442060185189</v>
      </c>
      <c r="Q2940" s="14">
        <f t="shared" si="141"/>
        <v>42691.483726851846</v>
      </c>
      <c r="R2940">
        <f t="shared" si="139"/>
        <v>30</v>
      </c>
    </row>
    <row r="2941" spans="1:18" ht="29" hidden="1" x14ac:dyDescent="0.35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8328</v>
      </c>
      <c r="O2941" t="s">
        <v>8346</v>
      </c>
      <c r="P2941" s="14">
        <f t="shared" si="140"/>
        <v>41989.819212962961</v>
      </c>
      <c r="Q2941" s="14">
        <f t="shared" si="141"/>
        <v>42049.819212962961</v>
      </c>
      <c r="R2941">
        <f t="shared" si="139"/>
        <v>60</v>
      </c>
    </row>
    <row r="2942" spans="1:18" ht="58" hidden="1" x14ac:dyDescent="0.3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8326</v>
      </c>
      <c r="O2942" t="s">
        <v>8327</v>
      </c>
      <c r="P2942" s="14">
        <f t="shared" si="140"/>
        <v>41941.802384259259</v>
      </c>
      <c r="Q2942" s="14">
        <f t="shared" si="141"/>
        <v>41974.125</v>
      </c>
      <c r="R2942">
        <f t="shared" si="139"/>
        <v>33</v>
      </c>
    </row>
    <row r="2943" spans="1:18" ht="43.5" hidden="1" x14ac:dyDescent="0.35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8306</v>
      </c>
      <c r="O2943" t="s">
        <v>8310</v>
      </c>
      <c r="P2943" s="14">
        <f t="shared" si="140"/>
        <v>40637.866550925923</v>
      </c>
      <c r="Q2943" s="14">
        <f t="shared" si="141"/>
        <v>40688.166666666664</v>
      </c>
      <c r="R2943">
        <f t="shared" si="139"/>
        <v>51</v>
      </c>
    </row>
    <row r="2944" spans="1:18" ht="43.5" hidden="1" x14ac:dyDescent="0.35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8317</v>
      </c>
      <c r="O2944" t="s">
        <v>8335</v>
      </c>
      <c r="P2944" s="14">
        <f t="shared" si="140"/>
        <v>40665.949976851851</v>
      </c>
      <c r="Q2944" s="14">
        <f t="shared" si="141"/>
        <v>40692.041666666664</v>
      </c>
      <c r="R2944">
        <f t="shared" si="139"/>
        <v>27</v>
      </c>
    </row>
    <row r="2945" spans="1:18" ht="43.5" hidden="1" x14ac:dyDescent="0.3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8317</v>
      </c>
      <c r="O2945" t="s">
        <v>8355</v>
      </c>
      <c r="P2945" s="14">
        <f t="shared" si="140"/>
        <v>40592.704652777778</v>
      </c>
      <c r="Q2945" s="14">
        <f t="shared" si="141"/>
        <v>40622.662986111114</v>
      </c>
      <c r="R2945">
        <f t="shared" si="139"/>
        <v>30</v>
      </c>
    </row>
    <row r="2946" spans="1:18" ht="43.5" hidden="1" x14ac:dyDescent="0.35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8317</v>
      </c>
      <c r="O2946" t="s">
        <v>8319</v>
      </c>
      <c r="P2946" s="14">
        <f t="shared" si="140"/>
        <v>41605.868449074071</v>
      </c>
      <c r="Q2946" s="14">
        <f t="shared" si="141"/>
        <v>41639.291666666664</v>
      </c>
      <c r="R2946">
        <f t="shared" si="139"/>
        <v>34</v>
      </c>
    </row>
    <row r="2947" spans="1:18" ht="43.5" hidden="1" x14ac:dyDescent="0.35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8326</v>
      </c>
      <c r="O2947" t="s">
        <v>8332</v>
      </c>
      <c r="P2947" s="14">
        <f t="shared" si="140"/>
        <v>41935.509652777779</v>
      </c>
      <c r="Q2947" s="14">
        <f t="shared" si="141"/>
        <v>41965.551319444443</v>
      </c>
      <c r="R2947">
        <f t="shared" ref="R2947:R3010" si="142">_xlfn.DAYS(Q2947,P2947)</f>
        <v>30</v>
      </c>
    </row>
    <row r="2948" spans="1:18" ht="43.5" hidden="1" x14ac:dyDescent="0.35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8328</v>
      </c>
      <c r="O2948" t="s">
        <v>8329</v>
      </c>
      <c r="P2948" s="14">
        <f t="shared" ref="P2948:P3011" si="143">(((J2948/60)/60)/24)+DATE(1970,1,1)</f>
        <v>42590.472685185188</v>
      </c>
      <c r="Q2948" s="14">
        <f t="shared" ref="Q2948:Q3011" si="144">(((I2948/60)/60)/24)+DATE(1970,1,1)</f>
        <v>42620.472685185188</v>
      </c>
      <c r="R2948">
        <f t="shared" si="142"/>
        <v>30</v>
      </c>
    </row>
    <row r="2949" spans="1:18" ht="43.5" hidden="1" x14ac:dyDescent="0.3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8328</v>
      </c>
      <c r="O2949" t="s">
        <v>8329</v>
      </c>
      <c r="P2949" s="14">
        <f t="shared" si="143"/>
        <v>42041.581307870365</v>
      </c>
      <c r="Q2949" s="14">
        <f t="shared" si="144"/>
        <v>42071.539641203708</v>
      </c>
      <c r="R2949">
        <f t="shared" si="142"/>
        <v>30</v>
      </c>
    </row>
    <row r="2950" spans="1:18" ht="58" hidden="1" x14ac:dyDescent="0.3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8315</v>
      </c>
      <c r="O2950" t="s">
        <v>8316</v>
      </c>
      <c r="P2950" s="14">
        <f t="shared" si="143"/>
        <v>41367.572280092594</v>
      </c>
      <c r="Q2950" s="14">
        <f t="shared" si="144"/>
        <v>41397.572280092594</v>
      </c>
      <c r="R2950">
        <f t="shared" si="142"/>
        <v>30</v>
      </c>
    </row>
    <row r="2951" spans="1:18" ht="43.5" hidden="1" x14ac:dyDescent="0.35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8306</v>
      </c>
      <c r="O2951" t="s">
        <v>8353</v>
      </c>
      <c r="P2951" s="14">
        <f t="shared" si="143"/>
        <v>41208.010196759256</v>
      </c>
      <c r="Q2951" s="14">
        <f t="shared" si="144"/>
        <v>41228</v>
      </c>
      <c r="R2951">
        <f t="shared" si="142"/>
        <v>20</v>
      </c>
    </row>
    <row r="2952" spans="1:18" ht="43.5" hidden="1" x14ac:dyDescent="0.35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8306</v>
      </c>
      <c r="O2952" t="s">
        <v>8353</v>
      </c>
      <c r="P2952" s="14">
        <f t="shared" si="143"/>
        <v>42485.724768518514</v>
      </c>
      <c r="Q2952" s="14">
        <f t="shared" si="144"/>
        <v>42504</v>
      </c>
      <c r="R2952">
        <f t="shared" si="142"/>
        <v>19</v>
      </c>
    </row>
    <row r="2953" spans="1:18" ht="43.5" hidden="1" x14ac:dyDescent="0.35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8315</v>
      </c>
      <c r="O2953" t="s">
        <v>8331</v>
      </c>
      <c r="P2953" s="14">
        <f t="shared" si="143"/>
        <v>42670.764039351852</v>
      </c>
      <c r="Q2953" s="14">
        <f t="shared" si="144"/>
        <v>42700.805706018517</v>
      </c>
      <c r="R2953">
        <f t="shared" si="142"/>
        <v>30</v>
      </c>
    </row>
    <row r="2954" spans="1:18" ht="43.5" hidden="1" x14ac:dyDescent="0.35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8317</v>
      </c>
      <c r="O2954" t="s">
        <v>8318</v>
      </c>
      <c r="P2954" s="14">
        <f t="shared" si="143"/>
        <v>41230.77311342593</v>
      </c>
      <c r="Q2954" s="14">
        <f t="shared" si="144"/>
        <v>41290.77311342593</v>
      </c>
      <c r="R2954">
        <f t="shared" si="142"/>
        <v>60</v>
      </c>
    </row>
    <row r="2955" spans="1:18" ht="43.5" hidden="1" x14ac:dyDescent="0.35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8321</v>
      </c>
      <c r="O2955" t="s">
        <v>8322</v>
      </c>
      <c r="P2955" s="14">
        <f t="shared" si="143"/>
        <v>41572.229849537034</v>
      </c>
      <c r="Q2955" s="14">
        <f t="shared" si="144"/>
        <v>41604.271516203706</v>
      </c>
      <c r="R2955">
        <f t="shared" si="142"/>
        <v>32</v>
      </c>
    </row>
    <row r="2956" spans="1:18" ht="43.5" hidden="1" x14ac:dyDescent="0.35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8326</v>
      </c>
      <c r="O2956" t="s">
        <v>8327</v>
      </c>
      <c r="P2956" s="14">
        <f t="shared" si="143"/>
        <v>42680.47555555556</v>
      </c>
      <c r="Q2956" s="14">
        <f t="shared" si="144"/>
        <v>42708</v>
      </c>
      <c r="R2956">
        <f t="shared" si="142"/>
        <v>28</v>
      </c>
    </row>
    <row r="2957" spans="1:18" ht="43.5" hidden="1" x14ac:dyDescent="0.35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8317</v>
      </c>
      <c r="O2957" t="s">
        <v>8335</v>
      </c>
      <c r="P2957" s="14">
        <f t="shared" si="143"/>
        <v>42707.074976851851</v>
      </c>
      <c r="Q2957" s="14">
        <f t="shared" si="144"/>
        <v>42727.074976851851</v>
      </c>
      <c r="R2957">
        <f t="shared" si="142"/>
        <v>20</v>
      </c>
    </row>
    <row r="2958" spans="1:18" ht="43.5" hidden="1" x14ac:dyDescent="0.35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8317</v>
      </c>
      <c r="O2958" t="s">
        <v>8319</v>
      </c>
      <c r="P2958" s="14">
        <f t="shared" si="143"/>
        <v>41270.21497685185</v>
      </c>
      <c r="Q2958" s="14">
        <f t="shared" si="144"/>
        <v>41300.21497685185</v>
      </c>
      <c r="R2958">
        <f t="shared" si="142"/>
        <v>30</v>
      </c>
    </row>
    <row r="2959" spans="1:18" ht="29" hidden="1" x14ac:dyDescent="0.35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8321</v>
      </c>
      <c r="O2959" t="s">
        <v>8338</v>
      </c>
      <c r="P2959" s="14">
        <f t="shared" si="143"/>
        <v>42136.75100694444</v>
      </c>
      <c r="Q2959" s="14">
        <f t="shared" si="144"/>
        <v>42166.75100694444</v>
      </c>
      <c r="R2959">
        <f t="shared" si="142"/>
        <v>30</v>
      </c>
    </row>
    <row r="2960" spans="1:18" ht="43.5" hidden="1" x14ac:dyDescent="0.35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8328</v>
      </c>
      <c r="O2960" t="s">
        <v>8329</v>
      </c>
      <c r="P2960" s="14">
        <f t="shared" si="143"/>
        <v>41550.867673611108</v>
      </c>
      <c r="Q2960" s="14">
        <f t="shared" si="144"/>
        <v>41580.867673611108</v>
      </c>
      <c r="R2960">
        <f t="shared" si="142"/>
        <v>30</v>
      </c>
    </row>
    <row r="2961" spans="1:18" ht="58" hidden="1" x14ac:dyDescent="0.35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8328</v>
      </c>
      <c r="O2961" t="s">
        <v>8329</v>
      </c>
      <c r="P2961" s="14">
        <f t="shared" si="143"/>
        <v>41808.649583333332</v>
      </c>
      <c r="Q2961" s="14">
        <f t="shared" si="144"/>
        <v>41868.649583333332</v>
      </c>
      <c r="R2961">
        <f t="shared" si="142"/>
        <v>60</v>
      </c>
    </row>
    <row r="2962" spans="1:18" ht="29" hidden="1" x14ac:dyDescent="0.3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8328</v>
      </c>
      <c r="O2962" t="s">
        <v>8329</v>
      </c>
      <c r="P2962" s="14">
        <f t="shared" si="143"/>
        <v>41793.710231481484</v>
      </c>
      <c r="Q2962" s="14">
        <f t="shared" si="144"/>
        <v>41823.710231481484</v>
      </c>
      <c r="R2962">
        <f t="shared" si="142"/>
        <v>30</v>
      </c>
    </row>
    <row r="2963" spans="1:18" ht="43.5" hidden="1" x14ac:dyDescent="0.35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8317</v>
      </c>
      <c r="O2963" t="s">
        <v>8318</v>
      </c>
      <c r="P2963" s="14">
        <f t="shared" si="143"/>
        <v>41037.829918981479</v>
      </c>
      <c r="Q2963" s="14">
        <f t="shared" si="144"/>
        <v>41058.829918981479</v>
      </c>
      <c r="R2963">
        <f t="shared" si="142"/>
        <v>21</v>
      </c>
    </row>
    <row r="2964" spans="1:18" ht="58" hidden="1" x14ac:dyDescent="0.35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8321</v>
      </c>
      <c r="O2964" t="s">
        <v>8322</v>
      </c>
      <c r="P2964" s="14">
        <f t="shared" si="143"/>
        <v>41722.792407407411</v>
      </c>
      <c r="Q2964" s="14">
        <f t="shared" si="144"/>
        <v>41735.792407407411</v>
      </c>
      <c r="R2964">
        <f t="shared" si="142"/>
        <v>13</v>
      </c>
    </row>
    <row r="2965" spans="1:18" ht="43.5" hidden="1" x14ac:dyDescent="0.35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8317</v>
      </c>
      <c r="O2965" t="s">
        <v>8355</v>
      </c>
      <c r="P2965" s="14">
        <f t="shared" si="143"/>
        <v>42039.878379629634</v>
      </c>
      <c r="Q2965" s="14">
        <f t="shared" si="144"/>
        <v>42069.878379629634</v>
      </c>
      <c r="R2965">
        <f t="shared" si="142"/>
        <v>30</v>
      </c>
    </row>
    <row r="2966" spans="1:18" ht="43.5" hidden="1" x14ac:dyDescent="0.35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8312</v>
      </c>
      <c r="O2966" t="s">
        <v>8343</v>
      </c>
      <c r="P2966" s="14">
        <f t="shared" si="143"/>
        <v>42482.624699074076</v>
      </c>
      <c r="Q2966" s="14">
        <f t="shared" si="144"/>
        <v>42512.624699074076</v>
      </c>
      <c r="R2966">
        <f t="shared" si="142"/>
        <v>30</v>
      </c>
    </row>
    <row r="2967" spans="1:18" ht="43.5" hidden="1" x14ac:dyDescent="0.35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8328</v>
      </c>
      <c r="O2967" t="s">
        <v>8329</v>
      </c>
      <c r="P2967" s="14">
        <f t="shared" si="143"/>
        <v>41960.119085648148</v>
      </c>
      <c r="Q2967" s="14">
        <f t="shared" si="144"/>
        <v>41990.119085648148</v>
      </c>
      <c r="R2967">
        <f t="shared" si="142"/>
        <v>30</v>
      </c>
    </row>
    <row r="2968" spans="1:18" ht="43.5" hidden="1" x14ac:dyDescent="0.35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8328</v>
      </c>
      <c r="O2968" t="s">
        <v>8329</v>
      </c>
      <c r="P2968" s="14">
        <f t="shared" si="143"/>
        <v>42411.942291666666</v>
      </c>
      <c r="Q2968" s="14">
        <f t="shared" si="144"/>
        <v>42434.041666666672</v>
      </c>
      <c r="R2968">
        <f t="shared" si="142"/>
        <v>23</v>
      </c>
    </row>
    <row r="2969" spans="1:18" ht="58" hidden="1" x14ac:dyDescent="0.35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8328</v>
      </c>
      <c r="O2969" t="s">
        <v>8329</v>
      </c>
      <c r="P2969" s="14">
        <f t="shared" si="143"/>
        <v>42497.275706018518</v>
      </c>
      <c r="Q2969" s="14">
        <f t="shared" si="144"/>
        <v>42535.904861111107</v>
      </c>
      <c r="R2969">
        <f t="shared" si="142"/>
        <v>38</v>
      </c>
    </row>
    <row r="2970" spans="1:18" ht="43.5" hidden="1" x14ac:dyDescent="0.3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8312</v>
      </c>
      <c r="O2970" t="s">
        <v>8342</v>
      </c>
      <c r="P2970" s="14">
        <f t="shared" si="143"/>
        <v>42453.49726851852</v>
      </c>
      <c r="Q2970" s="14">
        <f t="shared" si="144"/>
        <v>42490.5</v>
      </c>
      <c r="R2970">
        <f t="shared" si="142"/>
        <v>37</v>
      </c>
    </row>
    <row r="2971" spans="1:18" ht="43.5" hidden="1" x14ac:dyDescent="0.35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8306</v>
      </c>
      <c r="O2971" t="s">
        <v>8307</v>
      </c>
      <c r="P2971" s="14">
        <f t="shared" si="143"/>
        <v>42256.391875000001</v>
      </c>
      <c r="Q2971" s="14">
        <f t="shared" si="144"/>
        <v>42274.843055555553</v>
      </c>
      <c r="R2971">
        <f t="shared" si="142"/>
        <v>18</v>
      </c>
    </row>
    <row r="2972" spans="1:18" ht="43.5" hidden="1" x14ac:dyDescent="0.35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8306</v>
      </c>
      <c r="O2972" t="s">
        <v>8307</v>
      </c>
      <c r="P2972" s="14">
        <f t="shared" si="143"/>
        <v>42200.758240740746</v>
      </c>
      <c r="Q2972" s="14">
        <f t="shared" si="144"/>
        <v>42260.758240740746</v>
      </c>
      <c r="R2972">
        <f t="shared" si="142"/>
        <v>60</v>
      </c>
    </row>
    <row r="2973" spans="1:18" ht="43.5" hidden="1" x14ac:dyDescent="0.35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8306</v>
      </c>
      <c r="O2973" t="s">
        <v>8307</v>
      </c>
      <c r="P2973" s="14">
        <f t="shared" si="143"/>
        <v>42097.778946759259</v>
      </c>
      <c r="Q2973" s="14">
        <f t="shared" si="144"/>
        <v>42124.638888888891</v>
      </c>
      <c r="R2973">
        <f t="shared" si="142"/>
        <v>27</v>
      </c>
    </row>
    <row r="2974" spans="1:18" ht="58" hidden="1" x14ac:dyDescent="0.35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8306</v>
      </c>
      <c r="O2974" t="s">
        <v>8307</v>
      </c>
      <c r="P2974" s="14">
        <f t="shared" si="143"/>
        <v>41789.21398148148</v>
      </c>
      <c r="Q2974" s="14">
        <f t="shared" si="144"/>
        <v>41809.166666666664</v>
      </c>
      <c r="R2974">
        <f t="shared" si="142"/>
        <v>20</v>
      </c>
    </row>
    <row r="2975" spans="1:18" ht="43.5" hidden="1" x14ac:dyDescent="0.35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8306</v>
      </c>
      <c r="O2975" t="s">
        <v>8307</v>
      </c>
      <c r="P2975" s="14">
        <f t="shared" si="143"/>
        <v>41887.568912037037</v>
      </c>
      <c r="Q2975" s="14">
        <f t="shared" si="144"/>
        <v>41917.568912037037</v>
      </c>
      <c r="R2975">
        <f t="shared" si="142"/>
        <v>30</v>
      </c>
    </row>
    <row r="2976" spans="1:18" ht="58" hidden="1" x14ac:dyDescent="0.35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8306</v>
      </c>
      <c r="O2976" t="s">
        <v>8307</v>
      </c>
      <c r="P2976" s="14">
        <f t="shared" si="143"/>
        <v>41874.098807870374</v>
      </c>
      <c r="Q2976" s="14">
        <f t="shared" si="144"/>
        <v>41919.098807870374</v>
      </c>
      <c r="R2976">
        <f t="shared" si="142"/>
        <v>45</v>
      </c>
    </row>
    <row r="2977" spans="1:18" ht="43.5" hidden="1" x14ac:dyDescent="0.35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8306</v>
      </c>
      <c r="O2977" t="s">
        <v>8307</v>
      </c>
      <c r="P2977" s="14">
        <f t="shared" si="143"/>
        <v>42033.516898148147</v>
      </c>
      <c r="Q2977" s="14">
        <f t="shared" si="144"/>
        <v>42064.5</v>
      </c>
      <c r="R2977">
        <f t="shared" si="142"/>
        <v>31</v>
      </c>
    </row>
    <row r="2978" spans="1:18" ht="43.5" hidden="1" x14ac:dyDescent="0.35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8306</v>
      </c>
      <c r="O2978" t="s">
        <v>8353</v>
      </c>
      <c r="P2978" s="14">
        <f t="shared" si="143"/>
        <v>41612.912187499998</v>
      </c>
      <c r="Q2978" s="14">
        <f t="shared" si="144"/>
        <v>41636.207638888889</v>
      </c>
      <c r="R2978">
        <f t="shared" si="142"/>
        <v>24</v>
      </c>
    </row>
    <row r="2979" spans="1:18" ht="29" hidden="1" x14ac:dyDescent="0.35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8306</v>
      </c>
      <c r="O2979" t="s">
        <v>8353</v>
      </c>
      <c r="P2979" s="14">
        <f t="shared" si="143"/>
        <v>42539.849768518514</v>
      </c>
      <c r="Q2979" s="14">
        <f t="shared" si="144"/>
        <v>42569.849768518514</v>
      </c>
      <c r="R2979">
        <f t="shared" si="142"/>
        <v>30</v>
      </c>
    </row>
    <row r="2980" spans="1:18" ht="43.5" hidden="1" x14ac:dyDescent="0.35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8306</v>
      </c>
      <c r="O2980" t="s">
        <v>8353</v>
      </c>
      <c r="P2980" s="14">
        <f t="shared" si="143"/>
        <v>41075.583379629628</v>
      </c>
      <c r="Q2980" s="14">
        <f t="shared" si="144"/>
        <v>41105.583379629628</v>
      </c>
      <c r="R2980">
        <f t="shared" si="142"/>
        <v>30</v>
      </c>
    </row>
    <row r="2981" spans="1:18" ht="43.5" hidden="1" x14ac:dyDescent="0.35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8306</v>
      </c>
      <c r="O2981" t="s">
        <v>8310</v>
      </c>
      <c r="P2981" s="14">
        <f t="shared" si="143"/>
        <v>42292.539548611108</v>
      </c>
      <c r="Q2981" s="14">
        <f t="shared" si="144"/>
        <v>42313.58121527778</v>
      </c>
      <c r="R2981">
        <f t="shared" si="142"/>
        <v>21</v>
      </c>
    </row>
    <row r="2982" spans="1:18" ht="43.5" hidden="1" x14ac:dyDescent="0.35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8306</v>
      </c>
      <c r="O2982" t="s">
        <v>8310</v>
      </c>
      <c r="P2982" s="14">
        <f t="shared" si="143"/>
        <v>40806.870949074073</v>
      </c>
      <c r="Q2982" s="14">
        <f t="shared" si="144"/>
        <v>40866.912615740745</v>
      </c>
      <c r="R2982">
        <f t="shared" si="142"/>
        <v>60</v>
      </c>
    </row>
    <row r="2983" spans="1:18" ht="43.5" hidden="1" x14ac:dyDescent="0.35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8306</v>
      </c>
      <c r="O2983" t="s">
        <v>8311</v>
      </c>
      <c r="P2983" s="14">
        <f t="shared" si="143"/>
        <v>41534.568113425928</v>
      </c>
      <c r="Q2983" s="14">
        <f t="shared" si="144"/>
        <v>41564.568113425928</v>
      </c>
      <c r="R2983">
        <f t="shared" si="142"/>
        <v>30</v>
      </c>
    </row>
    <row r="2984" spans="1:18" ht="58" hidden="1" x14ac:dyDescent="0.35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8306</v>
      </c>
      <c r="O2984" t="s">
        <v>8311</v>
      </c>
      <c r="P2984" s="14">
        <f t="shared" si="143"/>
        <v>42100.086145833338</v>
      </c>
      <c r="Q2984" s="14">
        <f t="shared" si="144"/>
        <v>42130.086145833338</v>
      </c>
      <c r="R2984">
        <f t="shared" si="142"/>
        <v>30</v>
      </c>
    </row>
    <row r="2985" spans="1:18" ht="43.5" hidden="1" x14ac:dyDescent="0.35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8328</v>
      </c>
      <c r="O2985" t="s">
        <v>8329</v>
      </c>
      <c r="P2985" s="14">
        <f t="shared" si="143"/>
        <v>42482.43478009259</v>
      </c>
      <c r="Q2985" s="14">
        <f t="shared" si="144"/>
        <v>42506.43478009259</v>
      </c>
      <c r="R2985">
        <f t="shared" si="142"/>
        <v>24</v>
      </c>
    </row>
    <row r="2986" spans="1:18" ht="43.5" hidden="1" x14ac:dyDescent="0.35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8328</v>
      </c>
      <c r="O2986" t="s">
        <v>8329</v>
      </c>
      <c r="P2986" s="14">
        <f t="shared" si="143"/>
        <v>42711.545196759253</v>
      </c>
      <c r="Q2986" s="14">
        <f t="shared" si="144"/>
        <v>42741.545196759253</v>
      </c>
      <c r="R2986">
        <f t="shared" si="142"/>
        <v>30</v>
      </c>
    </row>
    <row r="2987" spans="1:18" ht="43.5" hidden="1" x14ac:dyDescent="0.35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8328</v>
      </c>
      <c r="O2987" t="s">
        <v>8329</v>
      </c>
      <c r="P2987" s="14">
        <f t="shared" si="143"/>
        <v>42282.768414351856</v>
      </c>
      <c r="Q2987" s="14">
        <f t="shared" si="144"/>
        <v>42312.810081018513</v>
      </c>
      <c r="R2987">
        <f t="shared" si="142"/>
        <v>30</v>
      </c>
    </row>
    <row r="2988" spans="1:18" ht="58" hidden="1" x14ac:dyDescent="0.35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8312</v>
      </c>
      <c r="O2988" t="s">
        <v>8313</v>
      </c>
      <c r="P2988" s="14">
        <f t="shared" si="143"/>
        <v>42087.343090277776</v>
      </c>
      <c r="Q2988" s="14">
        <f t="shared" si="144"/>
        <v>42132.343090277776</v>
      </c>
      <c r="R2988">
        <f t="shared" si="142"/>
        <v>45</v>
      </c>
    </row>
    <row r="2989" spans="1:18" ht="43.5" hidden="1" x14ac:dyDescent="0.35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8312</v>
      </c>
      <c r="O2989" t="s">
        <v>8313</v>
      </c>
      <c r="P2989" s="14">
        <f t="shared" si="143"/>
        <v>42131.455439814818</v>
      </c>
      <c r="Q2989" s="14">
        <f t="shared" si="144"/>
        <v>42161.44930555555</v>
      </c>
      <c r="R2989">
        <f t="shared" si="142"/>
        <v>30</v>
      </c>
    </row>
    <row r="2990" spans="1:18" ht="29" hidden="1" x14ac:dyDescent="0.35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8312</v>
      </c>
      <c r="O2990" t="s">
        <v>8314</v>
      </c>
      <c r="P2990" s="14">
        <f t="shared" si="143"/>
        <v>42564.026319444441</v>
      </c>
      <c r="Q2990" s="14">
        <f t="shared" si="144"/>
        <v>42594.026319444441</v>
      </c>
      <c r="R2990">
        <f t="shared" si="142"/>
        <v>30</v>
      </c>
    </row>
    <row r="2991" spans="1:18" ht="43.5" hidden="1" x14ac:dyDescent="0.35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8312</v>
      </c>
      <c r="O2991" t="s">
        <v>8314</v>
      </c>
      <c r="P2991" s="14">
        <f t="shared" si="143"/>
        <v>42416.767928240741</v>
      </c>
      <c r="Q2991" s="14">
        <f t="shared" si="144"/>
        <v>42446.726261574076</v>
      </c>
      <c r="R2991">
        <f t="shared" si="142"/>
        <v>30</v>
      </c>
    </row>
    <row r="2992" spans="1:18" ht="43.5" hidden="1" x14ac:dyDescent="0.35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8312</v>
      </c>
      <c r="O2992" t="s">
        <v>8314</v>
      </c>
      <c r="P2992" s="14">
        <f t="shared" si="143"/>
        <v>41971.866574074069</v>
      </c>
      <c r="Q2992" s="14">
        <f t="shared" si="144"/>
        <v>42016.866574074069</v>
      </c>
      <c r="R2992">
        <f t="shared" si="142"/>
        <v>45</v>
      </c>
    </row>
    <row r="2993" spans="1:18" ht="43.5" hidden="1" x14ac:dyDescent="0.35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8315</v>
      </c>
      <c r="O2993" t="s">
        <v>8316</v>
      </c>
      <c r="P2993" s="14">
        <f t="shared" si="143"/>
        <v>41831.846828703703</v>
      </c>
      <c r="Q2993" s="14">
        <f t="shared" si="144"/>
        <v>41861.846828703703</v>
      </c>
      <c r="R2993">
        <f t="shared" si="142"/>
        <v>30</v>
      </c>
    </row>
    <row r="2994" spans="1:18" ht="58" hidden="1" x14ac:dyDescent="0.35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8315</v>
      </c>
      <c r="O2994" t="s">
        <v>8316</v>
      </c>
      <c r="P2994" s="14">
        <f t="shared" si="143"/>
        <v>41249.749085648145</v>
      </c>
      <c r="Q2994" s="14">
        <f t="shared" si="144"/>
        <v>41279.749085648145</v>
      </c>
      <c r="R2994">
        <f t="shared" si="142"/>
        <v>30</v>
      </c>
    </row>
    <row r="2995" spans="1:18" ht="43.5" hidden="1" x14ac:dyDescent="0.35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8317</v>
      </c>
      <c r="O2995" t="s">
        <v>8335</v>
      </c>
      <c r="P2995" s="14">
        <f t="shared" si="143"/>
        <v>40695.795370370368</v>
      </c>
      <c r="Q2995" s="14">
        <f t="shared" si="144"/>
        <v>40725.795370370368</v>
      </c>
      <c r="R2995">
        <f t="shared" si="142"/>
        <v>30</v>
      </c>
    </row>
    <row r="2996" spans="1:18" ht="43.5" hidden="1" x14ac:dyDescent="0.35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8317</v>
      </c>
      <c r="O2996" t="s">
        <v>8335</v>
      </c>
      <c r="P2996" s="14">
        <f t="shared" si="143"/>
        <v>41768.841921296298</v>
      </c>
      <c r="Q2996" s="14">
        <f t="shared" si="144"/>
        <v>41799.208333333336</v>
      </c>
      <c r="R2996">
        <f t="shared" si="142"/>
        <v>31</v>
      </c>
    </row>
    <row r="2997" spans="1:18" ht="43.5" hidden="1" x14ac:dyDescent="0.35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8317</v>
      </c>
      <c r="O2997" t="s">
        <v>8335</v>
      </c>
      <c r="P2997" s="14">
        <f t="shared" si="143"/>
        <v>41005.45784722222</v>
      </c>
      <c r="Q2997" s="14">
        <f t="shared" si="144"/>
        <v>41048.125</v>
      </c>
      <c r="R2997">
        <f t="shared" si="142"/>
        <v>43</v>
      </c>
    </row>
    <row r="2998" spans="1:18" ht="43.5" hidden="1" x14ac:dyDescent="0.35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8317</v>
      </c>
      <c r="O2998" t="s">
        <v>8335</v>
      </c>
      <c r="P2998" s="14">
        <f t="shared" si="143"/>
        <v>40895.897974537038</v>
      </c>
      <c r="Q2998" s="14">
        <f t="shared" si="144"/>
        <v>40925.897974537038</v>
      </c>
      <c r="R2998">
        <f t="shared" si="142"/>
        <v>30</v>
      </c>
    </row>
    <row r="2999" spans="1:18" ht="43.5" hidden="1" x14ac:dyDescent="0.35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8317</v>
      </c>
      <c r="O2999" t="s">
        <v>8354</v>
      </c>
      <c r="P2999" s="14">
        <f t="shared" si="143"/>
        <v>42522.880243055552</v>
      </c>
      <c r="Q2999" s="14">
        <f t="shared" si="144"/>
        <v>42582.822916666672</v>
      </c>
      <c r="R2999">
        <f t="shared" si="142"/>
        <v>60</v>
      </c>
    </row>
    <row r="3000" spans="1:18" ht="43.5" hidden="1" x14ac:dyDescent="0.35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8317</v>
      </c>
      <c r="O3000" t="s">
        <v>8318</v>
      </c>
      <c r="P3000" s="14">
        <f t="shared" si="143"/>
        <v>40921.117662037039</v>
      </c>
      <c r="Q3000" s="14">
        <f t="shared" si="144"/>
        <v>40951.117662037039</v>
      </c>
      <c r="R3000">
        <f t="shared" si="142"/>
        <v>30</v>
      </c>
    </row>
    <row r="3001" spans="1:18" ht="58" hidden="1" x14ac:dyDescent="0.35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8317</v>
      </c>
      <c r="O3001" t="s">
        <v>8318</v>
      </c>
      <c r="P3001" s="14">
        <f t="shared" si="143"/>
        <v>41597.788888888892</v>
      </c>
      <c r="Q3001" s="14">
        <f t="shared" si="144"/>
        <v>41627.788888888892</v>
      </c>
      <c r="R3001">
        <f t="shared" si="142"/>
        <v>30</v>
      </c>
    </row>
    <row r="3002" spans="1:18" ht="43.5" hidden="1" x14ac:dyDescent="0.35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8317</v>
      </c>
      <c r="O3002" t="s">
        <v>8319</v>
      </c>
      <c r="P3002" s="14">
        <f t="shared" si="143"/>
        <v>40981.802615740737</v>
      </c>
      <c r="Q3002" s="14">
        <f t="shared" si="144"/>
        <v>41041.104861111111</v>
      </c>
      <c r="R3002">
        <f t="shared" si="142"/>
        <v>60</v>
      </c>
    </row>
    <row r="3003" spans="1:18" ht="43.5" hidden="1" x14ac:dyDescent="0.35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8317</v>
      </c>
      <c r="O3003" t="s">
        <v>8319</v>
      </c>
      <c r="P3003" s="14">
        <f t="shared" si="143"/>
        <v>42065.897719907407</v>
      </c>
      <c r="Q3003" s="14">
        <f t="shared" si="144"/>
        <v>42095.856053240743</v>
      </c>
      <c r="R3003">
        <f t="shared" si="142"/>
        <v>30</v>
      </c>
    </row>
    <row r="3004" spans="1:18" ht="43.5" hidden="1" x14ac:dyDescent="0.35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8317</v>
      </c>
      <c r="O3004" t="s">
        <v>8318</v>
      </c>
      <c r="P3004" s="14">
        <f t="shared" si="143"/>
        <v>41680.359976851854</v>
      </c>
      <c r="Q3004" s="14">
        <f t="shared" si="144"/>
        <v>41714.916666666664</v>
      </c>
      <c r="R3004">
        <f t="shared" si="142"/>
        <v>34</v>
      </c>
    </row>
    <row r="3005" spans="1:18" ht="43.5" hidden="1" x14ac:dyDescent="0.35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8317</v>
      </c>
      <c r="O3005" t="s">
        <v>8318</v>
      </c>
      <c r="P3005" s="14">
        <f t="shared" si="143"/>
        <v>41711.169085648151</v>
      </c>
      <c r="Q3005" s="14">
        <f t="shared" si="144"/>
        <v>41771.169085648151</v>
      </c>
      <c r="R3005">
        <f t="shared" si="142"/>
        <v>60</v>
      </c>
    </row>
    <row r="3006" spans="1:18" ht="29" hidden="1" x14ac:dyDescent="0.35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8317</v>
      </c>
      <c r="O3006" t="s">
        <v>8320</v>
      </c>
      <c r="P3006" s="14">
        <f t="shared" si="143"/>
        <v>42111.646724537044</v>
      </c>
      <c r="Q3006" s="14">
        <f t="shared" si="144"/>
        <v>42141.646724537044</v>
      </c>
      <c r="R3006">
        <f t="shared" si="142"/>
        <v>30</v>
      </c>
    </row>
    <row r="3007" spans="1:18" ht="43.5" hidden="1" x14ac:dyDescent="0.35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8317</v>
      </c>
      <c r="O3007" t="s">
        <v>8320</v>
      </c>
      <c r="P3007" s="14">
        <f t="shared" si="143"/>
        <v>42145.919687500005</v>
      </c>
      <c r="Q3007" s="14">
        <f t="shared" si="144"/>
        <v>42175.919687500005</v>
      </c>
      <c r="R3007">
        <f t="shared" si="142"/>
        <v>30</v>
      </c>
    </row>
    <row r="3008" spans="1:18" ht="29" hidden="1" x14ac:dyDescent="0.35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8317</v>
      </c>
      <c r="O3008" t="s">
        <v>8320</v>
      </c>
      <c r="P3008" s="14">
        <f t="shared" si="143"/>
        <v>42611.483206018514</v>
      </c>
      <c r="Q3008" s="14">
        <f t="shared" si="144"/>
        <v>42625.483206018514</v>
      </c>
      <c r="R3008">
        <f t="shared" si="142"/>
        <v>14</v>
      </c>
    </row>
    <row r="3009" spans="1:18" ht="43.5" hidden="1" x14ac:dyDescent="0.35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8348</v>
      </c>
      <c r="O3009" t="s">
        <v>8349</v>
      </c>
      <c r="P3009" s="14">
        <f t="shared" si="143"/>
        <v>41918.818460648145</v>
      </c>
      <c r="Q3009" s="14">
        <f t="shared" si="144"/>
        <v>41948.860127314816</v>
      </c>
      <c r="R3009">
        <f t="shared" si="142"/>
        <v>30</v>
      </c>
    </row>
    <row r="3010" spans="1:18" ht="58" hidden="1" x14ac:dyDescent="0.35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8321</v>
      </c>
      <c r="O3010" t="s">
        <v>8322</v>
      </c>
      <c r="P3010" s="14">
        <f t="shared" si="143"/>
        <v>41250.025902777779</v>
      </c>
      <c r="Q3010" s="14">
        <f t="shared" si="144"/>
        <v>41280.025902777779</v>
      </c>
      <c r="R3010">
        <f t="shared" si="142"/>
        <v>30</v>
      </c>
    </row>
    <row r="3011" spans="1:18" ht="43.5" hidden="1" x14ac:dyDescent="0.35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8321</v>
      </c>
      <c r="O3011" t="s">
        <v>8323</v>
      </c>
      <c r="P3011" s="14">
        <f t="shared" si="143"/>
        <v>42535.327476851846</v>
      </c>
      <c r="Q3011" s="14">
        <f t="shared" si="144"/>
        <v>42565.327476851846</v>
      </c>
      <c r="R3011">
        <f t="shared" ref="R3011:R3074" si="145">_xlfn.DAYS(Q3011,P3011)</f>
        <v>30</v>
      </c>
    </row>
    <row r="3012" spans="1:18" ht="43.5" hidden="1" x14ac:dyDescent="0.35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8326</v>
      </c>
      <c r="O3012" t="s">
        <v>8327</v>
      </c>
      <c r="P3012" s="14">
        <f t="shared" ref="P3012:P3075" si="146">(((J3012/60)/60)/24)+DATE(1970,1,1)</f>
        <v>42711.700694444444</v>
      </c>
      <c r="Q3012" s="14">
        <f t="shared" ref="Q3012:Q3075" si="147">(((I3012/60)/60)/24)+DATE(1970,1,1)</f>
        <v>42732.700694444444</v>
      </c>
      <c r="R3012">
        <f t="shared" si="145"/>
        <v>21</v>
      </c>
    </row>
    <row r="3013" spans="1:18" ht="58" hidden="1" x14ac:dyDescent="0.35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8326</v>
      </c>
      <c r="O3013" t="s">
        <v>8327</v>
      </c>
      <c r="P3013" s="14">
        <f t="shared" si="146"/>
        <v>42104.840335648143</v>
      </c>
      <c r="Q3013" s="14">
        <f t="shared" si="147"/>
        <v>42164.840335648143</v>
      </c>
      <c r="R3013">
        <f t="shared" si="145"/>
        <v>60</v>
      </c>
    </row>
    <row r="3014" spans="1:18" ht="43.5" hidden="1" x14ac:dyDescent="0.35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8317</v>
      </c>
      <c r="O3014" t="s">
        <v>8350</v>
      </c>
      <c r="P3014" s="14">
        <f t="shared" si="146"/>
        <v>41827.919166666667</v>
      </c>
      <c r="Q3014" s="14">
        <f t="shared" si="147"/>
        <v>41858.291666666664</v>
      </c>
      <c r="R3014">
        <f t="shared" si="145"/>
        <v>31</v>
      </c>
    </row>
    <row r="3015" spans="1:18" ht="43.5" hidden="1" x14ac:dyDescent="0.35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8317</v>
      </c>
      <c r="O3015" t="s">
        <v>8335</v>
      </c>
      <c r="P3015" s="14">
        <f t="shared" si="146"/>
        <v>41355.825497685182</v>
      </c>
      <c r="Q3015" s="14">
        <f t="shared" si="147"/>
        <v>41386.875</v>
      </c>
      <c r="R3015">
        <f t="shared" si="145"/>
        <v>31</v>
      </c>
    </row>
    <row r="3016" spans="1:18" ht="43.5" hidden="1" x14ac:dyDescent="0.35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8317</v>
      </c>
      <c r="O3016" t="s">
        <v>8335</v>
      </c>
      <c r="P3016" s="14">
        <f t="shared" si="146"/>
        <v>41774.599930555552</v>
      </c>
      <c r="Q3016" s="14">
        <f t="shared" si="147"/>
        <v>41804.599930555552</v>
      </c>
      <c r="R3016">
        <f t="shared" si="145"/>
        <v>30</v>
      </c>
    </row>
    <row r="3017" spans="1:18" ht="43.5" hidden="1" x14ac:dyDescent="0.35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8317</v>
      </c>
      <c r="O3017" t="s">
        <v>8335</v>
      </c>
      <c r="P3017" s="14">
        <f t="shared" si="146"/>
        <v>40838.043391203704</v>
      </c>
      <c r="Q3017" s="14">
        <f t="shared" si="147"/>
        <v>40883.085057870368</v>
      </c>
      <c r="R3017">
        <f t="shared" si="145"/>
        <v>45</v>
      </c>
    </row>
    <row r="3018" spans="1:18" ht="43.5" hidden="1" x14ac:dyDescent="0.35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8317</v>
      </c>
      <c r="O3018" t="s">
        <v>8335</v>
      </c>
      <c r="P3018" s="14">
        <f t="shared" si="146"/>
        <v>41638.342905092592</v>
      </c>
      <c r="Q3018" s="14">
        <f t="shared" si="147"/>
        <v>41668.342905092592</v>
      </c>
      <c r="R3018">
        <f t="shared" si="145"/>
        <v>30</v>
      </c>
    </row>
    <row r="3019" spans="1:18" ht="43.5" hidden="1" x14ac:dyDescent="0.35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8328</v>
      </c>
      <c r="O3019" t="s">
        <v>8329</v>
      </c>
      <c r="P3019" s="14">
        <f t="shared" si="146"/>
        <v>42712.23474537037</v>
      </c>
      <c r="Q3019" s="14">
        <f t="shared" si="147"/>
        <v>42735.707638888889</v>
      </c>
      <c r="R3019">
        <f t="shared" si="145"/>
        <v>23</v>
      </c>
    </row>
    <row r="3020" spans="1:18" ht="43.5" hidden="1" x14ac:dyDescent="0.35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8328</v>
      </c>
      <c r="O3020" t="s">
        <v>8329</v>
      </c>
      <c r="P3020" s="14">
        <f t="shared" si="146"/>
        <v>42160.583043981482</v>
      </c>
      <c r="Q3020" s="14">
        <f t="shared" si="147"/>
        <v>42175.583043981482</v>
      </c>
      <c r="R3020">
        <f t="shared" si="145"/>
        <v>15</v>
      </c>
    </row>
    <row r="3021" spans="1:18" ht="43.5" hidden="1" x14ac:dyDescent="0.35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8328</v>
      </c>
      <c r="O3021" t="s">
        <v>8329</v>
      </c>
      <c r="P3021" s="14">
        <f t="shared" si="146"/>
        <v>42458.680925925932</v>
      </c>
      <c r="Q3021" s="14">
        <f t="shared" si="147"/>
        <v>42488.680925925932</v>
      </c>
      <c r="R3021">
        <f t="shared" si="145"/>
        <v>30</v>
      </c>
    </row>
    <row r="3022" spans="1:18" ht="43.5" hidden="1" x14ac:dyDescent="0.35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8328</v>
      </c>
      <c r="O3022" t="s">
        <v>8329</v>
      </c>
      <c r="P3022" s="14">
        <f t="shared" si="146"/>
        <v>42195.749745370369</v>
      </c>
      <c r="Q3022" s="14">
        <f t="shared" si="147"/>
        <v>42206.125</v>
      </c>
      <c r="R3022">
        <f t="shared" si="145"/>
        <v>11</v>
      </c>
    </row>
    <row r="3023" spans="1:18" ht="43.5" hidden="1" x14ac:dyDescent="0.35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8315</v>
      </c>
      <c r="O3023" t="s">
        <v>8316</v>
      </c>
      <c r="P3023" s="14">
        <f t="shared" si="146"/>
        <v>41304.962233796294</v>
      </c>
      <c r="Q3023" s="14">
        <f t="shared" si="147"/>
        <v>41334.249305555553</v>
      </c>
      <c r="R3023">
        <f t="shared" si="145"/>
        <v>30</v>
      </c>
    </row>
    <row r="3024" spans="1:18" hidden="1" x14ac:dyDescent="0.35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8317</v>
      </c>
      <c r="O3024" t="s">
        <v>8335</v>
      </c>
      <c r="P3024" s="14">
        <f t="shared" si="146"/>
        <v>42568.759374999994</v>
      </c>
      <c r="Q3024" s="14">
        <f t="shared" si="147"/>
        <v>42583.759374999994</v>
      </c>
      <c r="R3024">
        <f t="shared" si="145"/>
        <v>15</v>
      </c>
    </row>
    <row r="3025" spans="1:18" ht="58" hidden="1" x14ac:dyDescent="0.35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8315</v>
      </c>
      <c r="O3025" t="s">
        <v>8330</v>
      </c>
      <c r="P3025" s="14">
        <f t="shared" si="146"/>
        <v>42360.437152777777</v>
      </c>
      <c r="Q3025" s="14">
        <f t="shared" si="147"/>
        <v>42420.437152777777</v>
      </c>
      <c r="R3025">
        <f t="shared" si="145"/>
        <v>60</v>
      </c>
    </row>
    <row r="3026" spans="1:18" hidden="1" x14ac:dyDescent="0.35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8315</v>
      </c>
      <c r="O3026" t="s">
        <v>8331</v>
      </c>
      <c r="P3026" s="14">
        <f t="shared" si="146"/>
        <v>41053.200960648144</v>
      </c>
      <c r="Q3026" s="14">
        <f t="shared" si="147"/>
        <v>41111.618750000001</v>
      </c>
      <c r="R3026">
        <f t="shared" si="145"/>
        <v>58</v>
      </c>
    </row>
    <row r="3027" spans="1:18" ht="29" hidden="1" x14ac:dyDescent="0.35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8315</v>
      </c>
      <c r="O3027" t="s">
        <v>8331</v>
      </c>
      <c r="P3027" s="14">
        <f t="shared" si="146"/>
        <v>40752.789710648147</v>
      </c>
      <c r="Q3027" s="14">
        <f t="shared" si="147"/>
        <v>40782.789710648147</v>
      </c>
      <c r="R3027">
        <f t="shared" si="145"/>
        <v>30</v>
      </c>
    </row>
    <row r="3028" spans="1:18" ht="58" hidden="1" x14ac:dyDescent="0.35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8315</v>
      </c>
      <c r="O3028" t="s">
        <v>8331</v>
      </c>
      <c r="P3028" s="14">
        <f t="shared" si="146"/>
        <v>42527.007326388892</v>
      </c>
      <c r="Q3028" s="14">
        <f t="shared" si="147"/>
        <v>42587.007326388892</v>
      </c>
      <c r="R3028">
        <f t="shared" si="145"/>
        <v>60</v>
      </c>
    </row>
    <row r="3029" spans="1:18" ht="58" hidden="1" x14ac:dyDescent="0.35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8326</v>
      </c>
      <c r="O3029" t="s">
        <v>8333</v>
      </c>
      <c r="P3029" s="14">
        <f t="shared" si="146"/>
        <v>42707.895462962959</v>
      </c>
      <c r="Q3029" s="14">
        <f t="shared" si="147"/>
        <v>42729.458333333328</v>
      </c>
      <c r="R3029">
        <f t="shared" si="145"/>
        <v>22</v>
      </c>
    </row>
    <row r="3030" spans="1:18" ht="29" hidden="1" x14ac:dyDescent="0.35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8317</v>
      </c>
      <c r="O3030" t="s">
        <v>8335</v>
      </c>
      <c r="P3030" s="14">
        <f t="shared" si="146"/>
        <v>40876.169664351852</v>
      </c>
      <c r="Q3030" s="14">
        <f t="shared" si="147"/>
        <v>40936.169664351852</v>
      </c>
      <c r="R3030">
        <f t="shared" si="145"/>
        <v>60</v>
      </c>
    </row>
    <row r="3031" spans="1:18" ht="29" hidden="1" x14ac:dyDescent="0.35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8317</v>
      </c>
      <c r="O3031" t="s">
        <v>8335</v>
      </c>
      <c r="P3031" s="14">
        <f t="shared" si="146"/>
        <v>41228.924884259257</v>
      </c>
      <c r="Q3031" s="14">
        <f t="shared" si="147"/>
        <v>41258.924884259257</v>
      </c>
      <c r="R3031">
        <f t="shared" si="145"/>
        <v>30</v>
      </c>
    </row>
    <row r="3032" spans="1:18" ht="43.5" hidden="1" x14ac:dyDescent="0.35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8317</v>
      </c>
      <c r="O3032" t="s">
        <v>8335</v>
      </c>
      <c r="P3032" s="14">
        <f t="shared" si="146"/>
        <v>41205.707048611112</v>
      </c>
      <c r="Q3032" s="14">
        <f t="shared" si="147"/>
        <v>41239.207638888889</v>
      </c>
      <c r="R3032">
        <f t="shared" si="145"/>
        <v>34</v>
      </c>
    </row>
    <row r="3033" spans="1:18" ht="43.5" hidden="1" x14ac:dyDescent="0.35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8317</v>
      </c>
      <c r="O3033" t="s">
        <v>8335</v>
      </c>
      <c r="P3033" s="14">
        <f t="shared" si="146"/>
        <v>40658.189826388887</v>
      </c>
      <c r="Q3033" s="14">
        <f t="shared" si="147"/>
        <v>40696.249305555553</v>
      </c>
      <c r="R3033">
        <f t="shared" si="145"/>
        <v>38</v>
      </c>
    </row>
    <row r="3034" spans="1:18" ht="58" hidden="1" x14ac:dyDescent="0.35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8317</v>
      </c>
      <c r="O3034" t="s">
        <v>8335</v>
      </c>
      <c r="P3034" s="14">
        <f t="shared" si="146"/>
        <v>42502.868761574078</v>
      </c>
      <c r="Q3034" s="14">
        <f t="shared" si="147"/>
        <v>42562.868761574078</v>
      </c>
      <c r="R3034">
        <f t="shared" si="145"/>
        <v>60</v>
      </c>
    </row>
    <row r="3035" spans="1:18" ht="58" hidden="1" x14ac:dyDescent="0.35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8317</v>
      </c>
      <c r="O3035" t="s">
        <v>8355</v>
      </c>
      <c r="P3035" s="14">
        <f t="shared" si="146"/>
        <v>41833.450266203705</v>
      </c>
      <c r="Q3035" s="14">
        <f t="shared" si="147"/>
        <v>41865.757638888892</v>
      </c>
      <c r="R3035">
        <f t="shared" si="145"/>
        <v>32</v>
      </c>
    </row>
    <row r="3036" spans="1:18" ht="43.5" hidden="1" x14ac:dyDescent="0.35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8317</v>
      </c>
      <c r="O3036" t="s">
        <v>8355</v>
      </c>
      <c r="P3036" s="14">
        <f t="shared" si="146"/>
        <v>41526.435613425929</v>
      </c>
      <c r="Q3036" s="14">
        <f t="shared" si="147"/>
        <v>41556.435613425929</v>
      </c>
      <c r="R3036">
        <f t="shared" si="145"/>
        <v>30</v>
      </c>
    </row>
    <row r="3037" spans="1:18" ht="43.5" hidden="1" x14ac:dyDescent="0.35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8317</v>
      </c>
      <c r="O3037" t="s">
        <v>8355</v>
      </c>
      <c r="P3037" s="14">
        <f t="shared" si="146"/>
        <v>40625.900694444441</v>
      </c>
      <c r="Q3037" s="14">
        <f t="shared" si="147"/>
        <v>40659.290972222225</v>
      </c>
      <c r="R3037">
        <f t="shared" si="145"/>
        <v>34</v>
      </c>
    </row>
    <row r="3038" spans="1:18" ht="58" hidden="1" x14ac:dyDescent="0.35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8317</v>
      </c>
      <c r="O3038" t="s">
        <v>8355</v>
      </c>
      <c r="P3038" s="14">
        <f t="shared" si="146"/>
        <v>42461.885138888887</v>
      </c>
      <c r="Q3038" s="14">
        <f t="shared" si="147"/>
        <v>42521.885138888887</v>
      </c>
      <c r="R3038">
        <f t="shared" si="145"/>
        <v>60</v>
      </c>
    </row>
    <row r="3039" spans="1:18" ht="29" hidden="1" x14ac:dyDescent="0.35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8317</v>
      </c>
      <c r="O3039" t="s">
        <v>8355</v>
      </c>
      <c r="P3039" s="14">
        <f t="shared" si="146"/>
        <v>42553.54414351852</v>
      </c>
      <c r="Q3039" s="14">
        <f t="shared" si="147"/>
        <v>42583.54414351852</v>
      </c>
      <c r="R3039">
        <f t="shared" si="145"/>
        <v>30</v>
      </c>
    </row>
    <row r="3040" spans="1:18" ht="58" hidden="1" x14ac:dyDescent="0.35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8317</v>
      </c>
      <c r="O3040" t="s">
        <v>8355</v>
      </c>
      <c r="P3040" s="14">
        <f t="shared" si="146"/>
        <v>40723.068807870368</v>
      </c>
      <c r="Q3040" s="14">
        <f t="shared" si="147"/>
        <v>40746.068807870368</v>
      </c>
      <c r="R3040">
        <f t="shared" si="145"/>
        <v>23</v>
      </c>
    </row>
    <row r="3041" spans="1:18" ht="43.5" hidden="1" x14ac:dyDescent="0.35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8317</v>
      </c>
      <c r="O3041" t="s">
        <v>8334</v>
      </c>
      <c r="P3041" s="14">
        <f t="shared" si="146"/>
        <v>42021.139733796299</v>
      </c>
      <c r="Q3041" s="14">
        <f t="shared" si="147"/>
        <v>42051.139733796299</v>
      </c>
      <c r="R3041">
        <f t="shared" si="145"/>
        <v>30</v>
      </c>
    </row>
    <row r="3042" spans="1:18" ht="43.5" hidden="1" x14ac:dyDescent="0.35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8317</v>
      </c>
      <c r="O3042" t="s">
        <v>8334</v>
      </c>
      <c r="P3042" s="14">
        <f t="shared" si="146"/>
        <v>42245.016736111109</v>
      </c>
      <c r="Q3042" s="14">
        <f t="shared" si="147"/>
        <v>42256.666666666672</v>
      </c>
      <c r="R3042">
        <f t="shared" si="145"/>
        <v>11</v>
      </c>
    </row>
    <row r="3043" spans="1:18" ht="58" hidden="1" x14ac:dyDescent="0.35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8317</v>
      </c>
      <c r="O3043" t="s">
        <v>8334</v>
      </c>
      <c r="P3043" s="14">
        <f t="shared" si="146"/>
        <v>42673.577534722222</v>
      </c>
      <c r="Q3043" s="14">
        <f t="shared" si="147"/>
        <v>42713.619201388887</v>
      </c>
      <c r="R3043">
        <f t="shared" si="145"/>
        <v>40</v>
      </c>
    </row>
    <row r="3044" spans="1:18" ht="43.5" hidden="1" x14ac:dyDescent="0.35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8326</v>
      </c>
      <c r="O3044" t="s">
        <v>8327</v>
      </c>
      <c r="P3044" s="14">
        <f t="shared" si="146"/>
        <v>42710.876967592587</v>
      </c>
      <c r="Q3044" s="14">
        <f t="shared" si="147"/>
        <v>42742.875</v>
      </c>
      <c r="R3044">
        <f t="shared" si="145"/>
        <v>32</v>
      </c>
    </row>
    <row r="3045" spans="1:18" ht="43.5" hidden="1" x14ac:dyDescent="0.35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8317</v>
      </c>
      <c r="O3045" t="s">
        <v>8335</v>
      </c>
      <c r="P3045" s="14">
        <f t="shared" si="146"/>
        <v>41443.83452546296</v>
      </c>
      <c r="Q3045" s="14">
        <f t="shared" si="147"/>
        <v>41466.83452546296</v>
      </c>
      <c r="R3045">
        <f t="shared" si="145"/>
        <v>23</v>
      </c>
    </row>
    <row r="3046" spans="1:18" ht="29" hidden="1" x14ac:dyDescent="0.35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8317</v>
      </c>
      <c r="O3046" t="s">
        <v>8335</v>
      </c>
      <c r="P3046" s="14">
        <f t="shared" si="146"/>
        <v>41657.923807870371</v>
      </c>
      <c r="Q3046" s="14">
        <f t="shared" si="147"/>
        <v>41687.923807870371</v>
      </c>
      <c r="R3046">
        <f t="shared" si="145"/>
        <v>30</v>
      </c>
    </row>
    <row r="3047" spans="1:18" ht="29" hidden="1" x14ac:dyDescent="0.35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8317</v>
      </c>
      <c r="O3047" t="s">
        <v>8335</v>
      </c>
      <c r="P3047" s="14">
        <f t="shared" si="146"/>
        <v>41745.84542824074</v>
      </c>
      <c r="Q3047" s="14">
        <f t="shared" si="147"/>
        <v>41779.207638888889</v>
      </c>
      <c r="R3047">
        <f t="shared" si="145"/>
        <v>34</v>
      </c>
    </row>
    <row r="3048" spans="1:18" ht="43.5" hidden="1" x14ac:dyDescent="0.35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8317</v>
      </c>
      <c r="O3048" t="s">
        <v>8335</v>
      </c>
      <c r="P3048" s="14">
        <f t="shared" si="146"/>
        <v>42031.631724537037</v>
      </c>
      <c r="Q3048" s="14">
        <f t="shared" si="147"/>
        <v>42065.249305555553</v>
      </c>
      <c r="R3048">
        <f t="shared" si="145"/>
        <v>34</v>
      </c>
    </row>
    <row r="3049" spans="1:18" ht="58" hidden="1" x14ac:dyDescent="0.35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8317</v>
      </c>
      <c r="O3049" t="s">
        <v>8335</v>
      </c>
      <c r="P3049" s="14">
        <f t="shared" si="146"/>
        <v>41817.854999999996</v>
      </c>
      <c r="Q3049" s="14">
        <f t="shared" si="147"/>
        <v>41838.854999999996</v>
      </c>
      <c r="R3049">
        <f t="shared" si="145"/>
        <v>21</v>
      </c>
    </row>
    <row r="3050" spans="1:18" ht="43.5" hidden="1" x14ac:dyDescent="0.35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8317</v>
      </c>
      <c r="O3050" t="s">
        <v>8319</v>
      </c>
      <c r="P3050" s="14">
        <f t="shared" si="146"/>
        <v>42043.152650462958</v>
      </c>
      <c r="Q3050" s="14">
        <f t="shared" si="147"/>
        <v>42073.110983796301</v>
      </c>
      <c r="R3050">
        <f t="shared" si="145"/>
        <v>30</v>
      </c>
    </row>
    <row r="3051" spans="1:18" ht="43.5" hidden="1" x14ac:dyDescent="0.35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8317</v>
      </c>
      <c r="O3051" t="s">
        <v>8319</v>
      </c>
      <c r="P3051" s="14">
        <f t="shared" si="146"/>
        <v>41299.793356481481</v>
      </c>
      <c r="Q3051" s="14">
        <f t="shared" si="147"/>
        <v>41344.751689814817</v>
      </c>
      <c r="R3051">
        <f t="shared" si="145"/>
        <v>45</v>
      </c>
    </row>
    <row r="3052" spans="1:18" ht="43.5" hidden="1" x14ac:dyDescent="0.35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8317</v>
      </c>
      <c r="O3052" t="s">
        <v>8319</v>
      </c>
      <c r="P3052" s="14">
        <f t="shared" si="146"/>
        <v>41590.255868055552</v>
      </c>
      <c r="Q3052" s="14">
        <f t="shared" si="147"/>
        <v>41620.255868055552</v>
      </c>
      <c r="R3052">
        <f t="shared" si="145"/>
        <v>30</v>
      </c>
    </row>
    <row r="3053" spans="1:18" ht="43.5" hidden="1" x14ac:dyDescent="0.35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8317</v>
      </c>
      <c r="O3053" t="s">
        <v>8319</v>
      </c>
      <c r="P3053" s="14">
        <f t="shared" si="146"/>
        <v>41037.892465277779</v>
      </c>
      <c r="Q3053" s="14">
        <f t="shared" si="147"/>
        <v>41051.145833333336</v>
      </c>
      <c r="R3053">
        <f t="shared" si="145"/>
        <v>14</v>
      </c>
    </row>
    <row r="3054" spans="1:18" ht="43.5" hidden="1" x14ac:dyDescent="0.35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8326</v>
      </c>
      <c r="O3054" t="s">
        <v>8351</v>
      </c>
      <c r="P3054" s="14">
        <f t="shared" si="146"/>
        <v>42413.433831018512</v>
      </c>
      <c r="Q3054" s="14">
        <f t="shared" si="147"/>
        <v>42443.392164351855</v>
      </c>
      <c r="R3054">
        <f t="shared" si="145"/>
        <v>30</v>
      </c>
    </row>
    <row r="3055" spans="1:18" ht="29" hidden="1" x14ac:dyDescent="0.35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8326</v>
      </c>
      <c r="O3055" t="s">
        <v>8351</v>
      </c>
      <c r="P3055" s="14">
        <f t="shared" si="146"/>
        <v>42167.89335648148</v>
      </c>
      <c r="Q3055" s="14">
        <f t="shared" si="147"/>
        <v>42188.89335648148</v>
      </c>
      <c r="R3055">
        <f t="shared" si="145"/>
        <v>21</v>
      </c>
    </row>
    <row r="3056" spans="1:18" ht="43.5" hidden="1" x14ac:dyDescent="0.35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8326</v>
      </c>
      <c r="O3056" t="s">
        <v>8351</v>
      </c>
      <c r="P3056" s="14">
        <f t="shared" si="146"/>
        <v>42329.58839120371</v>
      </c>
      <c r="Q3056" s="14">
        <f t="shared" si="147"/>
        <v>42359.58839120371</v>
      </c>
      <c r="R3056">
        <f t="shared" si="145"/>
        <v>30</v>
      </c>
    </row>
    <row r="3057" spans="1:18" ht="43.5" hidden="1" x14ac:dyDescent="0.35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8312</v>
      </c>
      <c r="O3057" t="s">
        <v>8337</v>
      </c>
      <c r="P3057" s="14">
        <f t="shared" si="146"/>
        <v>41844.771793981483</v>
      </c>
      <c r="Q3057" s="14">
        <f t="shared" si="147"/>
        <v>41874.771793981483</v>
      </c>
      <c r="R3057">
        <f t="shared" si="145"/>
        <v>30</v>
      </c>
    </row>
    <row r="3058" spans="1:18" ht="43.5" hidden="1" x14ac:dyDescent="0.35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8317</v>
      </c>
      <c r="O3058" t="s">
        <v>8319</v>
      </c>
      <c r="P3058" s="14">
        <f t="shared" si="146"/>
        <v>40892.149467592593</v>
      </c>
      <c r="Q3058" s="14">
        <f t="shared" si="147"/>
        <v>40952.149467592593</v>
      </c>
      <c r="R3058">
        <f t="shared" si="145"/>
        <v>60</v>
      </c>
    </row>
    <row r="3059" spans="1:18" ht="43.5" hidden="1" x14ac:dyDescent="0.35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8317</v>
      </c>
      <c r="O3059" t="s">
        <v>8319</v>
      </c>
      <c r="P3059" s="14">
        <f t="shared" si="146"/>
        <v>41951.788807870369</v>
      </c>
      <c r="Q3059" s="14">
        <f t="shared" si="147"/>
        <v>41964.166666666672</v>
      </c>
      <c r="R3059">
        <f t="shared" si="145"/>
        <v>13</v>
      </c>
    </row>
    <row r="3060" spans="1:18" ht="43.5" hidden="1" x14ac:dyDescent="0.35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8317</v>
      </c>
      <c r="O3060" t="s">
        <v>8319</v>
      </c>
      <c r="P3060" s="14">
        <f t="shared" si="146"/>
        <v>41934.71056712963</v>
      </c>
      <c r="Q3060" s="14">
        <f t="shared" si="147"/>
        <v>41955.752233796295</v>
      </c>
      <c r="R3060">
        <f t="shared" si="145"/>
        <v>21</v>
      </c>
    </row>
    <row r="3061" spans="1:18" ht="29" hidden="1" x14ac:dyDescent="0.35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8317</v>
      </c>
      <c r="O3061" t="s">
        <v>8319</v>
      </c>
      <c r="P3061" s="14">
        <f t="shared" si="146"/>
        <v>41759.670937499999</v>
      </c>
      <c r="Q3061" s="14">
        <f t="shared" si="147"/>
        <v>41787.207638888889</v>
      </c>
      <c r="R3061">
        <f t="shared" si="145"/>
        <v>28</v>
      </c>
    </row>
    <row r="3062" spans="1:18" ht="43.5" hidden="1" x14ac:dyDescent="0.35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8317</v>
      </c>
      <c r="O3062" t="s">
        <v>8319</v>
      </c>
      <c r="P3062" s="14">
        <f t="shared" si="146"/>
        <v>40703.197048611109</v>
      </c>
      <c r="Q3062" s="14">
        <f t="shared" si="147"/>
        <v>40770.041666666664</v>
      </c>
      <c r="R3062">
        <f t="shared" si="145"/>
        <v>67</v>
      </c>
    </row>
    <row r="3063" spans="1:18" ht="43.5" hidden="1" x14ac:dyDescent="0.35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8317</v>
      </c>
      <c r="O3063" t="s">
        <v>8319</v>
      </c>
      <c r="P3063" s="14">
        <f t="shared" si="146"/>
        <v>41107.130150462966</v>
      </c>
      <c r="Q3063" s="14">
        <f t="shared" si="147"/>
        <v>41137.130150462966</v>
      </c>
      <c r="R3063">
        <f t="shared" si="145"/>
        <v>30</v>
      </c>
    </row>
    <row r="3064" spans="1:18" ht="43.5" hidden="1" x14ac:dyDescent="0.35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8321</v>
      </c>
      <c r="O3064" t="s">
        <v>8322</v>
      </c>
      <c r="P3064" s="14">
        <f t="shared" si="146"/>
        <v>42409.024305555555</v>
      </c>
      <c r="Q3064" s="14">
        <f t="shared" si="147"/>
        <v>42439.024305555555</v>
      </c>
      <c r="R3064">
        <f t="shared" si="145"/>
        <v>30</v>
      </c>
    </row>
    <row r="3065" spans="1:18" ht="43.5" hidden="1" x14ac:dyDescent="0.35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8321</v>
      </c>
      <c r="O3065" t="s">
        <v>8322</v>
      </c>
      <c r="P3065" s="14">
        <f t="shared" si="146"/>
        <v>40332.886712962965</v>
      </c>
      <c r="Q3065" s="14">
        <f t="shared" si="147"/>
        <v>40380.791666666664</v>
      </c>
      <c r="R3065">
        <f t="shared" si="145"/>
        <v>48</v>
      </c>
    </row>
    <row r="3066" spans="1:18" ht="58" hidden="1" x14ac:dyDescent="0.35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8321</v>
      </c>
      <c r="O3066" t="s">
        <v>8322</v>
      </c>
      <c r="P3066" s="14">
        <f t="shared" si="146"/>
        <v>40355.024953703702</v>
      </c>
      <c r="Q3066" s="14">
        <f t="shared" si="147"/>
        <v>40390</v>
      </c>
      <c r="R3066">
        <f t="shared" si="145"/>
        <v>35</v>
      </c>
    </row>
    <row r="3067" spans="1:18" ht="58" hidden="1" x14ac:dyDescent="0.35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8317</v>
      </c>
      <c r="O3067" t="s">
        <v>8335</v>
      </c>
      <c r="P3067" s="14">
        <f t="shared" si="146"/>
        <v>41933.838171296295</v>
      </c>
      <c r="Q3067" s="14">
        <f t="shared" si="147"/>
        <v>41978.879837962959</v>
      </c>
      <c r="R3067">
        <f t="shared" si="145"/>
        <v>45</v>
      </c>
    </row>
    <row r="3068" spans="1:18" ht="58" hidden="1" x14ac:dyDescent="0.35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8321</v>
      </c>
      <c r="O3068" t="s">
        <v>8338</v>
      </c>
      <c r="P3068" s="14">
        <f t="shared" si="146"/>
        <v>42773.005243055552</v>
      </c>
      <c r="Q3068" s="14">
        <f t="shared" si="147"/>
        <v>42787.005243055552</v>
      </c>
      <c r="R3068">
        <f t="shared" si="145"/>
        <v>14</v>
      </c>
    </row>
    <row r="3069" spans="1:18" ht="43.5" hidden="1" x14ac:dyDescent="0.35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8321</v>
      </c>
      <c r="O3069" t="s">
        <v>8338</v>
      </c>
      <c r="P3069" s="14">
        <f t="shared" si="146"/>
        <v>42163.625787037032</v>
      </c>
      <c r="Q3069" s="14">
        <f t="shared" si="147"/>
        <v>42191.125</v>
      </c>
      <c r="R3069">
        <f t="shared" si="145"/>
        <v>28</v>
      </c>
    </row>
    <row r="3070" spans="1:18" ht="43.5" hidden="1" x14ac:dyDescent="0.35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8317</v>
      </c>
      <c r="O3070" t="s">
        <v>8320</v>
      </c>
      <c r="P3070" s="14">
        <f t="shared" si="146"/>
        <v>42241.85974537037</v>
      </c>
      <c r="Q3070" s="14">
        <f t="shared" si="147"/>
        <v>42271.85974537037</v>
      </c>
      <c r="R3070">
        <f t="shared" si="145"/>
        <v>30</v>
      </c>
    </row>
    <row r="3071" spans="1:18" ht="43.5" hidden="1" x14ac:dyDescent="0.35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8317</v>
      </c>
      <c r="O3071" t="s">
        <v>8320</v>
      </c>
      <c r="P3071" s="14">
        <f t="shared" si="146"/>
        <v>41564.194131944445</v>
      </c>
      <c r="Q3071" s="14">
        <f t="shared" si="147"/>
        <v>41594.235798611109</v>
      </c>
      <c r="R3071">
        <f t="shared" si="145"/>
        <v>30</v>
      </c>
    </row>
    <row r="3072" spans="1:18" ht="43.5" hidden="1" x14ac:dyDescent="0.35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8317</v>
      </c>
      <c r="O3072" t="s">
        <v>8320</v>
      </c>
      <c r="P3072" s="14">
        <f t="shared" si="146"/>
        <v>41127.812303240738</v>
      </c>
      <c r="Q3072" s="14">
        <f t="shared" si="147"/>
        <v>41150</v>
      </c>
      <c r="R3072">
        <f t="shared" si="145"/>
        <v>23</v>
      </c>
    </row>
    <row r="3073" spans="1:18" ht="29" hidden="1" x14ac:dyDescent="0.35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8321</v>
      </c>
      <c r="O3073" t="s">
        <v>8338</v>
      </c>
      <c r="P3073" s="14">
        <f t="shared" si="146"/>
        <v>42338.709108796291</v>
      </c>
      <c r="Q3073" s="14">
        <f t="shared" si="147"/>
        <v>42372.957638888889</v>
      </c>
      <c r="R3073">
        <f t="shared" si="145"/>
        <v>34</v>
      </c>
    </row>
    <row r="3074" spans="1:18" ht="43.5" hidden="1" x14ac:dyDescent="0.35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8317</v>
      </c>
      <c r="O3074" t="s">
        <v>8335</v>
      </c>
      <c r="P3074" s="14">
        <f t="shared" si="146"/>
        <v>40987.697638888887</v>
      </c>
      <c r="Q3074" s="14">
        <f t="shared" si="147"/>
        <v>41017.697638888887</v>
      </c>
      <c r="R3074">
        <f t="shared" si="145"/>
        <v>30</v>
      </c>
    </row>
    <row r="3075" spans="1:18" ht="43.5" hidden="1" x14ac:dyDescent="0.35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8312</v>
      </c>
      <c r="O3075" t="s">
        <v>8313</v>
      </c>
      <c r="P3075" s="14">
        <f t="shared" si="146"/>
        <v>42101.633703703701</v>
      </c>
      <c r="Q3075" s="14">
        <f t="shared" si="147"/>
        <v>42161.633703703701</v>
      </c>
      <c r="R3075">
        <f t="shared" ref="R3075:R3138" si="148">_xlfn.DAYS(Q3075,P3075)</f>
        <v>60</v>
      </c>
    </row>
    <row r="3076" spans="1:18" ht="43.5" hidden="1" x14ac:dyDescent="0.35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8312</v>
      </c>
      <c r="O3076" t="s">
        <v>8313</v>
      </c>
      <c r="P3076" s="14">
        <f t="shared" ref="P3076:P3139" si="149">(((J3076/60)/60)/24)+DATE(1970,1,1)</f>
        <v>42150.777731481481</v>
      </c>
      <c r="Q3076" s="14">
        <f t="shared" ref="Q3076:Q3139" si="150">(((I3076/60)/60)/24)+DATE(1970,1,1)</f>
        <v>42180.777731481481</v>
      </c>
      <c r="R3076">
        <f t="shared" si="148"/>
        <v>30</v>
      </c>
    </row>
    <row r="3077" spans="1:18" hidden="1" x14ac:dyDescent="0.35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8317</v>
      </c>
      <c r="O3077" t="s">
        <v>8319</v>
      </c>
      <c r="P3077" s="14">
        <f t="shared" si="149"/>
        <v>41341.111400462964</v>
      </c>
      <c r="Q3077" s="14">
        <f t="shared" si="150"/>
        <v>41380.791666666664</v>
      </c>
      <c r="R3077">
        <f t="shared" si="148"/>
        <v>39</v>
      </c>
    </row>
    <row r="3078" spans="1:18" ht="43.5" hidden="1" x14ac:dyDescent="0.35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8317</v>
      </c>
      <c r="O3078" t="s">
        <v>8319</v>
      </c>
      <c r="P3078" s="14">
        <f t="shared" si="149"/>
        <v>42248.90042824074</v>
      </c>
      <c r="Q3078" s="14">
        <f t="shared" si="150"/>
        <v>42277.811805555553</v>
      </c>
      <c r="R3078">
        <f t="shared" si="148"/>
        <v>29</v>
      </c>
    </row>
    <row r="3079" spans="1:18" ht="43.5" hidden="1" x14ac:dyDescent="0.35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8317</v>
      </c>
      <c r="O3079" t="s">
        <v>8319</v>
      </c>
      <c r="P3079" s="14">
        <f t="shared" si="149"/>
        <v>41174.154178240737</v>
      </c>
      <c r="Q3079" s="14">
        <f t="shared" si="150"/>
        <v>41210.208333333336</v>
      </c>
      <c r="R3079">
        <f t="shared" si="148"/>
        <v>36</v>
      </c>
    </row>
    <row r="3080" spans="1:18" ht="43.5" hidden="1" x14ac:dyDescent="0.35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8317</v>
      </c>
      <c r="O3080" t="s">
        <v>8319</v>
      </c>
      <c r="P3080" s="14">
        <f t="shared" si="149"/>
        <v>41193.748483796298</v>
      </c>
      <c r="Q3080" s="14">
        <f t="shared" si="150"/>
        <v>41223.790150462963</v>
      </c>
      <c r="R3080">
        <f t="shared" si="148"/>
        <v>30</v>
      </c>
    </row>
    <row r="3081" spans="1:18" ht="43.5" hidden="1" x14ac:dyDescent="0.35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8317</v>
      </c>
      <c r="O3081" t="s">
        <v>8319</v>
      </c>
      <c r="P3081" s="14">
        <f t="shared" si="149"/>
        <v>42227.936157407406</v>
      </c>
      <c r="Q3081" s="14">
        <f t="shared" si="150"/>
        <v>42287.936157407406</v>
      </c>
      <c r="R3081">
        <f t="shared" si="148"/>
        <v>60</v>
      </c>
    </row>
    <row r="3082" spans="1:18" ht="58" hidden="1" x14ac:dyDescent="0.35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8317</v>
      </c>
      <c r="O3082" t="s">
        <v>8319</v>
      </c>
      <c r="P3082" s="14">
        <f t="shared" si="149"/>
        <v>40793.998599537037</v>
      </c>
      <c r="Q3082" s="14">
        <f t="shared" si="150"/>
        <v>40828.998599537037</v>
      </c>
      <c r="R3082">
        <f t="shared" si="148"/>
        <v>35</v>
      </c>
    </row>
    <row r="3083" spans="1:18" ht="58" hidden="1" x14ac:dyDescent="0.35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8317</v>
      </c>
      <c r="O3083" t="s">
        <v>8341</v>
      </c>
      <c r="P3083" s="14">
        <f t="shared" si="149"/>
        <v>40127.700370370374</v>
      </c>
      <c r="Q3083" s="14">
        <f t="shared" si="150"/>
        <v>40179.25</v>
      </c>
      <c r="R3083">
        <f t="shared" si="148"/>
        <v>52</v>
      </c>
    </row>
    <row r="3084" spans="1:18" ht="43.5" hidden="1" x14ac:dyDescent="0.35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8317</v>
      </c>
      <c r="O3084" t="s">
        <v>8341</v>
      </c>
      <c r="P3084" s="14">
        <f t="shared" si="149"/>
        <v>42027.13817129629</v>
      </c>
      <c r="Q3084" s="14">
        <f t="shared" si="150"/>
        <v>42062.020833333328</v>
      </c>
      <c r="R3084">
        <f t="shared" si="148"/>
        <v>35</v>
      </c>
    </row>
    <row r="3085" spans="1:18" ht="58" hidden="1" x14ac:dyDescent="0.35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8317</v>
      </c>
      <c r="O3085" t="s">
        <v>8341</v>
      </c>
      <c r="P3085" s="14">
        <f t="shared" si="149"/>
        <v>41026.655011574076</v>
      </c>
      <c r="Q3085" s="14">
        <f t="shared" si="150"/>
        <v>41057.655011574076</v>
      </c>
      <c r="R3085">
        <f t="shared" si="148"/>
        <v>31</v>
      </c>
    </row>
    <row r="3086" spans="1:18" ht="43.5" hidden="1" x14ac:dyDescent="0.35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8312</v>
      </c>
      <c r="O3086" t="s">
        <v>8342</v>
      </c>
      <c r="P3086" s="14">
        <f t="shared" si="149"/>
        <v>42692.256550925929</v>
      </c>
      <c r="Q3086" s="14">
        <f t="shared" si="150"/>
        <v>42706.256550925929</v>
      </c>
      <c r="R3086">
        <f t="shared" si="148"/>
        <v>14</v>
      </c>
    </row>
    <row r="3087" spans="1:18" ht="43.5" hidden="1" x14ac:dyDescent="0.35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8312</v>
      </c>
      <c r="O3087" t="s">
        <v>8342</v>
      </c>
      <c r="P3087" s="14">
        <f t="shared" si="149"/>
        <v>42524.105462962965</v>
      </c>
      <c r="Q3087" s="14">
        <f t="shared" si="150"/>
        <v>42551.416666666672</v>
      </c>
      <c r="R3087">
        <f t="shared" si="148"/>
        <v>27</v>
      </c>
    </row>
    <row r="3088" spans="1:18" ht="43.5" hidden="1" x14ac:dyDescent="0.35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8315</v>
      </c>
      <c r="O3088" t="s">
        <v>8345</v>
      </c>
      <c r="P3088" s="14">
        <f t="shared" si="149"/>
        <v>41117.900729166664</v>
      </c>
      <c r="Q3088" s="14">
        <f t="shared" si="150"/>
        <v>41147.900729166664</v>
      </c>
      <c r="R3088">
        <f t="shared" si="148"/>
        <v>30</v>
      </c>
    </row>
    <row r="3089" spans="1:18" ht="58" hidden="1" x14ac:dyDescent="0.35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8315</v>
      </c>
      <c r="O3089" t="s">
        <v>8345</v>
      </c>
      <c r="P3089" s="14">
        <f t="shared" si="149"/>
        <v>42639.441932870366</v>
      </c>
      <c r="Q3089" s="14">
        <f t="shared" si="150"/>
        <v>42653.441932870366</v>
      </c>
      <c r="R3089">
        <f t="shared" si="148"/>
        <v>14</v>
      </c>
    </row>
    <row r="3090" spans="1:18" ht="43.5" hidden="1" x14ac:dyDescent="0.35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8328</v>
      </c>
      <c r="O3090" t="s">
        <v>8329</v>
      </c>
      <c r="P3090" s="14">
        <f t="shared" si="149"/>
        <v>42550.701886574068</v>
      </c>
      <c r="Q3090" s="14">
        <f t="shared" si="150"/>
        <v>42580.701886574068</v>
      </c>
      <c r="R3090">
        <f t="shared" si="148"/>
        <v>30</v>
      </c>
    </row>
    <row r="3091" spans="1:18" ht="58" hidden="1" x14ac:dyDescent="0.35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8328</v>
      </c>
      <c r="O3091" t="s">
        <v>8329</v>
      </c>
      <c r="P3091" s="14">
        <f t="shared" si="149"/>
        <v>42591.899988425925</v>
      </c>
      <c r="Q3091" s="14">
        <f t="shared" si="150"/>
        <v>42622.166666666672</v>
      </c>
      <c r="R3091">
        <f t="shared" si="148"/>
        <v>31</v>
      </c>
    </row>
    <row r="3092" spans="1:18" ht="43.5" hidden="1" x14ac:dyDescent="0.35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8328</v>
      </c>
      <c r="O3092" t="s">
        <v>8329</v>
      </c>
      <c r="P3092" s="14">
        <f t="shared" si="149"/>
        <v>42183.231006944443</v>
      </c>
      <c r="Q3092" s="14">
        <f t="shared" si="150"/>
        <v>42228.231006944443</v>
      </c>
      <c r="R3092">
        <f t="shared" si="148"/>
        <v>45</v>
      </c>
    </row>
    <row r="3093" spans="1:18" ht="58" hidden="1" x14ac:dyDescent="0.35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8328</v>
      </c>
      <c r="O3093" t="s">
        <v>8329</v>
      </c>
      <c r="P3093" s="14">
        <f t="shared" si="149"/>
        <v>42171.034861111111</v>
      </c>
      <c r="Q3093" s="14">
        <f t="shared" si="150"/>
        <v>42195.291666666672</v>
      </c>
      <c r="R3093">
        <f t="shared" si="148"/>
        <v>24</v>
      </c>
    </row>
    <row r="3094" spans="1:18" ht="58" hidden="1" x14ac:dyDescent="0.35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8328</v>
      </c>
      <c r="O3094" t="s">
        <v>8329</v>
      </c>
      <c r="P3094" s="14">
        <f t="shared" si="149"/>
        <v>42494.683634259258</v>
      </c>
      <c r="Q3094" s="14">
        <f t="shared" si="150"/>
        <v>42524.6875</v>
      </c>
      <c r="R3094">
        <f t="shared" si="148"/>
        <v>30</v>
      </c>
    </row>
    <row r="3095" spans="1:18" ht="43.5" hidden="1" x14ac:dyDescent="0.35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8328</v>
      </c>
      <c r="O3095" t="s">
        <v>8329</v>
      </c>
      <c r="P3095" s="14">
        <f t="shared" si="149"/>
        <v>41842.607592592591</v>
      </c>
      <c r="Q3095" s="14">
        <f t="shared" si="150"/>
        <v>41864.916666666664</v>
      </c>
      <c r="R3095">
        <f t="shared" si="148"/>
        <v>22</v>
      </c>
    </row>
    <row r="3096" spans="1:18" ht="43.5" hidden="1" x14ac:dyDescent="0.35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8328</v>
      </c>
      <c r="O3096" t="s">
        <v>8329</v>
      </c>
      <c r="P3096" s="14">
        <f t="shared" si="149"/>
        <v>42453.806307870371</v>
      </c>
      <c r="Q3096" s="14">
        <f t="shared" si="150"/>
        <v>42513.806307870371</v>
      </c>
      <c r="R3096">
        <f t="shared" si="148"/>
        <v>60</v>
      </c>
    </row>
    <row r="3097" spans="1:18" ht="43.5" hidden="1" x14ac:dyDescent="0.35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8328</v>
      </c>
      <c r="O3097" t="s">
        <v>8329</v>
      </c>
      <c r="P3097" s="14">
        <f t="shared" si="149"/>
        <v>42233.362314814818</v>
      </c>
      <c r="Q3097" s="14">
        <f t="shared" si="150"/>
        <v>42293.362314814818</v>
      </c>
      <c r="R3097">
        <f t="shared" si="148"/>
        <v>60</v>
      </c>
    </row>
    <row r="3098" spans="1:18" ht="43.5" hidden="1" x14ac:dyDescent="0.35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8328</v>
      </c>
      <c r="O3098" t="s">
        <v>8329</v>
      </c>
      <c r="P3098" s="14">
        <f t="shared" si="149"/>
        <v>41831.742962962962</v>
      </c>
      <c r="Q3098" s="14">
        <f t="shared" si="150"/>
        <v>41860.125</v>
      </c>
      <c r="R3098">
        <f t="shared" si="148"/>
        <v>29</v>
      </c>
    </row>
    <row r="3099" spans="1:18" ht="43.5" hidden="1" x14ac:dyDescent="0.35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8328</v>
      </c>
      <c r="O3099" t="s">
        <v>8329</v>
      </c>
      <c r="P3099" s="14">
        <f t="shared" si="149"/>
        <v>42245.234340277777</v>
      </c>
      <c r="Q3099" s="14">
        <f t="shared" si="150"/>
        <v>42263.234340277777</v>
      </c>
      <c r="R3099">
        <f t="shared" si="148"/>
        <v>18</v>
      </c>
    </row>
    <row r="3100" spans="1:18" ht="43.5" hidden="1" x14ac:dyDescent="0.35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8328</v>
      </c>
      <c r="O3100" t="s">
        <v>8344</v>
      </c>
      <c r="P3100" s="14">
        <f t="shared" si="149"/>
        <v>42567.531157407408</v>
      </c>
      <c r="Q3100" s="14">
        <f t="shared" si="150"/>
        <v>42597.531157407408</v>
      </c>
      <c r="R3100">
        <f t="shared" si="148"/>
        <v>30</v>
      </c>
    </row>
    <row r="3101" spans="1:18" ht="29" hidden="1" x14ac:dyDescent="0.35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8328</v>
      </c>
      <c r="O3101" t="s">
        <v>8329</v>
      </c>
      <c r="P3101" s="14">
        <f t="shared" si="149"/>
        <v>42694.110185185185</v>
      </c>
      <c r="Q3101" s="14">
        <f t="shared" si="150"/>
        <v>42709.041666666672</v>
      </c>
      <c r="R3101">
        <f t="shared" si="148"/>
        <v>15</v>
      </c>
    </row>
    <row r="3102" spans="1:18" ht="43.5" hidden="1" x14ac:dyDescent="0.35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8328</v>
      </c>
      <c r="O3102" t="s">
        <v>8344</v>
      </c>
      <c r="P3102" s="14">
        <f t="shared" si="149"/>
        <v>42382.189710648148</v>
      </c>
      <c r="Q3102" s="14">
        <f t="shared" si="150"/>
        <v>42412.189710648148</v>
      </c>
      <c r="R3102">
        <f t="shared" si="148"/>
        <v>30</v>
      </c>
    </row>
    <row r="3103" spans="1:18" ht="58" hidden="1" x14ac:dyDescent="0.35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8328</v>
      </c>
      <c r="O3103" t="s">
        <v>8329</v>
      </c>
      <c r="P3103" s="14">
        <f t="shared" si="149"/>
        <v>41897.536134259259</v>
      </c>
      <c r="Q3103" s="14">
        <f t="shared" si="150"/>
        <v>41927.536134259259</v>
      </c>
      <c r="R3103">
        <f t="shared" si="148"/>
        <v>30</v>
      </c>
    </row>
    <row r="3104" spans="1:18" ht="43.5" hidden="1" x14ac:dyDescent="0.35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8328</v>
      </c>
      <c r="O3104" t="s">
        <v>8329</v>
      </c>
      <c r="P3104" s="14">
        <f t="shared" si="149"/>
        <v>41789.080370370371</v>
      </c>
      <c r="Q3104" s="14">
        <f t="shared" si="150"/>
        <v>41822.166666666664</v>
      </c>
      <c r="R3104">
        <f t="shared" si="148"/>
        <v>33</v>
      </c>
    </row>
    <row r="3105" spans="1:18" ht="43.5" hidden="1" x14ac:dyDescent="0.35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8328</v>
      </c>
      <c r="O3105" t="s">
        <v>8329</v>
      </c>
      <c r="P3105" s="14">
        <f t="shared" si="149"/>
        <v>40923.729953703703</v>
      </c>
      <c r="Q3105" s="14">
        <f t="shared" si="150"/>
        <v>40953.729953703703</v>
      </c>
      <c r="R3105">
        <f t="shared" si="148"/>
        <v>30</v>
      </c>
    </row>
    <row r="3106" spans="1:18" ht="43.5" hidden="1" x14ac:dyDescent="0.35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8328</v>
      </c>
      <c r="O3106" t="s">
        <v>8346</v>
      </c>
      <c r="P3106" s="14">
        <f t="shared" si="149"/>
        <v>41861.767094907409</v>
      </c>
      <c r="Q3106" s="14">
        <f t="shared" si="150"/>
        <v>41882.767094907409</v>
      </c>
      <c r="R3106">
        <f t="shared" si="148"/>
        <v>21</v>
      </c>
    </row>
    <row r="3107" spans="1:18" ht="43.5" hidden="1" x14ac:dyDescent="0.35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8328</v>
      </c>
      <c r="O3107" t="s">
        <v>8329</v>
      </c>
      <c r="P3107" s="14">
        <f t="shared" si="149"/>
        <v>42165.462627314817</v>
      </c>
      <c r="Q3107" s="14">
        <f t="shared" si="150"/>
        <v>42196.604166666672</v>
      </c>
      <c r="R3107">
        <f t="shared" si="148"/>
        <v>31</v>
      </c>
    </row>
    <row r="3108" spans="1:18" ht="43.5" hidden="1" x14ac:dyDescent="0.35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8328</v>
      </c>
      <c r="O3108" t="s">
        <v>8329</v>
      </c>
      <c r="P3108" s="14">
        <f t="shared" si="149"/>
        <v>42503.559467592597</v>
      </c>
      <c r="Q3108" s="14">
        <f t="shared" si="150"/>
        <v>42524.875</v>
      </c>
      <c r="R3108">
        <f t="shared" si="148"/>
        <v>21</v>
      </c>
    </row>
    <row r="3109" spans="1:18" ht="43.5" hidden="1" x14ac:dyDescent="0.35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8328</v>
      </c>
      <c r="O3109" t="s">
        <v>8329</v>
      </c>
      <c r="P3109" s="14">
        <f t="shared" si="149"/>
        <v>42758.559629629628</v>
      </c>
      <c r="Q3109" s="14">
        <f t="shared" si="150"/>
        <v>42788.559629629628</v>
      </c>
      <c r="R3109">
        <f t="shared" si="148"/>
        <v>30</v>
      </c>
    </row>
    <row r="3110" spans="1:18" ht="43.5" hidden="1" x14ac:dyDescent="0.35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8328</v>
      </c>
      <c r="O3110" t="s">
        <v>8329</v>
      </c>
      <c r="P3110" s="14">
        <f t="shared" si="149"/>
        <v>42590.90425925926</v>
      </c>
      <c r="Q3110" s="14">
        <f t="shared" si="150"/>
        <v>42606.90425925926</v>
      </c>
      <c r="R3110">
        <f t="shared" si="148"/>
        <v>16</v>
      </c>
    </row>
    <row r="3111" spans="1:18" ht="58" hidden="1" x14ac:dyDescent="0.35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8328</v>
      </c>
      <c r="O3111" t="s">
        <v>8329</v>
      </c>
      <c r="P3111" s="14">
        <f t="shared" si="149"/>
        <v>42121.756921296299</v>
      </c>
      <c r="Q3111" s="14">
        <f t="shared" si="150"/>
        <v>42156.208333333328</v>
      </c>
      <c r="R3111">
        <f t="shared" si="148"/>
        <v>35</v>
      </c>
    </row>
    <row r="3112" spans="1:18" ht="72.5" hidden="1" x14ac:dyDescent="0.35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8328</v>
      </c>
      <c r="O3112" t="s">
        <v>8329</v>
      </c>
      <c r="P3112" s="14">
        <f t="shared" si="149"/>
        <v>42775.51494212963</v>
      </c>
      <c r="Q3112" s="14">
        <f t="shared" si="150"/>
        <v>42805.51494212963</v>
      </c>
      <c r="R3112">
        <f t="shared" si="148"/>
        <v>30</v>
      </c>
    </row>
    <row r="3113" spans="1:18" ht="43.5" hidden="1" x14ac:dyDescent="0.35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8328</v>
      </c>
      <c r="O3113" t="s">
        <v>8329</v>
      </c>
      <c r="P3113" s="14">
        <f t="shared" si="149"/>
        <v>42382.244409722218</v>
      </c>
      <c r="Q3113" s="14">
        <f t="shared" si="150"/>
        <v>42396.041666666672</v>
      </c>
      <c r="R3113">
        <f t="shared" si="148"/>
        <v>14</v>
      </c>
    </row>
    <row r="3114" spans="1:18" ht="29" hidden="1" x14ac:dyDescent="0.35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8328</v>
      </c>
      <c r="O3114" t="s">
        <v>8329</v>
      </c>
      <c r="P3114" s="14">
        <f t="shared" si="149"/>
        <v>42431.302002314813</v>
      </c>
      <c r="Q3114" s="14">
        <f t="shared" si="150"/>
        <v>42471.104166666672</v>
      </c>
      <c r="R3114">
        <f t="shared" si="148"/>
        <v>40</v>
      </c>
    </row>
    <row r="3115" spans="1:18" ht="58" hidden="1" x14ac:dyDescent="0.35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8328</v>
      </c>
      <c r="O3115" t="s">
        <v>8329</v>
      </c>
      <c r="P3115" s="14">
        <f t="shared" si="149"/>
        <v>42484.551550925928</v>
      </c>
      <c r="Q3115" s="14">
        <f t="shared" si="150"/>
        <v>42498.875</v>
      </c>
      <c r="R3115">
        <f t="shared" si="148"/>
        <v>14</v>
      </c>
    </row>
    <row r="3116" spans="1:18" ht="43.5" hidden="1" x14ac:dyDescent="0.35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8328</v>
      </c>
      <c r="O3116" t="s">
        <v>8329</v>
      </c>
      <c r="P3116" s="14">
        <f t="shared" si="149"/>
        <v>41822.417939814812</v>
      </c>
      <c r="Q3116" s="14">
        <f t="shared" si="150"/>
        <v>41852.417939814812</v>
      </c>
      <c r="R3116">
        <f t="shared" si="148"/>
        <v>30</v>
      </c>
    </row>
    <row r="3117" spans="1:18" ht="43.5" hidden="1" x14ac:dyDescent="0.35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8328</v>
      </c>
      <c r="O3117" t="s">
        <v>8329</v>
      </c>
      <c r="P3117" s="14">
        <f t="shared" si="149"/>
        <v>42179.854629629626</v>
      </c>
      <c r="Q3117" s="14">
        <f t="shared" si="150"/>
        <v>42203.666666666672</v>
      </c>
      <c r="R3117">
        <f t="shared" si="148"/>
        <v>24</v>
      </c>
    </row>
    <row r="3118" spans="1:18" ht="58" hidden="1" x14ac:dyDescent="0.35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8328</v>
      </c>
      <c r="O3118" t="s">
        <v>8329</v>
      </c>
      <c r="P3118" s="14">
        <f t="shared" si="149"/>
        <v>42225.513888888891</v>
      </c>
      <c r="Q3118" s="14">
        <f t="shared" si="150"/>
        <v>42242.958333333328</v>
      </c>
      <c r="R3118">
        <f t="shared" si="148"/>
        <v>17</v>
      </c>
    </row>
    <row r="3119" spans="1:18" ht="58" hidden="1" x14ac:dyDescent="0.35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8328</v>
      </c>
      <c r="O3119" t="s">
        <v>8329</v>
      </c>
      <c r="P3119" s="14">
        <f t="shared" si="149"/>
        <v>41953.8675</v>
      </c>
      <c r="Q3119" s="14">
        <f t="shared" si="150"/>
        <v>41983.8675</v>
      </c>
      <c r="R3119">
        <f t="shared" si="148"/>
        <v>30</v>
      </c>
    </row>
    <row r="3120" spans="1:18" ht="58" hidden="1" x14ac:dyDescent="0.35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8328</v>
      </c>
      <c r="O3120" t="s">
        <v>8329</v>
      </c>
      <c r="P3120" s="14">
        <f t="shared" si="149"/>
        <v>41946.644745370373</v>
      </c>
      <c r="Q3120" s="14">
        <f t="shared" si="150"/>
        <v>41976.644745370373</v>
      </c>
      <c r="R3120">
        <f t="shared" si="148"/>
        <v>30</v>
      </c>
    </row>
    <row r="3121" spans="1:18" ht="43.5" hidden="1" x14ac:dyDescent="0.35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8328</v>
      </c>
      <c r="O3121" t="s">
        <v>8329</v>
      </c>
      <c r="P3121" s="14">
        <f t="shared" si="149"/>
        <v>42150.462083333332</v>
      </c>
      <c r="Q3121" s="14">
        <f t="shared" si="150"/>
        <v>42180.462083333332</v>
      </c>
      <c r="R3121">
        <f t="shared" si="148"/>
        <v>30</v>
      </c>
    </row>
    <row r="3122" spans="1:18" ht="58" hidden="1" x14ac:dyDescent="0.35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8328</v>
      </c>
      <c r="O3122" t="s">
        <v>8329</v>
      </c>
      <c r="P3122" s="14">
        <f t="shared" si="149"/>
        <v>41796.422326388885</v>
      </c>
      <c r="Q3122" s="14">
        <f t="shared" si="150"/>
        <v>41826.422326388885</v>
      </c>
      <c r="R3122">
        <f t="shared" si="148"/>
        <v>30</v>
      </c>
    </row>
    <row r="3123" spans="1:18" ht="58" hidden="1" x14ac:dyDescent="0.35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8328</v>
      </c>
      <c r="O3123" t="s">
        <v>8329</v>
      </c>
      <c r="P3123" s="14">
        <f t="shared" si="149"/>
        <v>42038.720451388886</v>
      </c>
      <c r="Q3123" s="14">
        <f t="shared" si="150"/>
        <v>42063.708333333328</v>
      </c>
      <c r="R3123">
        <f t="shared" si="148"/>
        <v>25</v>
      </c>
    </row>
    <row r="3124" spans="1:18" ht="43.5" hidden="1" x14ac:dyDescent="0.35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8328</v>
      </c>
      <c r="O3124" t="s">
        <v>8329</v>
      </c>
      <c r="P3124" s="14">
        <f t="shared" si="149"/>
        <v>41820.945613425924</v>
      </c>
      <c r="Q3124" s="14">
        <f t="shared" si="150"/>
        <v>41850.945613425924</v>
      </c>
      <c r="R3124">
        <f t="shared" si="148"/>
        <v>30</v>
      </c>
    </row>
    <row r="3125" spans="1:18" ht="43.5" hidden="1" x14ac:dyDescent="0.35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8328</v>
      </c>
      <c r="O3125" t="s">
        <v>8329</v>
      </c>
      <c r="P3125" s="14">
        <f t="shared" si="149"/>
        <v>41839.730937500004</v>
      </c>
      <c r="Q3125" s="14">
        <f t="shared" si="150"/>
        <v>41869.730937500004</v>
      </c>
      <c r="R3125">
        <f t="shared" si="148"/>
        <v>30</v>
      </c>
    </row>
    <row r="3126" spans="1:18" ht="43.5" hidden="1" x14ac:dyDescent="0.35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8328</v>
      </c>
      <c r="O3126" t="s">
        <v>8329</v>
      </c>
      <c r="P3126" s="14">
        <f t="shared" si="149"/>
        <v>42380.581180555557</v>
      </c>
      <c r="Q3126" s="14">
        <f t="shared" si="150"/>
        <v>42405.916666666672</v>
      </c>
      <c r="R3126">
        <f t="shared" si="148"/>
        <v>25</v>
      </c>
    </row>
    <row r="3127" spans="1:18" ht="43.5" hidden="1" x14ac:dyDescent="0.35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8328</v>
      </c>
      <c r="O3127" t="s">
        <v>8329</v>
      </c>
      <c r="P3127" s="14">
        <f t="shared" si="149"/>
        <v>42272.530509259261</v>
      </c>
      <c r="Q3127" s="14">
        <f t="shared" si="150"/>
        <v>42300.530509259261</v>
      </c>
      <c r="R3127">
        <f t="shared" si="148"/>
        <v>28</v>
      </c>
    </row>
    <row r="3128" spans="1:18" ht="29" hidden="1" x14ac:dyDescent="0.35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8328</v>
      </c>
      <c r="O3128" t="s">
        <v>8329</v>
      </c>
      <c r="P3128" s="14">
        <f t="shared" si="149"/>
        <v>42016.706678240742</v>
      </c>
      <c r="Q3128" s="14">
        <f t="shared" si="150"/>
        <v>42047.249305555553</v>
      </c>
      <c r="R3128">
        <f t="shared" si="148"/>
        <v>31</v>
      </c>
    </row>
    <row r="3129" spans="1:18" ht="43.5" hidden="1" x14ac:dyDescent="0.35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8328</v>
      </c>
      <c r="O3129" t="s">
        <v>8329</v>
      </c>
      <c r="P3129" s="14">
        <f t="shared" si="149"/>
        <v>42200.625833333332</v>
      </c>
      <c r="Q3129" s="14">
        <f t="shared" si="150"/>
        <v>42225.666666666672</v>
      </c>
      <c r="R3129">
        <f t="shared" si="148"/>
        <v>25</v>
      </c>
    </row>
    <row r="3130" spans="1:18" ht="43.5" hidden="1" x14ac:dyDescent="0.35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8328</v>
      </c>
      <c r="O3130" t="s">
        <v>8329</v>
      </c>
      <c r="P3130" s="14">
        <f t="shared" si="149"/>
        <v>41928.170497685183</v>
      </c>
      <c r="Q3130" s="14">
        <f t="shared" si="150"/>
        <v>41949.249305555553</v>
      </c>
      <c r="R3130">
        <f t="shared" si="148"/>
        <v>21</v>
      </c>
    </row>
    <row r="3131" spans="1:18" ht="43.5" hidden="1" x14ac:dyDescent="0.35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8328</v>
      </c>
      <c r="O3131" t="s">
        <v>8329</v>
      </c>
      <c r="P3131" s="14">
        <f t="shared" si="149"/>
        <v>42541.501516203702</v>
      </c>
      <c r="Q3131" s="14">
        <f t="shared" si="150"/>
        <v>42571.501516203702</v>
      </c>
      <c r="R3131">
        <f t="shared" si="148"/>
        <v>30</v>
      </c>
    </row>
    <row r="3132" spans="1:18" ht="43.5" hidden="1" x14ac:dyDescent="0.35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8328</v>
      </c>
      <c r="O3132" t="s">
        <v>8329</v>
      </c>
      <c r="P3132" s="14">
        <f t="shared" si="149"/>
        <v>42053.916921296302</v>
      </c>
      <c r="Q3132" s="14">
        <f t="shared" si="150"/>
        <v>42079.875</v>
      </c>
      <c r="R3132">
        <f t="shared" si="148"/>
        <v>26</v>
      </c>
    </row>
    <row r="3133" spans="1:18" ht="43.5" hidden="1" x14ac:dyDescent="0.35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8328</v>
      </c>
      <c r="O3133" t="s">
        <v>8329</v>
      </c>
      <c r="P3133" s="14">
        <f t="shared" si="149"/>
        <v>42149.940416666665</v>
      </c>
      <c r="Q3133" s="14">
        <f t="shared" si="150"/>
        <v>42179.940416666665</v>
      </c>
      <c r="R3133">
        <f t="shared" si="148"/>
        <v>30</v>
      </c>
    </row>
    <row r="3134" spans="1:18" ht="43.5" hidden="1" x14ac:dyDescent="0.35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8328</v>
      </c>
      <c r="O3134" t="s">
        <v>8329</v>
      </c>
      <c r="P3134" s="14">
        <f t="shared" si="149"/>
        <v>42132.036168981482</v>
      </c>
      <c r="Q3134" s="14">
        <f t="shared" si="150"/>
        <v>42186.290972222225</v>
      </c>
      <c r="R3134">
        <f t="shared" si="148"/>
        <v>54</v>
      </c>
    </row>
    <row r="3135" spans="1:18" ht="43.5" hidden="1" x14ac:dyDescent="0.35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8328</v>
      </c>
      <c r="O3135" t="s">
        <v>8329</v>
      </c>
      <c r="P3135" s="14">
        <f t="shared" si="149"/>
        <v>42037.598958333328</v>
      </c>
      <c r="Q3135" s="14">
        <f t="shared" si="150"/>
        <v>42067.598958333328</v>
      </c>
      <c r="R3135">
        <f t="shared" si="148"/>
        <v>30</v>
      </c>
    </row>
    <row r="3136" spans="1:18" ht="43.5" hidden="1" x14ac:dyDescent="0.35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8328</v>
      </c>
      <c r="O3136" t="s">
        <v>8329</v>
      </c>
      <c r="P3136" s="14">
        <f t="shared" si="149"/>
        <v>42227.824212962965</v>
      </c>
      <c r="Q3136" s="14">
        <f t="shared" si="150"/>
        <v>42253.57430555555</v>
      </c>
      <c r="R3136">
        <f t="shared" si="148"/>
        <v>26</v>
      </c>
    </row>
    <row r="3137" spans="1:18" ht="43.5" hidden="1" x14ac:dyDescent="0.35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8328</v>
      </c>
      <c r="O3137" t="s">
        <v>8329</v>
      </c>
      <c r="P3137" s="14">
        <f t="shared" si="149"/>
        <v>42248.640162037031</v>
      </c>
      <c r="Q3137" s="14">
        <f t="shared" si="150"/>
        <v>42279.75</v>
      </c>
      <c r="R3137">
        <f t="shared" si="148"/>
        <v>31</v>
      </c>
    </row>
    <row r="3138" spans="1:18" ht="43.5" hidden="1" x14ac:dyDescent="0.35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8328</v>
      </c>
      <c r="O3138" t="s">
        <v>8329</v>
      </c>
      <c r="P3138" s="14">
        <f t="shared" si="149"/>
        <v>42571.420601851853</v>
      </c>
      <c r="Q3138" s="14">
        <f t="shared" si="150"/>
        <v>42599.420601851853</v>
      </c>
      <c r="R3138">
        <f t="shared" si="148"/>
        <v>28</v>
      </c>
    </row>
    <row r="3139" spans="1:18" ht="43.5" hidden="1" x14ac:dyDescent="0.35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8328</v>
      </c>
      <c r="O3139" t="s">
        <v>8329</v>
      </c>
      <c r="P3139" s="14">
        <f t="shared" si="149"/>
        <v>41997.507905092592</v>
      </c>
      <c r="Q3139" s="14">
        <f t="shared" si="150"/>
        <v>42027.507905092592</v>
      </c>
      <c r="R3139">
        <f t="shared" ref="R3139:R3202" si="151">_xlfn.DAYS(Q3139,P3139)</f>
        <v>30</v>
      </c>
    </row>
    <row r="3140" spans="1:18" ht="43.5" hidden="1" x14ac:dyDescent="0.35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8328</v>
      </c>
      <c r="O3140" t="s">
        <v>8329</v>
      </c>
      <c r="P3140" s="14">
        <f t="shared" ref="P3140:P3203" si="152">(((J3140/60)/60)/24)+DATE(1970,1,1)</f>
        <v>41976.331979166673</v>
      </c>
      <c r="Q3140" s="14">
        <f t="shared" ref="Q3140:Q3203" si="153">(((I3140/60)/60)/24)+DATE(1970,1,1)</f>
        <v>42004.291666666672</v>
      </c>
      <c r="R3140">
        <f t="shared" si="151"/>
        <v>28</v>
      </c>
    </row>
    <row r="3141" spans="1:18" ht="43.5" hidden="1" x14ac:dyDescent="0.35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8328</v>
      </c>
      <c r="O3141" t="s">
        <v>8329</v>
      </c>
      <c r="P3141" s="14">
        <f t="shared" si="152"/>
        <v>41988.829942129625</v>
      </c>
      <c r="Q3141" s="14">
        <f t="shared" si="153"/>
        <v>42046.207638888889</v>
      </c>
      <c r="R3141">
        <f t="shared" si="151"/>
        <v>58</v>
      </c>
    </row>
    <row r="3142" spans="1:18" ht="43.5" hidden="1" x14ac:dyDescent="0.35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8328</v>
      </c>
      <c r="O3142" t="s">
        <v>8329</v>
      </c>
      <c r="P3142" s="14">
        <f t="shared" si="152"/>
        <v>41990.99863425926</v>
      </c>
      <c r="Q3142" s="14">
        <f t="shared" si="153"/>
        <v>42020.99863425926</v>
      </c>
      <c r="R3142">
        <f t="shared" si="151"/>
        <v>30</v>
      </c>
    </row>
    <row r="3143" spans="1:18" ht="43.5" hidden="1" x14ac:dyDescent="0.35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8328</v>
      </c>
      <c r="O3143" t="s">
        <v>8329</v>
      </c>
      <c r="P3143" s="14">
        <f t="shared" si="152"/>
        <v>42128.627893518518</v>
      </c>
      <c r="Q3143" s="14">
        <f t="shared" si="153"/>
        <v>42158.627893518518</v>
      </c>
      <c r="R3143">
        <f t="shared" si="151"/>
        <v>30</v>
      </c>
    </row>
    <row r="3144" spans="1:18" ht="43.5" hidden="1" x14ac:dyDescent="0.35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8328</v>
      </c>
      <c r="O3144" t="s">
        <v>8329</v>
      </c>
      <c r="P3144" s="14">
        <f t="shared" si="152"/>
        <v>42460.741747685184</v>
      </c>
      <c r="Q3144" s="14">
        <f t="shared" si="153"/>
        <v>42511.165972222225</v>
      </c>
      <c r="R3144">
        <f t="shared" si="151"/>
        <v>51</v>
      </c>
    </row>
    <row r="3145" spans="1:18" ht="58" hidden="1" x14ac:dyDescent="0.35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8328</v>
      </c>
      <c r="O3145" t="s">
        <v>8329</v>
      </c>
      <c r="P3145" s="14">
        <f t="shared" si="152"/>
        <v>42191.363506944443</v>
      </c>
      <c r="Q3145" s="14">
        <f t="shared" si="153"/>
        <v>42221.363506944443</v>
      </c>
      <c r="R3145">
        <f t="shared" si="151"/>
        <v>30</v>
      </c>
    </row>
    <row r="3146" spans="1:18" ht="58" hidden="1" x14ac:dyDescent="0.35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8328</v>
      </c>
      <c r="O3146" t="s">
        <v>8329</v>
      </c>
      <c r="P3146" s="14">
        <f t="shared" si="152"/>
        <v>42499.629849537043</v>
      </c>
      <c r="Q3146" s="14">
        <f t="shared" si="153"/>
        <v>42522.904166666667</v>
      </c>
      <c r="R3146">
        <f t="shared" si="151"/>
        <v>23</v>
      </c>
    </row>
    <row r="3147" spans="1:18" ht="43.5" hidden="1" x14ac:dyDescent="0.35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8328</v>
      </c>
      <c r="O3147" t="s">
        <v>8329</v>
      </c>
      <c r="P3147" s="14">
        <f t="shared" si="152"/>
        <v>42120.531226851846</v>
      </c>
      <c r="Q3147" s="14">
        <f t="shared" si="153"/>
        <v>42155.531226851846</v>
      </c>
      <c r="R3147">
        <f t="shared" si="151"/>
        <v>35</v>
      </c>
    </row>
    <row r="3148" spans="1:18" ht="43.5" hidden="1" x14ac:dyDescent="0.35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8328</v>
      </c>
      <c r="O3148" t="s">
        <v>8329</v>
      </c>
      <c r="P3148" s="14">
        <f t="shared" si="152"/>
        <v>41786.761354166665</v>
      </c>
      <c r="Q3148" s="14">
        <f t="shared" si="153"/>
        <v>41821.207638888889</v>
      </c>
      <c r="R3148">
        <f t="shared" si="151"/>
        <v>35</v>
      </c>
    </row>
    <row r="3149" spans="1:18" ht="43.5" hidden="1" x14ac:dyDescent="0.35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8328</v>
      </c>
      <c r="O3149" t="s">
        <v>8329</v>
      </c>
      <c r="P3149" s="14">
        <f t="shared" si="152"/>
        <v>41988.617083333331</v>
      </c>
      <c r="Q3149" s="14">
        <f t="shared" si="153"/>
        <v>42048.617083333331</v>
      </c>
      <c r="R3149">
        <f t="shared" si="151"/>
        <v>60</v>
      </c>
    </row>
    <row r="3150" spans="1:18" ht="43.5" hidden="1" x14ac:dyDescent="0.35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8328</v>
      </c>
      <c r="O3150" t="s">
        <v>8329</v>
      </c>
      <c r="P3150" s="14">
        <f t="shared" si="152"/>
        <v>42479.465833333335</v>
      </c>
      <c r="Q3150" s="14">
        <f t="shared" si="153"/>
        <v>42500.465833333335</v>
      </c>
      <c r="R3150">
        <f t="shared" si="151"/>
        <v>21</v>
      </c>
    </row>
    <row r="3151" spans="1:18" ht="43.5" hidden="1" x14ac:dyDescent="0.35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8328</v>
      </c>
      <c r="O3151" t="s">
        <v>8329</v>
      </c>
      <c r="P3151" s="14">
        <f t="shared" si="152"/>
        <v>42505.738032407404</v>
      </c>
      <c r="Q3151" s="14">
        <f t="shared" si="153"/>
        <v>42525.738032407404</v>
      </c>
      <c r="R3151">
        <f t="shared" si="151"/>
        <v>20</v>
      </c>
    </row>
    <row r="3152" spans="1:18" ht="43.5" hidden="1" x14ac:dyDescent="0.35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8328</v>
      </c>
      <c r="O3152" t="s">
        <v>8329</v>
      </c>
      <c r="P3152" s="14">
        <f t="shared" si="152"/>
        <v>42632.348310185189</v>
      </c>
      <c r="Q3152" s="14">
        <f t="shared" si="153"/>
        <v>42663.204861111109</v>
      </c>
      <c r="R3152">
        <f t="shared" si="151"/>
        <v>31</v>
      </c>
    </row>
    <row r="3153" spans="1:18" ht="43.5" hidden="1" x14ac:dyDescent="0.35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8328</v>
      </c>
      <c r="O3153" t="s">
        <v>8329</v>
      </c>
      <c r="P3153" s="14">
        <f t="shared" si="152"/>
        <v>41833.089756944442</v>
      </c>
      <c r="Q3153" s="14">
        <f t="shared" si="153"/>
        <v>41863.079143518517</v>
      </c>
      <c r="R3153">
        <f t="shared" si="151"/>
        <v>30</v>
      </c>
    </row>
    <row r="3154" spans="1:18" ht="43.5" hidden="1" x14ac:dyDescent="0.35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8328</v>
      </c>
      <c r="O3154" t="s">
        <v>8346</v>
      </c>
      <c r="P3154" s="14">
        <f t="shared" si="152"/>
        <v>42050.019641203704</v>
      </c>
      <c r="Q3154" s="14">
        <f t="shared" si="153"/>
        <v>42064.207638888889</v>
      </c>
      <c r="R3154">
        <f t="shared" si="151"/>
        <v>14</v>
      </c>
    </row>
    <row r="3155" spans="1:18" ht="43.5" hidden="1" x14ac:dyDescent="0.35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8328</v>
      </c>
      <c r="O3155" t="s">
        <v>8346</v>
      </c>
      <c r="P3155" s="14">
        <f t="shared" si="152"/>
        <v>42138.930671296301</v>
      </c>
      <c r="Q3155" s="14">
        <f t="shared" si="153"/>
        <v>42168.930671296301</v>
      </c>
      <c r="R3155">
        <f t="shared" si="151"/>
        <v>30</v>
      </c>
    </row>
    <row r="3156" spans="1:18" ht="43.5" hidden="1" x14ac:dyDescent="0.35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8328</v>
      </c>
      <c r="O3156" t="s">
        <v>8346</v>
      </c>
      <c r="P3156" s="14">
        <f t="shared" si="152"/>
        <v>42075.942627314813</v>
      </c>
      <c r="Q3156" s="14">
        <f t="shared" si="153"/>
        <v>42103.166666666672</v>
      </c>
      <c r="R3156">
        <f t="shared" si="151"/>
        <v>28</v>
      </c>
    </row>
    <row r="3157" spans="1:18" ht="43.5" hidden="1" x14ac:dyDescent="0.35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8328</v>
      </c>
      <c r="O3157" t="s">
        <v>8346</v>
      </c>
      <c r="P3157" s="14">
        <f t="shared" si="152"/>
        <v>41887.111354166671</v>
      </c>
      <c r="Q3157" s="14">
        <f t="shared" si="153"/>
        <v>41909.166666666664</v>
      </c>
      <c r="R3157">
        <f t="shared" si="151"/>
        <v>22</v>
      </c>
    </row>
    <row r="3158" spans="1:18" ht="43.5" hidden="1" x14ac:dyDescent="0.35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8328</v>
      </c>
      <c r="O3158" t="s">
        <v>8346</v>
      </c>
      <c r="P3158" s="14">
        <f t="shared" si="152"/>
        <v>42546.862233796302</v>
      </c>
      <c r="Q3158" s="14">
        <f t="shared" si="153"/>
        <v>42575.958333333328</v>
      </c>
      <c r="R3158">
        <f t="shared" si="151"/>
        <v>29</v>
      </c>
    </row>
    <row r="3159" spans="1:18" ht="43.5" hidden="1" x14ac:dyDescent="0.35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8328</v>
      </c>
      <c r="O3159" t="s">
        <v>8346</v>
      </c>
      <c r="P3159" s="14">
        <f t="shared" si="152"/>
        <v>42548.63853009259</v>
      </c>
      <c r="Q3159" s="14">
        <f t="shared" si="153"/>
        <v>42584.418749999997</v>
      </c>
      <c r="R3159">
        <f t="shared" si="151"/>
        <v>36</v>
      </c>
    </row>
    <row r="3160" spans="1:18" ht="58" hidden="1" x14ac:dyDescent="0.35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8328</v>
      </c>
      <c r="O3160" t="s">
        <v>8329</v>
      </c>
      <c r="P3160" s="14">
        <f t="shared" si="152"/>
        <v>41800.526701388888</v>
      </c>
      <c r="Q3160" s="14">
        <f t="shared" si="153"/>
        <v>41850.958333333336</v>
      </c>
      <c r="R3160">
        <f t="shared" si="151"/>
        <v>50</v>
      </c>
    </row>
    <row r="3161" spans="1:18" ht="43.5" hidden="1" x14ac:dyDescent="0.35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8328</v>
      </c>
      <c r="O3161" t="s">
        <v>8329</v>
      </c>
      <c r="P3161" s="14">
        <f t="shared" si="152"/>
        <v>42109.751250000001</v>
      </c>
      <c r="Q3161" s="14">
        <f t="shared" si="153"/>
        <v>42156.165972222225</v>
      </c>
      <c r="R3161">
        <f t="shared" si="151"/>
        <v>47</v>
      </c>
    </row>
    <row r="3162" spans="1:18" ht="43.5" hidden="1" x14ac:dyDescent="0.35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8328</v>
      </c>
      <c r="O3162" t="s">
        <v>8329</v>
      </c>
      <c r="P3162" s="14">
        <f t="shared" si="152"/>
        <v>42284.69694444444</v>
      </c>
      <c r="Q3162" s="14">
        <f t="shared" si="153"/>
        <v>42301.165972222225</v>
      </c>
      <c r="R3162">
        <f t="shared" si="151"/>
        <v>17</v>
      </c>
    </row>
    <row r="3163" spans="1:18" ht="29" hidden="1" x14ac:dyDescent="0.35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8328</v>
      </c>
      <c r="O3163" t="s">
        <v>8329</v>
      </c>
      <c r="P3163" s="14">
        <f t="shared" si="152"/>
        <v>42152.765717592592</v>
      </c>
      <c r="Q3163" s="14">
        <f t="shared" si="153"/>
        <v>42188.765717592592</v>
      </c>
      <c r="R3163">
        <f t="shared" si="151"/>
        <v>36</v>
      </c>
    </row>
    <row r="3164" spans="1:18" ht="43.5" hidden="1" x14ac:dyDescent="0.35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8328</v>
      </c>
      <c r="O3164" t="s">
        <v>8329</v>
      </c>
      <c r="P3164" s="14">
        <f t="shared" si="152"/>
        <v>42155.142638888887</v>
      </c>
      <c r="Q3164" s="14">
        <f t="shared" si="153"/>
        <v>42215.142638888887</v>
      </c>
      <c r="R3164">
        <f t="shared" si="151"/>
        <v>60</v>
      </c>
    </row>
    <row r="3165" spans="1:18" hidden="1" x14ac:dyDescent="0.35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8328</v>
      </c>
      <c r="O3165" t="s">
        <v>8329</v>
      </c>
      <c r="P3165" s="14">
        <f t="shared" si="152"/>
        <v>41914.590011574073</v>
      </c>
      <c r="Q3165" s="14">
        <f t="shared" si="153"/>
        <v>41955.907638888893</v>
      </c>
      <c r="R3165">
        <f t="shared" si="151"/>
        <v>41</v>
      </c>
    </row>
    <row r="3166" spans="1:18" ht="29" hidden="1" x14ac:dyDescent="0.35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8328</v>
      </c>
      <c r="O3166" t="s">
        <v>8329</v>
      </c>
      <c r="P3166" s="14">
        <f t="shared" si="152"/>
        <v>42402.947002314817</v>
      </c>
      <c r="Q3166" s="14">
        <f t="shared" si="153"/>
        <v>42452.145138888889</v>
      </c>
      <c r="R3166">
        <f t="shared" si="151"/>
        <v>50</v>
      </c>
    </row>
    <row r="3167" spans="1:18" ht="43.5" hidden="1" x14ac:dyDescent="0.35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8328</v>
      </c>
      <c r="O3167" t="s">
        <v>8329</v>
      </c>
      <c r="P3167" s="14">
        <f t="shared" si="152"/>
        <v>42509.814108796301</v>
      </c>
      <c r="Q3167" s="14">
        <f t="shared" si="153"/>
        <v>42539.814108796301</v>
      </c>
      <c r="R3167">
        <f t="shared" si="151"/>
        <v>30</v>
      </c>
    </row>
    <row r="3168" spans="1:18" ht="43.5" hidden="1" x14ac:dyDescent="0.35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8328</v>
      </c>
      <c r="O3168" t="s">
        <v>8346</v>
      </c>
      <c r="P3168" s="14">
        <f t="shared" si="152"/>
        <v>42079.857974537037</v>
      </c>
      <c r="Q3168" s="14">
        <f t="shared" si="153"/>
        <v>42125.916666666672</v>
      </c>
      <c r="R3168">
        <f t="shared" si="151"/>
        <v>46</v>
      </c>
    </row>
    <row r="3169" spans="1:18" ht="58" hidden="1" x14ac:dyDescent="0.35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8328</v>
      </c>
      <c r="O3169" t="s">
        <v>8329</v>
      </c>
      <c r="P3169" s="14">
        <f t="shared" si="152"/>
        <v>42762.545810185184</v>
      </c>
      <c r="Q3169" s="14">
        <f t="shared" si="153"/>
        <v>42792.545810185184</v>
      </c>
      <c r="R3169">
        <f t="shared" si="151"/>
        <v>30</v>
      </c>
    </row>
    <row r="3170" spans="1:18" ht="43.5" hidden="1" x14ac:dyDescent="0.35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8328</v>
      </c>
      <c r="O3170" t="s">
        <v>8329</v>
      </c>
      <c r="P3170" s="14">
        <f t="shared" si="152"/>
        <v>42494.471666666665</v>
      </c>
      <c r="Q3170" s="14">
        <f t="shared" si="153"/>
        <v>42524.471666666665</v>
      </c>
      <c r="R3170">
        <f t="shared" si="151"/>
        <v>30</v>
      </c>
    </row>
    <row r="3171" spans="1:18" ht="43.5" hidden="1" x14ac:dyDescent="0.35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8328</v>
      </c>
      <c r="O3171" t="s">
        <v>8329</v>
      </c>
      <c r="P3171" s="14">
        <f t="shared" si="152"/>
        <v>42109.801712962959</v>
      </c>
      <c r="Q3171" s="14">
        <f t="shared" si="153"/>
        <v>42139.801712962959</v>
      </c>
      <c r="R3171">
        <f t="shared" si="151"/>
        <v>30</v>
      </c>
    </row>
    <row r="3172" spans="1:18" ht="43.5" hidden="1" x14ac:dyDescent="0.35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8328</v>
      </c>
      <c r="O3172" t="s">
        <v>8329</v>
      </c>
      <c r="P3172" s="14">
        <f t="shared" si="152"/>
        <v>41816.950370370374</v>
      </c>
      <c r="Q3172" s="14">
        <f t="shared" si="153"/>
        <v>41853.583333333336</v>
      </c>
      <c r="R3172">
        <f t="shared" si="151"/>
        <v>37</v>
      </c>
    </row>
    <row r="3173" spans="1:18" ht="43.5" hidden="1" x14ac:dyDescent="0.35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8328</v>
      </c>
      <c r="O3173" t="s">
        <v>8329</v>
      </c>
      <c r="P3173" s="14">
        <f t="shared" si="152"/>
        <v>42053.722060185188</v>
      </c>
      <c r="Q3173" s="14">
        <f t="shared" si="153"/>
        <v>42113.680393518516</v>
      </c>
      <c r="R3173">
        <f t="shared" si="151"/>
        <v>60</v>
      </c>
    </row>
    <row r="3174" spans="1:18" ht="58" hidden="1" x14ac:dyDescent="0.35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8328</v>
      </c>
      <c r="O3174" t="s">
        <v>8329</v>
      </c>
      <c r="P3174" s="14">
        <f t="shared" si="152"/>
        <v>42414.235879629632</v>
      </c>
      <c r="Q3174" s="14">
        <f t="shared" si="153"/>
        <v>42474.194212962961</v>
      </c>
      <c r="R3174">
        <f t="shared" si="151"/>
        <v>60</v>
      </c>
    </row>
    <row r="3175" spans="1:18" ht="43.5" hidden="1" x14ac:dyDescent="0.35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8328</v>
      </c>
      <c r="O3175" t="s">
        <v>8329</v>
      </c>
      <c r="P3175" s="14">
        <f t="shared" si="152"/>
        <v>41975.642974537041</v>
      </c>
      <c r="Q3175" s="14">
        <f t="shared" si="153"/>
        <v>42035.642974537041</v>
      </c>
      <c r="R3175">
        <f t="shared" si="151"/>
        <v>60</v>
      </c>
    </row>
    <row r="3176" spans="1:18" ht="58" hidden="1" x14ac:dyDescent="0.35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8328</v>
      </c>
      <c r="O3176" t="s">
        <v>8329</v>
      </c>
      <c r="P3176" s="14">
        <f t="shared" si="152"/>
        <v>42399.707407407404</v>
      </c>
      <c r="Q3176" s="14">
        <f t="shared" si="153"/>
        <v>42420.878472222219</v>
      </c>
      <c r="R3176">
        <f t="shared" si="151"/>
        <v>21</v>
      </c>
    </row>
    <row r="3177" spans="1:18" ht="43.5" hidden="1" x14ac:dyDescent="0.35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8328</v>
      </c>
      <c r="O3177" t="s">
        <v>8329</v>
      </c>
      <c r="P3177" s="14">
        <f t="shared" si="152"/>
        <v>41809.389930555553</v>
      </c>
      <c r="Q3177" s="14">
        <f t="shared" si="153"/>
        <v>41839.389930555553</v>
      </c>
      <c r="R3177">
        <f t="shared" si="151"/>
        <v>30</v>
      </c>
    </row>
    <row r="3178" spans="1:18" ht="43.5" hidden="1" x14ac:dyDescent="0.35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8328</v>
      </c>
      <c r="O3178" t="s">
        <v>8329</v>
      </c>
      <c r="P3178" s="14">
        <f t="shared" si="152"/>
        <v>42020.587349537032</v>
      </c>
      <c r="Q3178" s="14">
        <f t="shared" si="153"/>
        <v>42050.587349537032</v>
      </c>
      <c r="R3178">
        <f t="shared" si="151"/>
        <v>30</v>
      </c>
    </row>
    <row r="3179" spans="1:18" ht="43.5" hidden="1" x14ac:dyDescent="0.35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8328</v>
      </c>
      <c r="O3179" t="s">
        <v>8329</v>
      </c>
      <c r="P3179" s="14">
        <f t="shared" si="152"/>
        <v>41848.772928240738</v>
      </c>
      <c r="Q3179" s="14">
        <f t="shared" si="153"/>
        <v>41877.686111111114</v>
      </c>
      <c r="R3179">
        <f t="shared" si="151"/>
        <v>29</v>
      </c>
    </row>
    <row r="3180" spans="1:18" ht="58" hidden="1" x14ac:dyDescent="0.35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8328</v>
      </c>
      <c r="O3180" t="s">
        <v>8329</v>
      </c>
      <c r="P3180" s="14">
        <f t="shared" si="152"/>
        <v>42021.301192129627</v>
      </c>
      <c r="Q3180" s="14">
        <f t="shared" si="153"/>
        <v>42051.301192129627</v>
      </c>
      <c r="R3180">
        <f t="shared" si="151"/>
        <v>30</v>
      </c>
    </row>
    <row r="3181" spans="1:18" ht="43.5" hidden="1" x14ac:dyDescent="0.35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8328</v>
      </c>
      <c r="O3181" t="s">
        <v>8329</v>
      </c>
      <c r="P3181" s="14">
        <f t="shared" si="152"/>
        <v>41765.938657407409</v>
      </c>
      <c r="Q3181" s="14">
        <f t="shared" si="153"/>
        <v>41795.938657407409</v>
      </c>
      <c r="R3181">
        <f t="shared" si="151"/>
        <v>30</v>
      </c>
    </row>
    <row r="3182" spans="1:18" ht="43.5" hidden="1" x14ac:dyDescent="0.35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8328</v>
      </c>
      <c r="O3182" t="s">
        <v>8329</v>
      </c>
      <c r="P3182" s="14">
        <f t="shared" si="152"/>
        <v>42093.588263888887</v>
      </c>
      <c r="Q3182" s="14">
        <f t="shared" si="153"/>
        <v>42123.588263888887</v>
      </c>
      <c r="R3182">
        <f t="shared" si="151"/>
        <v>30</v>
      </c>
    </row>
    <row r="3183" spans="1:18" ht="43.5" hidden="1" x14ac:dyDescent="0.35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8328</v>
      </c>
      <c r="O3183" t="s">
        <v>8329</v>
      </c>
      <c r="P3183" s="14">
        <f t="shared" si="152"/>
        <v>41779.045937499999</v>
      </c>
      <c r="Q3183" s="14">
        <f t="shared" si="153"/>
        <v>41820.727777777778</v>
      </c>
      <c r="R3183">
        <f t="shared" si="151"/>
        <v>41</v>
      </c>
    </row>
    <row r="3184" spans="1:18" ht="43.5" hidden="1" x14ac:dyDescent="0.35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8328</v>
      </c>
      <c r="O3184" t="s">
        <v>8329</v>
      </c>
      <c r="P3184" s="14">
        <f t="shared" si="152"/>
        <v>41990.612546296295</v>
      </c>
      <c r="Q3184" s="14">
        <f t="shared" si="153"/>
        <v>42020.434722222228</v>
      </c>
      <c r="R3184">
        <f t="shared" si="151"/>
        <v>30</v>
      </c>
    </row>
    <row r="3185" spans="1:18" ht="43.5" hidden="1" x14ac:dyDescent="0.35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8328</v>
      </c>
      <c r="O3185" t="s">
        <v>8329</v>
      </c>
      <c r="P3185" s="14">
        <f t="shared" si="152"/>
        <v>41890.086805555555</v>
      </c>
      <c r="Q3185" s="14">
        <f t="shared" si="153"/>
        <v>41934.207638888889</v>
      </c>
      <c r="R3185">
        <f t="shared" si="151"/>
        <v>44</v>
      </c>
    </row>
    <row r="3186" spans="1:18" ht="43.5" hidden="1" x14ac:dyDescent="0.35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8328</v>
      </c>
      <c r="O3186" t="s">
        <v>8329</v>
      </c>
      <c r="P3186" s="14">
        <f t="shared" si="152"/>
        <v>41883.916678240741</v>
      </c>
      <c r="Q3186" s="14">
        <f t="shared" si="153"/>
        <v>41906.916678240741</v>
      </c>
      <c r="R3186">
        <f t="shared" si="151"/>
        <v>23</v>
      </c>
    </row>
    <row r="3187" spans="1:18" ht="43.5" hidden="1" x14ac:dyDescent="0.3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8315</v>
      </c>
      <c r="O3187" t="s">
        <v>8345</v>
      </c>
      <c r="P3187" s="14">
        <f t="shared" si="152"/>
        <v>41078.899826388886</v>
      </c>
      <c r="Q3187" s="14">
        <f t="shared" si="153"/>
        <v>41090.833333333336</v>
      </c>
      <c r="R3187">
        <f t="shared" si="151"/>
        <v>12</v>
      </c>
    </row>
    <row r="3188" spans="1:18" ht="43.5" hidden="1" x14ac:dyDescent="0.3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8317</v>
      </c>
      <c r="O3188" t="s">
        <v>8319</v>
      </c>
      <c r="P3188" s="14">
        <f t="shared" si="152"/>
        <v>41004.802465277775</v>
      </c>
      <c r="Q3188" s="14">
        <f t="shared" si="153"/>
        <v>41034.802407407406</v>
      </c>
      <c r="R3188">
        <f t="shared" si="151"/>
        <v>30</v>
      </c>
    </row>
    <row r="3189" spans="1:18" ht="43.5" hidden="1" x14ac:dyDescent="0.3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8328</v>
      </c>
      <c r="O3189" t="s">
        <v>8329</v>
      </c>
      <c r="P3189" s="14">
        <f t="shared" si="152"/>
        <v>42429.991724537031</v>
      </c>
      <c r="Q3189" s="14">
        <f t="shared" si="153"/>
        <v>42459.950057870374</v>
      </c>
      <c r="R3189">
        <f t="shared" si="151"/>
        <v>30</v>
      </c>
    </row>
    <row r="3190" spans="1:18" ht="43.5" hidden="1" x14ac:dyDescent="0.3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8328</v>
      </c>
      <c r="O3190" t="s">
        <v>8329</v>
      </c>
      <c r="P3190" s="14">
        <f t="shared" si="152"/>
        <v>41851.700925925928</v>
      </c>
      <c r="Q3190" s="14">
        <f t="shared" si="153"/>
        <v>41891.700925925928</v>
      </c>
      <c r="R3190">
        <f t="shared" si="151"/>
        <v>40</v>
      </c>
    </row>
    <row r="3191" spans="1:18" ht="43.5" hidden="1" x14ac:dyDescent="0.3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8315</v>
      </c>
      <c r="O3191" t="s">
        <v>8316</v>
      </c>
      <c r="P3191" s="14">
        <f t="shared" si="152"/>
        <v>40909.649201388893</v>
      </c>
      <c r="Q3191" s="14">
        <f t="shared" si="153"/>
        <v>40937.649201388893</v>
      </c>
      <c r="R3191">
        <f t="shared" si="151"/>
        <v>28</v>
      </c>
    </row>
    <row r="3192" spans="1:18" ht="43.5" hidden="1" x14ac:dyDescent="0.35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8326</v>
      </c>
      <c r="O3192" t="s">
        <v>8327</v>
      </c>
      <c r="P3192" s="14">
        <f t="shared" si="152"/>
        <v>41958.550659722227</v>
      </c>
      <c r="Q3192" s="14">
        <f t="shared" si="153"/>
        <v>41988.550659722227</v>
      </c>
      <c r="R3192">
        <f t="shared" si="151"/>
        <v>30</v>
      </c>
    </row>
    <row r="3193" spans="1:18" ht="58" hidden="1" x14ac:dyDescent="0.35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8328</v>
      </c>
      <c r="O3193" t="s">
        <v>8329</v>
      </c>
      <c r="P3193" s="14">
        <f t="shared" si="152"/>
        <v>41477.930914351848</v>
      </c>
      <c r="Q3193" s="14">
        <f t="shared" si="153"/>
        <v>41504.625</v>
      </c>
      <c r="R3193">
        <f t="shared" si="151"/>
        <v>27</v>
      </c>
    </row>
    <row r="3194" spans="1:18" ht="58" hidden="1" x14ac:dyDescent="0.3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8315</v>
      </c>
      <c r="O3194" t="s">
        <v>8352</v>
      </c>
      <c r="P3194" s="14">
        <f t="shared" si="152"/>
        <v>40399.065868055557</v>
      </c>
      <c r="Q3194" s="14">
        <f t="shared" si="153"/>
        <v>40423.083333333336</v>
      </c>
      <c r="R3194">
        <f t="shared" si="151"/>
        <v>24</v>
      </c>
    </row>
    <row r="3195" spans="1:18" ht="43.5" hidden="1" x14ac:dyDescent="0.3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8328</v>
      </c>
      <c r="O3195" t="s">
        <v>8329</v>
      </c>
      <c r="P3195" s="14">
        <f t="shared" si="152"/>
        <v>41755.476724537039</v>
      </c>
      <c r="Q3195" s="14">
        <f t="shared" si="153"/>
        <v>41778.476724537039</v>
      </c>
      <c r="R3195">
        <f t="shared" si="151"/>
        <v>23</v>
      </c>
    </row>
    <row r="3196" spans="1:18" ht="43.5" hidden="1" x14ac:dyDescent="0.35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8306</v>
      </c>
      <c r="O3196" t="s">
        <v>8353</v>
      </c>
      <c r="P3196" s="14">
        <f t="shared" si="152"/>
        <v>40997.271493055552</v>
      </c>
      <c r="Q3196" s="14">
        <f t="shared" si="153"/>
        <v>41057.271493055552</v>
      </c>
      <c r="R3196">
        <f t="shared" si="151"/>
        <v>60</v>
      </c>
    </row>
    <row r="3197" spans="1:18" ht="43.5" hidden="1" x14ac:dyDescent="0.35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8317</v>
      </c>
      <c r="O3197" t="s">
        <v>8335</v>
      </c>
      <c r="P3197" s="14">
        <f t="shared" si="152"/>
        <v>41325.525752314818</v>
      </c>
      <c r="Q3197" s="14">
        <f t="shared" si="153"/>
        <v>41355.484085648146</v>
      </c>
      <c r="R3197">
        <f t="shared" si="151"/>
        <v>30</v>
      </c>
    </row>
    <row r="3198" spans="1:18" ht="43.5" hidden="1" x14ac:dyDescent="0.35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8317</v>
      </c>
      <c r="O3198" t="s">
        <v>8335</v>
      </c>
      <c r="P3198" s="14">
        <f t="shared" si="152"/>
        <v>40941.652372685188</v>
      </c>
      <c r="Q3198" s="14">
        <f t="shared" si="153"/>
        <v>40971.652372685188</v>
      </c>
      <c r="R3198">
        <f t="shared" si="151"/>
        <v>30</v>
      </c>
    </row>
    <row r="3199" spans="1:18" ht="43.5" hidden="1" x14ac:dyDescent="0.35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8321</v>
      </c>
      <c r="O3199" t="s">
        <v>8338</v>
      </c>
      <c r="P3199" s="14">
        <f t="shared" si="152"/>
        <v>42745.365474537044</v>
      </c>
      <c r="Q3199" s="14">
        <f t="shared" si="153"/>
        <v>42775.208333333328</v>
      </c>
      <c r="R3199">
        <f t="shared" si="151"/>
        <v>30</v>
      </c>
    </row>
    <row r="3200" spans="1:18" ht="58" hidden="1" x14ac:dyDescent="0.35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8328</v>
      </c>
      <c r="O3200" t="s">
        <v>8329</v>
      </c>
      <c r="P3200" s="14">
        <f t="shared" si="152"/>
        <v>42142.768819444449</v>
      </c>
      <c r="Q3200" s="14">
        <f t="shared" si="153"/>
        <v>42182.768819444449</v>
      </c>
      <c r="R3200">
        <f t="shared" si="151"/>
        <v>40</v>
      </c>
    </row>
    <row r="3201" spans="1:18" ht="43.5" hidden="1" x14ac:dyDescent="0.35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8328</v>
      </c>
      <c r="O3201" t="s">
        <v>8346</v>
      </c>
      <c r="P3201" s="14">
        <f t="shared" si="152"/>
        <v>41806.669317129628</v>
      </c>
      <c r="Q3201" s="14">
        <f t="shared" si="153"/>
        <v>41835.208333333336</v>
      </c>
      <c r="R3201">
        <f t="shared" si="151"/>
        <v>29</v>
      </c>
    </row>
    <row r="3202" spans="1:18" ht="29" hidden="1" x14ac:dyDescent="0.35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8328</v>
      </c>
      <c r="O3202" t="s">
        <v>8329</v>
      </c>
      <c r="P3202" s="14">
        <f t="shared" si="152"/>
        <v>41891.665324074071</v>
      </c>
      <c r="Q3202" s="14">
        <f t="shared" si="153"/>
        <v>41913.166666666664</v>
      </c>
      <c r="R3202">
        <f t="shared" si="151"/>
        <v>22</v>
      </c>
    </row>
    <row r="3203" spans="1:18" ht="58" hidden="1" x14ac:dyDescent="0.35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8328</v>
      </c>
      <c r="O3203" t="s">
        <v>8329</v>
      </c>
      <c r="P3203" s="14">
        <f t="shared" si="152"/>
        <v>42167.533159722225</v>
      </c>
      <c r="Q3203" s="14">
        <f t="shared" si="153"/>
        <v>42197.533159722225</v>
      </c>
      <c r="R3203">
        <f t="shared" ref="R3203:R3266" si="154">_xlfn.DAYS(Q3203,P3203)</f>
        <v>30</v>
      </c>
    </row>
    <row r="3204" spans="1:18" ht="43.5" hidden="1" x14ac:dyDescent="0.35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8328</v>
      </c>
      <c r="O3204" t="s">
        <v>8329</v>
      </c>
      <c r="P3204" s="14">
        <f t="shared" ref="P3204:P3267" si="155">(((J3204/60)/60)/24)+DATE(1970,1,1)</f>
        <v>42017.88045138889</v>
      </c>
      <c r="Q3204" s="14">
        <f t="shared" ref="Q3204:Q3267" si="156">(((I3204/60)/60)/24)+DATE(1970,1,1)</f>
        <v>42044.1875</v>
      </c>
      <c r="R3204">
        <f t="shared" si="154"/>
        <v>27</v>
      </c>
    </row>
    <row r="3205" spans="1:18" ht="43.5" hidden="1" x14ac:dyDescent="0.35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8328</v>
      </c>
      <c r="O3205" t="s">
        <v>8329</v>
      </c>
      <c r="P3205" s="14">
        <f t="shared" si="155"/>
        <v>42056.65143518518</v>
      </c>
      <c r="Q3205" s="14">
        <f t="shared" si="156"/>
        <v>42091.609768518523</v>
      </c>
      <c r="R3205">
        <f t="shared" si="154"/>
        <v>35</v>
      </c>
    </row>
    <row r="3206" spans="1:18" ht="43.5" hidden="1" x14ac:dyDescent="0.35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8328</v>
      </c>
      <c r="O3206" t="s">
        <v>8329</v>
      </c>
      <c r="P3206" s="14">
        <f t="shared" si="155"/>
        <v>41822.57503472222</v>
      </c>
      <c r="Q3206" s="14">
        <f t="shared" si="156"/>
        <v>41825.041666666664</v>
      </c>
      <c r="R3206">
        <f t="shared" si="154"/>
        <v>3</v>
      </c>
    </row>
    <row r="3207" spans="1:18" ht="43.5" hidden="1" x14ac:dyDescent="0.35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8328</v>
      </c>
      <c r="O3207" t="s">
        <v>8329</v>
      </c>
      <c r="P3207" s="14">
        <f t="shared" si="155"/>
        <v>42128.736608796295</v>
      </c>
      <c r="Q3207" s="14">
        <f t="shared" si="156"/>
        <v>42141.125</v>
      </c>
      <c r="R3207">
        <f t="shared" si="154"/>
        <v>13</v>
      </c>
    </row>
    <row r="3208" spans="1:18" ht="43.5" hidden="1" x14ac:dyDescent="0.35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8315</v>
      </c>
      <c r="O3208" t="s">
        <v>8330</v>
      </c>
      <c r="P3208" s="14">
        <f t="shared" si="155"/>
        <v>42463.866666666669</v>
      </c>
      <c r="Q3208" s="14">
        <f t="shared" si="156"/>
        <v>42484.915972222225</v>
      </c>
      <c r="R3208">
        <f t="shared" si="154"/>
        <v>21</v>
      </c>
    </row>
    <row r="3209" spans="1:18" ht="43.5" hidden="1" x14ac:dyDescent="0.35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8315</v>
      </c>
      <c r="O3209" t="s">
        <v>8352</v>
      </c>
      <c r="P3209" s="14">
        <f t="shared" si="155"/>
        <v>40990.050069444449</v>
      </c>
      <c r="Q3209" s="14">
        <f t="shared" si="156"/>
        <v>41050.050069444449</v>
      </c>
      <c r="R3209">
        <f t="shared" si="154"/>
        <v>60</v>
      </c>
    </row>
    <row r="3210" spans="1:18" ht="43.5" hidden="1" x14ac:dyDescent="0.35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8317</v>
      </c>
      <c r="O3210" t="s">
        <v>8334</v>
      </c>
      <c r="P3210" s="14">
        <f t="shared" si="155"/>
        <v>41841.56381944444</v>
      </c>
      <c r="Q3210" s="14">
        <f t="shared" si="156"/>
        <v>41882.818749999999</v>
      </c>
      <c r="R3210">
        <f t="shared" si="154"/>
        <v>41</v>
      </c>
    </row>
    <row r="3211" spans="1:18" ht="29" hidden="1" x14ac:dyDescent="0.3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8312</v>
      </c>
      <c r="O3211" t="s">
        <v>8342</v>
      </c>
      <c r="P3211" s="14">
        <f t="shared" si="155"/>
        <v>41617.912662037037</v>
      </c>
      <c r="Q3211" s="14">
        <f t="shared" si="156"/>
        <v>41631.912662037037</v>
      </c>
      <c r="R3211">
        <f t="shared" si="154"/>
        <v>14</v>
      </c>
    </row>
    <row r="3212" spans="1:18" ht="43.5" hidden="1" x14ac:dyDescent="0.35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8328</v>
      </c>
      <c r="O3212" t="s">
        <v>8344</v>
      </c>
      <c r="P3212" s="14">
        <f t="shared" si="155"/>
        <v>42233.747349537036</v>
      </c>
      <c r="Q3212" s="14">
        <f t="shared" si="156"/>
        <v>42263.747349537036</v>
      </c>
      <c r="R3212">
        <f t="shared" si="154"/>
        <v>30</v>
      </c>
    </row>
    <row r="3213" spans="1:18" ht="43.5" hidden="1" x14ac:dyDescent="0.35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8328</v>
      </c>
      <c r="O3213" t="s">
        <v>8329</v>
      </c>
      <c r="P3213" s="14">
        <f t="shared" si="155"/>
        <v>42489.619525462964</v>
      </c>
      <c r="Q3213" s="14">
        <f t="shared" si="156"/>
        <v>42500.470138888893</v>
      </c>
      <c r="R3213">
        <f t="shared" si="154"/>
        <v>11</v>
      </c>
    </row>
    <row r="3214" spans="1:18" ht="43.5" hidden="1" x14ac:dyDescent="0.35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8328</v>
      </c>
      <c r="O3214" t="s">
        <v>8329</v>
      </c>
      <c r="P3214" s="14">
        <f t="shared" si="155"/>
        <v>42524.782638888893</v>
      </c>
      <c r="Q3214" s="14">
        <f t="shared" si="156"/>
        <v>42544.782638888893</v>
      </c>
      <c r="R3214">
        <f t="shared" si="154"/>
        <v>20</v>
      </c>
    </row>
    <row r="3215" spans="1:18" ht="43.5" hidden="1" x14ac:dyDescent="0.35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8328</v>
      </c>
      <c r="O3215" t="s">
        <v>8329</v>
      </c>
      <c r="P3215" s="14">
        <f t="shared" si="155"/>
        <v>42306.848854166667</v>
      </c>
      <c r="Q3215" s="14">
        <f t="shared" si="156"/>
        <v>42336.890520833331</v>
      </c>
      <c r="R3215">
        <f t="shared" si="154"/>
        <v>30</v>
      </c>
    </row>
    <row r="3216" spans="1:18" ht="43.5" hidden="1" x14ac:dyDescent="0.35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8317</v>
      </c>
      <c r="O3216" t="s">
        <v>8335</v>
      </c>
      <c r="P3216" s="14">
        <f t="shared" si="155"/>
        <v>41277.186111111114</v>
      </c>
      <c r="Q3216" s="14">
        <f t="shared" si="156"/>
        <v>41295.332638888889</v>
      </c>
      <c r="R3216">
        <f t="shared" si="154"/>
        <v>18</v>
      </c>
    </row>
    <row r="3217" spans="1:18" ht="58" hidden="1" x14ac:dyDescent="0.35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8328</v>
      </c>
      <c r="O3217" t="s">
        <v>8329</v>
      </c>
      <c r="P3217" s="14">
        <f t="shared" si="155"/>
        <v>42256.764212962968</v>
      </c>
      <c r="Q3217" s="14">
        <f t="shared" si="156"/>
        <v>42283.957638888889</v>
      </c>
      <c r="R3217">
        <f t="shared" si="154"/>
        <v>27</v>
      </c>
    </row>
    <row r="3218" spans="1:18" ht="43.5" hidden="1" x14ac:dyDescent="0.35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8317</v>
      </c>
      <c r="O3218" t="s">
        <v>8355</v>
      </c>
      <c r="P3218" s="14">
        <f t="shared" si="155"/>
        <v>41034.656597222223</v>
      </c>
      <c r="Q3218" s="14">
        <f t="shared" si="156"/>
        <v>41064.656597222223</v>
      </c>
      <c r="R3218">
        <f t="shared" si="154"/>
        <v>30</v>
      </c>
    </row>
    <row r="3219" spans="1:18" ht="43.5" hidden="1" x14ac:dyDescent="0.35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8328</v>
      </c>
      <c r="O3219" t="s">
        <v>8329</v>
      </c>
      <c r="P3219" s="14">
        <f t="shared" si="155"/>
        <v>41894.91375</v>
      </c>
      <c r="Q3219" s="14">
        <f t="shared" si="156"/>
        <v>41938.029861111114</v>
      </c>
      <c r="R3219">
        <f t="shared" si="154"/>
        <v>44</v>
      </c>
    </row>
    <row r="3220" spans="1:18" ht="43.5" hidden="1" x14ac:dyDescent="0.3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8328</v>
      </c>
      <c r="O3220" t="s">
        <v>8329</v>
      </c>
      <c r="P3220" s="14">
        <f t="shared" si="155"/>
        <v>42770.290590277778</v>
      </c>
      <c r="Q3220" s="14">
        <f t="shared" si="156"/>
        <v>42800.290590277778</v>
      </c>
      <c r="R3220">
        <f t="shared" si="154"/>
        <v>30</v>
      </c>
    </row>
    <row r="3221" spans="1:18" ht="43.5" hidden="1" x14ac:dyDescent="0.3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8312</v>
      </c>
      <c r="O3221" t="s">
        <v>8314</v>
      </c>
      <c r="P3221" s="14">
        <f t="shared" si="155"/>
        <v>41836.595520833333</v>
      </c>
      <c r="Q3221" s="14">
        <f t="shared" si="156"/>
        <v>41866.595520833333</v>
      </c>
      <c r="R3221">
        <f t="shared" si="154"/>
        <v>30</v>
      </c>
    </row>
    <row r="3222" spans="1:18" ht="43.5" hidden="1" x14ac:dyDescent="0.35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8328</v>
      </c>
      <c r="O3222" t="s">
        <v>8329</v>
      </c>
      <c r="P3222" s="14">
        <f t="shared" si="155"/>
        <v>42372.693055555559</v>
      </c>
      <c r="Q3222" s="14">
        <f t="shared" si="156"/>
        <v>42402.693055555559</v>
      </c>
      <c r="R3222">
        <f t="shared" si="154"/>
        <v>30</v>
      </c>
    </row>
    <row r="3223" spans="1:18" ht="58" hidden="1" x14ac:dyDescent="0.35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8328</v>
      </c>
      <c r="O3223" t="s">
        <v>8329</v>
      </c>
      <c r="P3223" s="14">
        <f t="shared" si="155"/>
        <v>42459.15861111111</v>
      </c>
      <c r="Q3223" s="14">
        <f t="shared" si="156"/>
        <v>42518.905555555553</v>
      </c>
      <c r="R3223">
        <f t="shared" si="154"/>
        <v>59</v>
      </c>
    </row>
    <row r="3224" spans="1:18" ht="43.5" hidden="1" x14ac:dyDescent="0.35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8328</v>
      </c>
      <c r="O3224" t="s">
        <v>8329</v>
      </c>
      <c r="P3224" s="14">
        <f t="shared" si="155"/>
        <v>42733.50136574074</v>
      </c>
      <c r="Q3224" s="14">
        <f t="shared" si="156"/>
        <v>42753.50136574074</v>
      </c>
      <c r="R3224">
        <f t="shared" si="154"/>
        <v>20</v>
      </c>
    </row>
    <row r="3225" spans="1:18" ht="43.5" hidden="1" x14ac:dyDescent="0.35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8328</v>
      </c>
      <c r="O3225" t="s">
        <v>8329</v>
      </c>
      <c r="P3225" s="14">
        <f t="shared" si="155"/>
        <v>42401.672372685185</v>
      </c>
      <c r="Q3225" s="14">
        <f t="shared" si="156"/>
        <v>42431.672372685185</v>
      </c>
      <c r="R3225">
        <f t="shared" si="154"/>
        <v>30</v>
      </c>
    </row>
    <row r="3226" spans="1:18" ht="58" hidden="1" x14ac:dyDescent="0.35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8317</v>
      </c>
      <c r="O3226" t="s">
        <v>8335</v>
      </c>
      <c r="P3226" s="14">
        <f t="shared" si="155"/>
        <v>40250.242106481484</v>
      </c>
      <c r="Q3226" s="14">
        <f t="shared" si="156"/>
        <v>40286.290972222225</v>
      </c>
      <c r="R3226">
        <f t="shared" si="154"/>
        <v>36</v>
      </c>
    </row>
    <row r="3227" spans="1:18" ht="43.5" hidden="1" x14ac:dyDescent="0.35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8315</v>
      </c>
      <c r="O3227" t="s">
        <v>8347</v>
      </c>
      <c r="P3227" s="14">
        <f t="shared" si="155"/>
        <v>41754.745243055557</v>
      </c>
      <c r="Q3227" s="14">
        <f t="shared" si="156"/>
        <v>41769.165972222225</v>
      </c>
      <c r="R3227">
        <f t="shared" si="154"/>
        <v>15</v>
      </c>
    </row>
    <row r="3228" spans="1:18" ht="43.5" hidden="1" x14ac:dyDescent="0.35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8326</v>
      </c>
      <c r="O3228" t="s">
        <v>8351</v>
      </c>
      <c r="P3228" s="14">
        <f t="shared" si="155"/>
        <v>42555.698738425926</v>
      </c>
      <c r="Q3228" s="14">
        <f t="shared" si="156"/>
        <v>42584.958333333328</v>
      </c>
      <c r="R3228">
        <f t="shared" si="154"/>
        <v>29</v>
      </c>
    </row>
    <row r="3229" spans="1:18" ht="43.5" hidden="1" x14ac:dyDescent="0.3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8328</v>
      </c>
      <c r="O3229" t="s">
        <v>8329</v>
      </c>
      <c r="P3229" s="14">
        <f t="shared" si="155"/>
        <v>42675.694236111114</v>
      </c>
      <c r="Q3229" s="14">
        <f t="shared" si="156"/>
        <v>42705.735902777778</v>
      </c>
      <c r="R3229">
        <f t="shared" si="154"/>
        <v>30</v>
      </c>
    </row>
    <row r="3230" spans="1:18" ht="58" hidden="1" x14ac:dyDescent="0.35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8328</v>
      </c>
      <c r="O3230" t="s">
        <v>8329</v>
      </c>
      <c r="P3230" s="14">
        <f t="shared" si="155"/>
        <v>42592.066921296297</v>
      </c>
      <c r="Q3230" s="14">
        <f t="shared" si="156"/>
        <v>42617.066921296297</v>
      </c>
      <c r="R3230">
        <f t="shared" si="154"/>
        <v>25</v>
      </c>
    </row>
    <row r="3231" spans="1:18" ht="43.5" hidden="1" x14ac:dyDescent="0.3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8328</v>
      </c>
      <c r="O3231" t="s">
        <v>8329</v>
      </c>
      <c r="P3231" s="14">
        <f t="shared" si="155"/>
        <v>41793.191875000004</v>
      </c>
      <c r="Q3231" s="14">
        <f t="shared" si="156"/>
        <v>41807.191875000004</v>
      </c>
      <c r="R3231">
        <f t="shared" si="154"/>
        <v>14</v>
      </c>
    </row>
    <row r="3232" spans="1:18" ht="43.5" hidden="1" x14ac:dyDescent="0.35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8328</v>
      </c>
      <c r="O3232" t="s">
        <v>8329</v>
      </c>
      <c r="P3232" s="14">
        <f t="shared" si="155"/>
        <v>41990.506377314814</v>
      </c>
      <c r="Q3232" s="14">
        <f t="shared" si="156"/>
        <v>42020.506377314814</v>
      </c>
      <c r="R3232">
        <f t="shared" si="154"/>
        <v>30</v>
      </c>
    </row>
    <row r="3233" spans="1:18" ht="58" hidden="1" x14ac:dyDescent="0.3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8312</v>
      </c>
      <c r="O3233" t="s">
        <v>8337</v>
      </c>
      <c r="P3233" s="14">
        <f t="shared" si="155"/>
        <v>40761.604421296295</v>
      </c>
      <c r="Q3233" s="14">
        <f t="shared" si="156"/>
        <v>40805.604421296295</v>
      </c>
      <c r="R3233">
        <f t="shared" si="154"/>
        <v>44</v>
      </c>
    </row>
    <row r="3234" spans="1:18" ht="43.5" hidden="1" x14ac:dyDescent="0.3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8317</v>
      </c>
      <c r="O3234" t="s">
        <v>8341</v>
      </c>
      <c r="P3234" s="14">
        <f t="shared" si="155"/>
        <v>41390.757754629631</v>
      </c>
      <c r="Q3234" s="14">
        <f t="shared" si="156"/>
        <v>41425.708333333336</v>
      </c>
      <c r="R3234">
        <f t="shared" si="154"/>
        <v>35</v>
      </c>
    </row>
    <row r="3235" spans="1:18" ht="58" hidden="1" x14ac:dyDescent="0.3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8328</v>
      </c>
      <c r="O3235" t="s">
        <v>8329</v>
      </c>
      <c r="P3235" s="14">
        <f t="shared" si="155"/>
        <v>42511.741944444439</v>
      </c>
      <c r="Q3235" s="14">
        <f t="shared" si="156"/>
        <v>42523.916666666672</v>
      </c>
      <c r="R3235">
        <f t="shared" si="154"/>
        <v>12</v>
      </c>
    </row>
    <row r="3236" spans="1:18" ht="43.5" hidden="1" x14ac:dyDescent="0.3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8317</v>
      </c>
      <c r="O3236" t="s">
        <v>8320</v>
      </c>
      <c r="P3236" s="14">
        <f t="shared" si="155"/>
        <v>42127.069548611107</v>
      </c>
      <c r="Q3236" s="14">
        <f t="shared" si="156"/>
        <v>42157.032638888893</v>
      </c>
      <c r="R3236">
        <f t="shared" si="154"/>
        <v>30</v>
      </c>
    </row>
    <row r="3237" spans="1:18" ht="43.5" hidden="1" x14ac:dyDescent="0.35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8306</v>
      </c>
      <c r="O3237" t="s">
        <v>8307</v>
      </c>
      <c r="P3237" s="14">
        <f t="shared" si="155"/>
        <v>41917.731736111113</v>
      </c>
      <c r="Q3237" s="14">
        <f t="shared" si="156"/>
        <v>41947.773402777777</v>
      </c>
      <c r="R3237">
        <f t="shared" si="154"/>
        <v>30</v>
      </c>
    </row>
    <row r="3238" spans="1:18" ht="58" hidden="1" x14ac:dyDescent="0.35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8306</v>
      </c>
      <c r="O3238" t="s">
        <v>8353</v>
      </c>
      <c r="P3238" s="14">
        <f t="shared" si="155"/>
        <v>40324.662511574075</v>
      </c>
      <c r="Q3238" s="14">
        <f t="shared" si="156"/>
        <v>40391.125</v>
      </c>
      <c r="R3238">
        <f t="shared" si="154"/>
        <v>67</v>
      </c>
    </row>
    <row r="3239" spans="1:18" ht="29" hidden="1" x14ac:dyDescent="0.35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8306</v>
      </c>
      <c r="O3239" t="s">
        <v>8353</v>
      </c>
      <c r="P3239" s="14">
        <f t="shared" si="155"/>
        <v>41631.902766203704</v>
      </c>
      <c r="Q3239" s="14">
        <f t="shared" si="156"/>
        <v>41661.902766203704</v>
      </c>
      <c r="R3239">
        <f t="shared" si="154"/>
        <v>30</v>
      </c>
    </row>
    <row r="3240" spans="1:18" ht="43.5" hidden="1" x14ac:dyDescent="0.35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8306</v>
      </c>
      <c r="O3240" t="s">
        <v>8353</v>
      </c>
      <c r="P3240" s="14">
        <f t="shared" si="155"/>
        <v>41365.613078703704</v>
      </c>
      <c r="Q3240" s="14">
        <f t="shared" si="156"/>
        <v>41425.613078703704</v>
      </c>
      <c r="R3240">
        <f t="shared" si="154"/>
        <v>60</v>
      </c>
    </row>
    <row r="3241" spans="1:18" ht="43.5" hidden="1" x14ac:dyDescent="0.35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8306</v>
      </c>
      <c r="O3241" t="s">
        <v>8308</v>
      </c>
      <c r="P3241" s="14">
        <f t="shared" si="155"/>
        <v>42115.547395833331</v>
      </c>
      <c r="Q3241" s="14">
        <f t="shared" si="156"/>
        <v>42158.547395833331</v>
      </c>
      <c r="R3241">
        <f t="shared" si="154"/>
        <v>43</v>
      </c>
    </row>
    <row r="3242" spans="1:18" ht="43.5" hidden="1" x14ac:dyDescent="0.35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8306</v>
      </c>
      <c r="O3242" t="s">
        <v>8309</v>
      </c>
      <c r="P3242" s="14">
        <f t="shared" si="155"/>
        <v>42191.824062500003</v>
      </c>
      <c r="Q3242" s="14">
        <f t="shared" si="156"/>
        <v>42221.824062500003</v>
      </c>
      <c r="R3242">
        <f t="shared" si="154"/>
        <v>30</v>
      </c>
    </row>
    <row r="3243" spans="1:18" ht="58" hidden="1" x14ac:dyDescent="0.35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8306</v>
      </c>
      <c r="O3243" t="s">
        <v>8309</v>
      </c>
      <c r="P3243" s="14">
        <f t="shared" si="155"/>
        <v>41825.791226851856</v>
      </c>
      <c r="Q3243" s="14">
        <f t="shared" si="156"/>
        <v>41883.165972222225</v>
      </c>
      <c r="R3243">
        <f t="shared" si="154"/>
        <v>58</v>
      </c>
    </row>
    <row r="3244" spans="1:18" ht="58" hidden="1" x14ac:dyDescent="0.35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8306</v>
      </c>
      <c r="O3244" t="s">
        <v>8309</v>
      </c>
      <c r="P3244" s="14">
        <f t="shared" si="155"/>
        <v>41857.18304398148</v>
      </c>
      <c r="Q3244" s="14">
        <f t="shared" si="156"/>
        <v>41887.18304398148</v>
      </c>
      <c r="R3244">
        <f t="shared" si="154"/>
        <v>30</v>
      </c>
    </row>
    <row r="3245" spans="1:18" ht="58" hidden="1" x14ac:dyDescent="0.35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8306</v>
      </c>
      <c r="O3245" t="s">
        <v>8310</v>
      </c>
      <c r="P3245" s="14">
        <f t="shared" si="155"/>
        <v>40924.650868055556</v>
      </c>
      <c r="Q3245" s="14">
        <f t="shared" si="156"/>
        <v>40954.650868055556</v>
      </c>
      <c r="R3245">
        <f t="shared" si="154"/>
        <v>30</v>
      </c>
    </row>
    <row r="3246" spans="1:18" ht="58" hidden="1" x14ac:dyDescent="0.35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8306</v>
      </c>
      <c r="O3246" t="s">
        <v>8311</v>
      </c>
      <c r="P3246" s="14">
        <f t="shared" si="155"/>
        <v>40987.83488425926</v>
      </c>
      <c r="Q3246" s="14">
        <f t="shared" si="156"/>
        <v>41047.83488425926</v>
      </c>
      <c r="R3246">
        <f t="shared" si="154"/>
        <v>60</v>
      </c>
    </row>
    <row r="3247" spans="1:18" ht="43.5" hidden="1" x14ac:dyDescent="0.35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8306</v>
      </c>
      <c r="O3247" t="s">
        <v>8311</v>
      </c>
      <c r="P3247" s="14">
        <f t="shared" si="155"/>
        <v>41830.613969907405</v>
      </c>
      <c r="Q3247" s="14">
        <f t="shared" si="156"/>
        <v>41860.613969907405</v>
      </c>
      <c r="R3247">
        <f t="shared" si="154"/>
        <v>30</v>
      </c>
    </row>
    <row r="3248" spans="1:18" ht="43.5" hidden="1" x14ac:dyDescent="0.35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8328</v>
      </c>
      <c r="O3248" t="s">
        <v>8329</v>
      </c>
      <c r="P3248" s="14">
        <f t="shared" si="155"/>
        <v>42192.591944444444</v>
      </c>
      <c r="Q3248" s="14">
        <f t="shared" si="156"/>
        <v>42223.708333333328</v>
      </c>
      <c r="R3248">
        <f t="shared" si="154"/>
        <v>31</v>
      </c>
    </row>
    <row r="3249" spans="1:18" ht="43.5" hidden="1" x14ac:dyDescent="0.35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8312</v>
      </c>
      <c r="O3249" t="s">
        <v>8313</v>
      </c>
      <c r="P3249" s="14">
        <f t="shared" si="155"/>
        <v>41849.035370370373</v>
      </c>
      <c r="Q3249" s="14">
        <f t="shared" si="156"/>
        <v>41879.035370370373</v>
      </c>
      <c r="R3249">
        <f t="shared" si="154"/>
        <v>30</v>
      </c>
    </row>
    <row r="3250" spans="1:18" ht="43.5" hidden="1" x14ac:dyDescent="0.35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8312</v>
      </c>
      <c r="O3250" t="s">
        <v>8314</v>
      </c>
      <c r="P3250" s="14">
        <f t="shared" si="155"/>
        <v>41932.036851851852</v>
      </c>
      <c r="Q3250" s="14">
        <f t="shared" si="156"/>
        <v>41992.078518518523</v>
      </c>
      <c r="R3250">
        <f t="shared" si="154"/>
        <v>60</v>
      </c>
    </row>
    <row r="3251" spans="1:18" ht="29" hidden="1" x14ac:dyDescent="0.35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8315</v>
      </c>
      <c r="O3251" t="s">
        <v>8316</v>
      </c>
      <c r="P3251" s="14">
        <f t="shared" si="155"/>
        <v>41943.604097222218</v>
      </c>
      <c r="Q3251" s="14">
        <f t="shared" si="156"/>
        <v>41974.207638888889</v>
      </c>
      <c r="R3251">
        <f t="shared" si="154"/>
        <v>31</v>
      </c>
    </row>
    <row r="3252" spans="1:18" ht="58" hidden="1" x14ac:dyDescent="0.35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8315</v>
      </c>
      <c r="O3252" t="s">
        <v>8331</v>
      </c>
      <c r="P3252" s="14">
        <f t="shared" si="155"/>
        <v>40068.056932870371</v>
      </c>
      <c r="Q3252" s="14">
        <f t="shared" si="156"/>
        <v>40118.165972222225</v>
      </c>
      <c r="R3252">
        <f t="shared" si="154"/>
        <v>50</v>
      </c>
    </row>
    <row r="3253" spans="1:18" ht="43.5" hidden="1" x14ac:dyDescent="0.35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8317</v>
      </c>
      <c r="O3253" t="s">
        <v>8335</v>
      </c>
      <c r="P3253" s="14">
        <f t="shared" si="155"/>
        <v>40987.773715277777</v>
      </c>
      <c r="Q3253" s="14">
        <f t="shared" si="156"/>
        <v>41026.916666666664</v>
      </c>
      <c r="R3253">
        <f t="shared" si="154"/>
        <v>39</v>
      </c>
    </row>
    <row r="3254" spans="1:18" ht="43.5" hidden="1" x14ac:dyDescent="0.35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8317</v>
      </c>
      <c r="O3254" t="s">
        <v>8335</v>
      </c>
      <c r="P3254" s="14">
        <f t="shared" si="155"/>
        <v>41863.433495370373</v>
      </c>
      <c r="Q3254" s="14">
        <f t="shared" si="156"/>
        <v>41893.433495370373</v>
      </c>
      <c r="R3254">
        <f t="shared" si="154"/>
        <v>30</v>
      </c>
    </row>
    <row r="3255" spans="1:18" ht="43.5" hidden="1" x14ac:dyDescent="0.35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8317</v>
      </c>
      <c r="O3255" t="s">
        <v>8335</v>
      </c>
      <c r="P3255" s="14">
        <f t="shared" si="155"/>
        <v>41123.056273148148</v>
      </c>
      <c r="Q3255" s="14">
        <f t="shared" si="156"/>
        <v>41153.056273148148</v>
      </c>
      <c r="R3255">
        <f t="shared" si="154"/>
        <v>30</v>
      </c>
    </row>
    <row r="3256" spans="1:18" ht="29" hidden="1" x14ac:dyDescent="0.35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8317</v>
      </c>
      <c r="O3256" t="s">
        <v>8335</v>
      </c>
      <c r="P3256" s="14">
        <f t="shared" si="155"/>
        <v>41080.960243055553</v>
      </c>
      <c r="Q3256" s="14">
        <f t="shared" si="156"/>
        <v>41110.960243055553</v>
      </c>
      <c r="R3256">
        <f t="shared" si="154"/>
        <v>30</v>
      </c>
    </row>
    <row r="3257" spans="1:18" ht="43.5" hidden="1" x14ac:dyDescent="0.35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8317</v>
      </c>
      <c r="O3257" t="s">
        <v>8335</v>
      </c>
      <c r="P3257" s="14">
        <f t="shared" si="155"/>
        <v>40925.599664351852</v>
      </c>
      <c r="Q3257" s="14">
        <f t="shared" si="156"/>
        <v>40979.207638888889</v>
      </c>
      <c r="R3257">
        <f t="shared" si="154"/>
        <v>54</v>
      </c>
    </row>
    <row r="3258" spans="1:18" ht="43.5" hidden="1" x14ac:dyDescent="0.35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8317</v>
      </c>
      <c r="O3258" t="s">
        <v>8335</v>
      </c>
      <c r="P3258" s="14">
        <f t="shared" si="155"/>
        <v>40996.646921296298</v>
      </c>
      <c r="Q3258" s="14">
        <f t="shared" si="156"/>
        <v>41026.646921296298</v>
      </c>
      <c r="R3258">
        <f t="shared" si="154"/>
        <v>30</v>
      </c>
    </row>
    <row r="3259" spans="1:18" ht="43.5" hidden="1" x14ac:dyDescent="0.35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8317</v>
      </c>
      <c r="O3259" t="s">
        <v>8319</v>
      </c>
      <c r="P3259" s="14">
        <f t="shared" si="155"/>
        <v>40759.860532407409</v>
      </c>
      <c r="Q3259" s="14">
        <f t="shared" si="156"/>
        <v>40792.860532407409</v>
      </c>
      <c r="R3259">
        <f t="shared" si="154"/>
        <v>33</v>
      </c>
    </row>
    <row r="3260" spans="1:18" ht="43.5" hidden="1" x14ac:dyDescent="0.35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8317</v>
      </c>
      <c r="O3260" t="s">
        <v>8318</v>
      </c>
      <c r="P3260" s="14">
        <f t="shared" si="155"/>
        <v>41116.763275462967</v>
      </c>
      <c r="Q3260" s="14">
        <f t="shared" si="156"/>
        <v>41146.763275462967</v>
      </c>
      <c r="R3260">
        <f t="shared" si="154"/>
        <v>30</v>
      </c>
    </row>
    <row r="3261" spans="1:18" ht="43.5" hidden="1" x14ac:dyDescent="0.35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8317</v>
      </c>
      <c r="O3261" t="s">
        <v>8320</v>
      </c>
      <c r="P3261" s="14">
        <f t="shared" si="155"/>
        <v>42418.231747685189</v>
      </c>
      <c r="Q3261" s="14">
        <f t="shared" si="156"/>
        <v>42448.190081018518</v>
      </c>
      <c r="R3261">
        <f t="shared" si="154"/>
        <v>30</v>
      </c>
    </row>
    <row r="3262" spans="1:18" ht="43.5" hidden="1" x14ac:dyDescent="0.35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8348</v>
      </c>
      <c r="O3262" t="s">
        <v>8349</v>
      </c>
      <c r="P3262" s="14">
        <f t="shared" si="155"/>
        <v>42775.172824074078</v>
      </c>
      <c r="Q3262" s="14">
        <f t="shared" si="156"/>
        <v>42800.172824074078</v>
      </c>
      <c r="R3262">
        <f t="shared" si="154"/>
        <v>25</v>
      </c>
    </row>
    <row r="3263" spans="1:18" ht="29" hidden="1" x14ac:dyDescent="0.35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8317</v>
      </c>
      <c r="O3263" t="s">
        <v>8335</v>
      </c>
      <c r="P3263" s="14">
        <f t="shared" si="155"/>
        <v>41692.084143518521</v>
      </c>
      <c r="Q3263" s="14">
        <f t="shared" si="156"/>
        <v>41727.041666666664</v>
      </c>
      <c r="R3263">
        <f t="shared" si="154"/>
        <v>35</v>
      </c>
    </row>
    <row r="3264" spans="1:18" ht="43.5" hidden="1" x14ac:dyDescent="0.35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8328</v>
      </c>
      <c r="O3264" t="s">
        <v>8329</v>
      </c>
      <c r="P3264" s="14">
        <f t="shared" si="155"/>
        <v>42039.384571759263</v>
      </c>
      <c r="Q3264" s="14">
        <f t="shared" si="156"/>
        <v>42052.583333333328</v>
      </c>
      <c r="R3264">
        <f t="shared" si="154"/>
        <v>13</v>
      </c>
    </row>
    <row r="3265" spans="1:18" ht="43.5" hidden="1" x14ac:dyDescent="0.35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8328</v>
      </c>
      <c r="O3265" t="s">
        <v>8329</v>
      </c>
      <c r="P3265" s="14">
        <f t="shared" si="155"/>
        <v>42709.134780092587</v>
      </c>
      <c r="Q3265" s="14">
        <f t="shared" si="156"/>
        <v>42739.134780092587</v>
      </c>
      <c r="R3265">
        <f t="shared" si="154"/>
        <v>30</v>
      </c>
    </row>
    <row r="3266" spans="1:18" ht="43.5" hidden="1" x14ac:dyDescent="0.35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8315</v>
      </c>
      <c r="O3266" t="s">
        <v>8316</v>
      </c>
      <c r="P3266" s="14">
        <f t="shared" si="155"/>
        <v>42522.789803240739</v>
      </c>
      <c r="Q3266" s="14">
        <f t="shared" si="156"/>
        <v>42551.789803240739</v>
      </c>
      <c r="R3266">
        <f t="shared" si="154"/>
        <v>29</v>
      </c>
    </row>
    <row r="3267" spans="1:18" ht="29" hidden="1" x14ac:dyDescent="0.35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8315</v>
      </c>
      <c r="O3267" t="s">
        <v>8316</v>
      </c>
      <c r="P3267" s="14">
        <f t="shared" si="155"/>
        <v>41095.900694444441</v>
      </c>
      <c r="Q3267" s="14">
        <f t="shared" si="156"/>
        <v>41123.900694444441</v>
      </c>
      <c r="R3267">
        <f t="shared" ref="R3267:R3330" si="157">_xlfn.DAYS(Q3267,P3267)</f>
        <v>28</v>
      </c>
    </row>
    <row r="3268" spans="1:18" ht="29" hidden="1" x14ac:dyDescent="0.35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8317</v>
      </c>
      <c r="O3268" t="s">
        <v>8335</v>
      </c>
      <c r="P3268" s="14">
        <f t="shared" ref="P3268:P3331" si="158">(((J3268/60)/60)/24)+DATE(1970,1,1)</f>
        <v>41548.00335648148</v>
      </c>
      <c r="Q3268" s="14">
        <f t="shared" ref="Q3268:Q3331" si="159">(((I3268/60)/60)/24)+DATE(1970,1,1)</f>
        <v>41563.00335648148</v>
      </c>
      <c r="R3268">
        <f t="shared" si="157"/>
        <v>15</v>
      </c>
    </row>
    <row r="3269" spans="1:18" ht="43.5" hidden="1" x14ac:dyDescent="0.35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8317</v>
      </c>
      <c r="O3269" t="s">
        <v>8335</v>
      </c>
      <c r="P3269" s="14">
        <f t="shared" si="158"/>
        <v>42424.161898148144</v>
      </c>
      <c r="Q3269" s="14">
        <f t="shared" si="159"/>
        <v>42454.12023148148</v>
      </c>
      <c r="R3269">
        <f t="shared" si="157"/>
        <v>30</v>
      </c>
    </row>
    <row r="3270" spans="1:18" ht="43.5" hidden="1" x14ac:dyDescent="0.35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8315</v>
      </c>
      <c r="O3270" t="s">
        <v>8330</v>
      </c>
      <c r="P3270" s="14">
        <f t="shared" si="158"/>
        <v>42485.64534722222</v>
      </c>
      <c r="Q3270" s="14">
        <f t="shared" si="159"/>
        <v>42515.64534722222</v>
      </c>
      <c r="R3270">
        <f t="shared" si="157"/>
        <v>30</v>
      </c>
    </row>
    <row r="3271" spans="1:18" ht="58" hidden="1" x14ac:dyDescent="0.35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8315</v>
      </c>
      <c r="O3271" t="s">
        <v>8347</v>
      </c>
      <c r="P3271" s="14">
        <f t="shared" si="158"/>
        <v>41250.827118055553</v>
      </c>
      <c r="Q3271" s="14">
        <f t="shared" si="159"/>
        <v>41271.827118055553</v>
      </c>
      <c r="R3271">
        <f t="shared" si="157"/>
        <v>21</v>
      </c>
    </row>
    <row r="3272" spans="1:18" hidden="1" x14ac:dyDescent="0.35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8315</v>
      </c>
      <c r="O3272" t="s">
        <v>8347</v>
      </c>
      <c r="P3272" s="14">
        <f t="shared" si="158"/>
        <v>40939.979618055557</v>
      </c>
      <c r="Q3272" s="14">
        <f t="shared" si="159"/>
        <v>40969.979618055557</v>
      </c>
      <c r="R3272">
        <f t="shared" si="157"/>
        <v>30</v>
      </c>
    </row>
    <row r="3273" spans="1:18" ht="43.5" hidden="1" x14ac:dyDescent="0.35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8315</v>
      </c>
      <c r="O3273" t="s">
        <v>8331</v>
      </c>
      <c r="P3273" s="14">
        <f t="shared" si="158"/>
        <v>41838.475219907406</v>
      </c>
      <c r="Q3273" s="14">
        <f t="shared" si="159"/>
        <v>41898.475219907406</v>
      </c>
      <c r="R3273">
        <f t="shared" si="157"/>
        <v>60</v>
      </c>
    </row>
    <row r="3274" spans="1:18" ht="43.5" hidden="1" x14ac:dyDescent="0.35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8326</v>
      </c>
      <c r="O3274" t="s">
        <v>8327</v>
      </c>
      <c r="P3274" s="14">
        <f t="shared" si="158"/>
        <v>41814.785925925928</v>
      </c>
      <c r="Q3274" s="14">
        <f t="shared" si="159"/>
        <v>41844.785925925928</v>
      </c>
      <c r="R3274">
        <f t="shared" si="157"/>
        <v>30</v>
      </c>
    </row>
    <row r="3275" spans="1:18" ht="43.5" hidden="1" x14ac:dyDescent="0.35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8326</v>
      </c>
      <c r="O3275" t="s">
        <v>8332</v>
      </c>
      <c r="P3275" s="14">
        <f t="shared" si="158"/>
        <v>42525.153055555551</v>
      </c>
      <c r="Q3275" s="14">
        <f t="shared" si="159"/>
        <v>42555.153055555551</v>
      </c>
      <c r="R3275">
        <f t="shared" si="157"/>
        <v>30</v>
      </c>
    </row>
    <row r="3276" spans="1:18" ht="29" hidden="1" x14ac:dyDescent="0.35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8326</v>
      </c>
      <c r="O3276" t="s">
        <v>8333</v>
      </c>
      <c r="P3276" s="14">
        <f t="shared" si="158"/>
        <v>42069.104421296302</v>
      </c>
      <c r="Q3276" s="14">
        <f t="shared" si="159"/>
        <v>42099.062754629631</v>
      </c>
      <c r="R3276">
        <f t="shared" si="157"/>
        <v>30</v>
      </c>
    </row>
    <row r="3277" spans="1:18" ht="43.5" hidden="1" x14ac:dyDescent="0.35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8317</v>
      </c>
      <c r="O3277" t="s">
        <v>8335</v>
      </c>
      <c r="P3277" s="14">
        <f t="shared" si="158"/>
        <v>40788.297650462962</v>
      </c>
      <c r="Q3277" s="14">
        <f t="shared" si="159"/>
        <v>40830.958333333336</v>
      </c>
      <c r="R3277">
        <f t="shared" si="157"/>
        <v>42</v>
      </c>
    </row>
    <row r="3278" spans="1:18" ht="43.5" hidden="1" x14ac:dyDescent="0.35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8317</v>
      </c>
      <c r="O3278" t="s">
        <v>8335</v>
      </c>
      <c r="P3278" s="14">
        <f t="shared" si="158"/>
        <v>40796.001261574071</v>
      </c>
      <c r="Q3278" s="14">
        <f t="shared" si="159"/>
        <v>40849.333333333336</v>
      </c>
      <c r="R3278">
        <f t="shared" si="157"/>
        <v>53</v>
      </c>
    </row>
    <row r="3279" spans="1:18" ht="43.5" hidden="1" x14ac:dyDescent="0.35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8317</v>
      </c>
      <c r="O3279" t="s">
        <v>8335</v>
      </c>
      <c r="P3279" s="14">
        <f t="shared" si="158"/>
        <v>41301.654340277775</v>
      </c>
      <c r="Q3279" s="14">
        <f t="shared" si="159"/>
        <v>41341.654340277775</v>
      </c>
      <c r="R3279">
        <f t="shared" si="157"/>
        <v>40</v>
      </c>
    </row>
    <row r="3280" spans="1:18" ht="43.5" hidden="1" x14ac:dyDescent="0.35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8317</v>
      </c>
      <c r="O3280" t="s">
        <v>8335</v>
      </c>
      <c r="P3280" s="14">
        <f t="shared" si="158"/>
        <v>41876.18618055556</v>
      </c>
      <c r="Q3280" s="14">
        <f t="shared" si="159"/>
        <v>41897.18618055556</v>
      </c>
      <c r="R3280">
        <f t="shared" si="157"/>
        <v>21</v>
      </c>
    </row>
    <row r="3281" spans="1:18" ht="29" hidden="1" x14ac:dyDescent="0.35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8317</v>
      </c>
      <c r="O3281" t="s">
        <v>8355</v>
      </c>
      <c r="P3281" s="14">
        <f t="shared" si="158"/>
        <v>40974.791898148149</v>
      </c>
      <c r="Q3281" s="14">
        <f t="shared" si="159"/>
        <v>41004.750231481477</v>
      </c>
      <c r="R3281">
        <f t="shared" si="157"/>
        <v>30</v>
      </c>
    </row>
    <row r="3282" spans="1:18" ht="43.5" hidden="1" x14ac:dyDescent="0.35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8317</v>
      </c>
      <c r="O3282" t="s">
        <v>8355</v>
      </c>
      <c r="P3282" s="14">
        <f t="shared" si="158"/>
        <v>41662.854988425926</v>
      </c>
      <c r="Q3282" s="14">
        <f t="shared" si="159"/>
        <v>41676.854988425926</v>
      </c>
      <c r="R3282">
        <f t="shared" si="157"/>
        <v>14</v>
      </c>
    </row>
    <row r="3283" spans="1:18" ht="29" hidden="1" x14ac:dyDescent="0.35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8326</v>
      </c>
      <c r="O3283" t="s">
        <v>8327</v>
      </c>
      <c r="P3283" s="14">
        <f t="shared" si="158"/>
        <v>41855.859814814816</v>
      </c>
      <c r="Q3283" s="14">
        <f t="shared" si="159"/>
        <v>41876.859814814816</v>
      </c>
      <c r="R3283">
        <f t="shared" si="157"/>
        <v>21</v>
      </c>
    </row>
    <row r="3284" spans="1:18" ht="43.5" hidden="1" x14ac:dyDescent="0.35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8317</v>
      </c>
      <c r="O3284" t="s">
        <v>8335</v>
      </c>
      <c r="P3284" s="14">
        <f t="shared" si="158"/>
        <v>40516.087627314817</v>
      </c>
      <c r="Q3284" s="14">
        <f t="shared" si="159"/>
        <v>40564.916666666664</v>
      </c>
      <c r="R3284">
        <f t="shared" si="157"/>
        <v>48</v>
      </c>
    </row>
    <row r="3285" spans="1:18" ht="43.5" hidden="1" x14ac:dyDescent="0.35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8317</v>
      </c>
      <c r="O3285" t="s">
        <v>8335</v>
      </c>
      <c r="P3285" s="14">
        <f t="shared" si="158"/>
        <v>40666.973541666666</v>
      </c>
      <c r="Q3285" s="14">
        <f t="shared" si="159"/>
        <v>40705.125</v>
      </c>
      <c r="R3285">
        <f t="shared" si="157"/>
        <v>39</v>
      </c>
    </row>
    <row r="3286" spans="1:18" ht="29" hidden="1" x14ac:dyDescent="0.35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8317</v>
      </c>
      <c r="O3286" t="s">
        <v>8319</v>
      </c>
      <c r="P3286" s="14">
        <f t="shared" si="158"/>
        <v>41074.221562500003</v>
      </c>
      <c r="Q3286" s="14">
        <f t="shared" si="159"/>
        <v>41104.221562500003</v>
      </c>
      <c r="R3286">
        <f t="shared" si="157"/>
        <v>30</v>
      </c>
    </row>
    <row r="3287" spans="1:18" ht="43.5" hidden="1" x14ac:dyDescent="0.35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8317</v>
      </c>
      <c r="O3287" t="s">
        <v>8319</v>
      </c>
      <c r="P3287" s="14">
        <f t="shared" si="158"/>
        <v>41535.90148148148</v>
      </c>
      <c r="Q3287" s="14">
        <f t="shared" si="159"/>
        <v>41558</v>
      </c>
      <c r="R3287">
        <f t="shared" si="157"/>
        <v>23</v>
      </c>
    </row>
    <row r="3288" spans="1:18" ht="58" hidden="1" x14ac:dyDescent="0.35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8317</v>
      </c>
      <c r="O3288" t="s">
        <v>8319</v>
      </c>
      <c r="P3288" s="14">
        <f t="shared" si="158"/>
        <v>40456.954351851848</v>
      </c>
      <c r="Q3288" s="14">
        <f t="shared" si="159"/>
        <v>40484.018055555556</v>
      </c>
      <c r="R3288">
        <f t="shared" si="157"/>
        <v>28</v>
      </c>
    </row>
    <row r="3289" spans="1:18" ht="29" hidden="1" x14ac:dyDescent="0.35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8326</v>
      </c>
      <c r="O3289" t="s">
        <v>8351</v>
      </c>
      <c r="P3289" s="14">
        <f t="shared" si="158"/>
        <v>42023.143414351856</v>
      </c>
      <c r="Q3289" s="14">
        <f t="shared" si="159"/>
        <v>42053.143414351856</v>
      </c>
      <c r="R3289">
        <f t="shared" si="157"/>
        <v>30</v>
      </c>
    </row>
    <row r="3290" spans="1:18" ht="43.5" hidden="1" x14ac:dyDescent="0.35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8312</v>
      </c>
      <c r="O3290" t="s">
        <v>8337</v>
      </c>
      <c r="P3290" s="14">
        <f t="shared" si="158"/>
        <v>41737.097499999996</v>
      </c>
      <c r="Q3290" s="14">
        <f t="shared" si="159"/>
        <v>41773.961111111108</v>
      </c>
      <c r="R3290">
        <f t="shared" si="157"/>
        <v>36</v>
      </c>
    </row>
    <row r="3291" spans="1:18" ht="43.5" hidden="1" x14ac:dyDescent="0.35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8317</v>
      </c>
      <c r="O3291" t="s">
        <v>8319</v>
      </c>
      <c r="P3291" s="14">
        <f t="shared" si="158"/>
        <v>40811.120324074072</v>
      </c>
      <c r="Q3291" s="14">
        <f t="shared" si="159"/>
        <v>40871.161990740737</v>
      </c>
      <c r="R3291">
        <f t="shared" si="157"/>
        <v>60</v>
      </c>
    </row>
    <row r="3292" spans="1:18" ht="58" hidden="1" x14ac:dyDescent="0.35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8317</v>
      </c>
      <c r="O3292" t="s">
        <v>8319</v>
      </c>
      <c r="P3292" s="14">
        <f t="shared" si="158"/>
        <v>40764.204375000001</v>
      </c>
      <c r="Q3292" s="14">
        <f t="shared" si="159"/>
        <v>40794.204375000001</v>
      </c>
      <c r="R3292">
        <f t="shared" si="157"/>
        <v>30</v>
      </c>
    </row>
    <row r="3293" spans="1:18" ht="43.5" hidden="1" x14ac:dyDescent="0.35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8317</v>
      </c>
      <c r="O3293" t="s">
        <v>8319</v>
      </c>
      <c r="P3293" s="14">
        <f t="shared" si="158"/>
        <v>41205.854537037041</v>
      </c>
      <c r="Q3293" s="14">
        <f t="shared" si="159"/>
        <v>41265.896203703705</v>
      </c>
      <c r="R3293">
        <f t="shared" si="157"/>
        <v>60</v>
      </c>
    </row>
    <row r="3294" spans="1:18" ht="43.5" hidden="1" x14ac:dyDescent="0.35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8317</v>
      </c>
      <c r="O3294" t="s">
        <v>8319</v>
      </c>
      <c r="P3294" s="14">
        <f t="shared" si="158"/>
        <v>40564.081030092595</v>
      </c>
      <c r="Q3294" s="14">
        <f t="shared" si="159"/>
        <v>40594.081030092595</v>
      </c>
      <c r="R3294">
        <f t="shared" si="157"/>
        <v>30</v>
      </c>
    </row>
    <row r="3295" spans="1:18" ht="43.5" hidden="1" x14ac:dyDescent="0.35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8317</v>
      </c>
      <c r="O3295" t="s">
        <v>8320</v>
      </c>
      <c r="P3295" s="14">
        <f t="shared" si="158"/>
        <v>41312.311562499999</v>
      </c>
      <c r="Q3295" s="14">
        <f t="shared" si="159"/>
        <v>41342.311562499999</v>
      </c>
      <c r="R3295">
        <f t="shared" si="157"/>
        <v>30</v>
      </c>
    </row>
    <row r="3296" spans="1:18" ht="43.5" hidden="1" x14ac:dyDescent="0.35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8321</v>
      </c>
      <c r="O3296" t="s">
        <v>8338</v>
      </c>
      <c r="P3296" s="14">
        <f t="shared" si="158"/>
        <v>42469.874907407408</v>
      </c>
      <c r="Q3296" s="14">
        <f t="shared" si="159"/>
        <v>42487.083333333328</v>
      </c>
      <c r="R3296">
        <f t="shared" si="157"/>
        <v>18</v>
      </c>
    </row>
    <row r="3297" spans="1:18" ht="43.5" hidden="1" x14ac:dyDescent="0.35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8317</v>
      </c>
      <c r="O3297" t="s">
        <v>8335</v>
      </c>
      <c r="P3297" s="14">
        <f t="shared" si="158"/>
        <v>41494.963587962964</v>
      </c>
      <c r="Q3297" s="14">
        <f t="shared" si="159"/>
        <v>41523.165972222225</v>
      </c>
      <c r="R3297">
        <f t="shared" si="157"/>
        <v>29</v>
      </c>
    </row>
    <row r="3298" spans="1:18" ht="43.5" hidden="1" x14ac:dyDescent="0.35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8317</v>
      </c>
      <c r="O3298" t="s">
        <v>8335</v>
      </c>
      <c r="P3298" s="14">
        <f t="shared" si="158"/>
        <v>41571.998379629629</v>
      </c>
      <c r="Q3298" s="14">
        <f t="shared" si="159"/>
        <v>41614.973611111112</v>
      </c>
      <c r="R3298">
        <f t="shared" si="157"/>
        <v>43</v>
      </c>
    </row>
    <row r="3299" spans="1:18" ht="43.5" hidden="1" x14ac:dyDescent="0.35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8317</v>
      </c>
      <c r="O3299" t="s">
        <v>8335</v>
      </c>
      <c r="P3299" s="14">
        <f t="shared" si="158"/>
        <v>40070.253819444442</v>
      </c>
      <c r="Q3299" s="14">
        <f t="shared" si="159"/>
        <v>40148.708333333336</v>
      </c>
      <c r="R3299">
        <f t="shared" si="157"/>
        <v>78</v>
      </c>
    </row>
    <row r="3300" spans="1:18" ht="43.5" hidden="1" x14ac:dyDescent="0.35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8312</v>
      </c>
      <c r="O3300" t="s">
        <v>8313</v>
      </c>
      <c r="P3300" s="14">
        <f t="shared" si="158"/>
        <v>41978.930972222224</v>
      </c>
      <c r="Q3300" s="14">
        <f t="shared" si="159"/>
        <v>42035.027083333334</v>
      </c>
      <c r="R3300">
        <f t="shared" si="157"/>
        <v>57</v>
      </c>
    </row>
    <row r="3301" spans="1:18" ht="43.5" hidden="1" x14ac:dyDescent="0.35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8324</v>
      </c>
      <c r="O3301" t="s">
        <v>8339</v>
      </c>
      <c r="P3301" s="14">
        <f t="shared" si="158"/>
        <v>42761.961099537039</v>
      </c>
      <c r="Q3301" s="14">
        <f t="shared" si="159"/>
        <v>42791.961099537039</v>
      </c>
      <c r="R3301">
        <f t="shared" si="157"/>
        <v>30</v>
      </c>
    </row>
    <row r="3302" spans="1:18" ht="43.5" hidden="1" x14ac:dyDescent="0.35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8317</v>
      </c>
      <c r="O3302" t="s">
        <v>8319</v>
      </c>
      <c r="P3302" s="14">
        <f t="shared" si="158"/>
        <v>41026.083298611113</v>
      </c>
      <c r="Q3302" s="14">
        <f t="shared" si="159"/>
        <v>41056.083298611113</v>
      </c>
      <c r="R3302">
        <f t="shared" si="157"/>
        <v>30</v>
      </c>
    </row>
    <row r="3303" spans="1:18" ht="43.5" hidden="1" x14ac:dyDescent="0.35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8317</v>
      </c>
      <c r="O3303" t="s">
        <v>8319</v>
      </c>
      <c r="P3303" s="14">
        <f t="shared" si="158"/>
        <v>41022.645185185182</v>
      </c>
      <c r="Q3303" s="14">
        <f t="shared" si="159"/>
        <v>41052.645185185182</v>
      </c>
      <c r="R3303">
        <f t="shared" si="157"/>
        <v>30</v>
      </c>
    </row>
    <row r="3304" spans="1:18" ht="43.5" hidden="1" x14ac:dyDescent="0.35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8317</v>
      </c>
      <c r="O3304" t="s">
        <v>8319</v>
      </c>
      <c r="P3304" s="14">
        <f t="shared" si="158"/>
        <v>41036.946469907409</v>
      </c>
      <c r="Q3304" s="14">
        <f t="shared" si="159"/>
        <v>41066.946469907409</v>
      </c>
      <c r="R3304">
        <f t="shared" si="157"/>
        <v>30</v>
      </c>
    </row>
    <row r="3305" spans="1:18" ht="43.5" hidden="1" x14ac:dyDescent="0.35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8317</v>
      </c>
      <c r="O3305" t="s">
        <v>8341</v>
      </c>
      <c r="P3305" s="14">
        <f t="shared" si="158"/>
        <v>41113.199155092596</v>
      </c>
      <c r="Q3305" s="14">
        <f t="shared" si="159"/>
        <v>41173.199155092596</v>
      </c>
      <c r="R3305">
        <f t="shared" si="157"/>
        <v>60</v>
      </c>
    </row>
    <row r="3306" spans="1:18" ht="43.5" hidden="1" x14ac:dyDescent="0.35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8324</v>
      </c>
      <c r="O3306" t="s">
        <v>8325</v>
      </c>
      <c r="P3306" s="14">
        <f t="shared" si="158"/>
        <v>42382.906527777777</v>
      </c>
      <c r="Q3306" s="14">
        <f t="shared" si="159"/>
        <v>42442.864861111113</v>
      </c>
      <c r="R3306">
        <f t="shared" si="157"/>
        <v>60</v>
      </c>
    </row>
    <row r="3307" spans="1:18" ht="43.5" hidden="1" x14ac:dyDescent="0.35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8324</v>
      </c>
      <c r="O3307" t="s">
        <v>8325</v>
      </c>
      <c r="P3307" s="14">
        <f t="shared" si="158"/>
        <v>42510.341631944444</v>
      </c>
      <c r="Q3307" s="14">
        <f t="shared" si="159"/>
        <v>42540.341631944444</v>
      </c>
      <c r="R3307">
        <f t="shared" si="157"/>
        <v>30</v>
      </c>
    </row>
    <row r="3308" spans="1:18" ht="43.5" hidden="1" x14ac:dyDescent="0.35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8312</v>
      </c>
      <c r="O3308" t="s">
        <v>8342</v>
      </c>
      <c r="P3308" s="14">
        <f t="shared" si="158"/>
        <v>42689.74324074074</v>
      </c>
      <c r="Q3308" s="14">
        <f t="shared" si="159"/>
        <v>42734.74324074074</v>
      </c>
      <c r="R3308">
        <f t="shared" si="157"/>
        <v>45</v>
      </c>
    </row>
    <row r="3309" spans="1:18" ht="29" hidden="1" x14ac:dyDescent="0.35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8312</v>
      </c>
      <c r="O3309" t="s">
        <v>8342</v>
      </c>
      <c r="P3309" s="14">
        <f t="shared" si="158"/>
        <v>41880.827118055553</v>
      </c>
      <c r="Q3309" s="14">
        <f t="shared" si="159"/>
        <v>41897.839583333334</v>
      </c>
      <c r="R3309">
        <f t="shared" si="157"/>
        <v>17</v>
      </c>
    </row>
    <row r="3310" spans="1:18" ht="58" hidden="1" x14ac:dyDescent="0.35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8312</v>
      </c>
      <c r="O3310" t="s">
        <v>8343</v>
      </c>
      <c r="P3310" s="14">
        <f t="shared" si="158"/>
        <v>42380.926111111112</v>
      </c>
      <c r="Q3310" s="14">
        <f t="shared" si="159"/>
        <v>42410.926111111112</v>
      </c>
      <c r="R3310">
        <f t="shared" si="157"/>
        <v>30</v>
      </c>
    </row>
    <row r="3311" spans="1:18" ht="29" hidden="1" x14ac:dyDescent="0.35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8315</v>
      </c>
      <c r="O3311" t="s">
        <v>8345</v>
      </c>
      <c r="P3311" s="14">
        <f t="shared" si="158"/>
        <v>42573.65662037037</v>
      </c>
      <c r="Q3311" s="14">
        <f t="shared" si="159"/>
        <v>42588.65662037037</v>
      </c>
      <c r="R3311">
        <f t="shared" si="157"/>
        <v>15</v>
      </c>
    </row>
    <row r="3312" spans="1:18" ht="43.5" hidden="1" x14ac:dyDescent="0.35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8328</v>
      </c>
      <c r="O3312" t="s">
        <v>8329</v>
      </c>
      <c r="P3312" s="14">
        <f t="shared" si="158"/>
        <v>42103.399479166663</v>
      </c>
      <c r="Q3312" s="14">
        <f t="shared" si="159"/>
        <v>42133.399479166663</v>
      </c>
      <c r="R3312">
        <f t="shared" si="157"/>
        <v>30</v>
      </c>
    </row>
    <row r="3313" spans="1:18" ht="43.5" hidden="1" x14ac:dyDescent="0.35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8328</v>
      </c>
      <c r="O3313" t="s">
        <v>8329</v>
      </c>
      <c r="P3313" s="14">
        <f t="shared" si="158"/>
        <v>41784.952488425923</v>
      </c>
      <c r="Q3313" s="14">
        <f t="shared" si="159"/>
        <v>41811.458333333336</v>
      </c>
      <c r="R3313">
        <f t="shared" si="157"/>
        <v>27</v>
      </c>
    </row>
    <row r="3314" spans="1:18" ht="43.5" hidden="1" x14ac:dyDescent="0.35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8328</v>
      </c>
      <c r="O3314" t="s">
        <v>8329</v>
      </c>
      <c r="P3314" s="14">
        <f t="shared" si="158"/>
        <v>41940.967951388891</v>
      </c>
      <c r="Q3314" s="14">
        <f t="shared" si="159"/>
        <v>41952.5</v>
      </c>
      <c r="R3314">
        <f t="shared" si="157"/>
        <v>12</v>
      </c>
    </row>
    <row r="3315" spans="1:18" ht="29" hidden="1" x14ac:dyDescent="0.35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8328</v>
      </c>
      <c r="O3315" t="s">
        <v>8346</v>
      </c>
      <c r="P3315" s="14">
        <f t="shared" si="158"/>
        <v>41803.457326388889</v>
      </c>
      <c r="Q3315" s="14">
        <f t="shared" si="159"/>
        <v>41833.457326388889</v>
      </c>
      <c r="R3315">
        <f t="shared" si="157"/>
        <v>30</v>
      </c>
    </row>
    <row r="3316" spans="1:18" ht="58" hidden="1" x14ac:dyDescent="0.35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8328</v>
      </c>
      <c r="O3316" t="s">
        <v>8329</v>
      </c>
      <c r="P3316" s="14">
        <f t="shared" si="158"/>
        <v>42162.729548611111</v>
      </c>
      <c r="Q3316" s="14">
        <f t="shared" si="159"/>
        <v>42192.729548611111</v>
      </c>
      <c r="R3316">
        <f t="shared" si="157"/>
        <v>30</v>
      </c>
    </row>
    <row r="3317" spans="1:18" ht="43.5" hidden="1" x14ac:dyDescent="0.35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8328</v>
      </c>
      <c r="O3317" t="s">
        <v>8344</v>
      </c>
      <c r="P3317" s="14">
        <f t="shared" si="158"/>
        <v>41996.832395833335</v>
      </c>
      <c r="Q3317" s="14">
        <f t="shared" si="159"/>
        <v>42056.832395833335</v>
      </c>
      <c r="R3317">
        <f t="shared" si="157"/>
        <v>60</v>
      </c>
    </row>
    <row r="3318" spans="1:18" ht="72.5" hidden="1" x14ac:dyDescent="0.35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8328</v>
      </c>
      <c r="O3318" t="s">
        <v>8344</v>
      </c>
      <c r="P3318" s="14">
        <f t="shared" si="158"/>
        <v>42597.882488425923</v>
      </c>
      <c r="Q3318" s="14">
        <f t="shared" si="159"/>
        <v>42657.882488425923</v>
      </c>
      <c r="R3318">
        <f t="shared" si="157"/>
        <v>60</v>
      </c>
    </row>
    <row r="3319" spans="1:18" ht="58" hidden="1" x14ac:dyDescent="0.35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8328</v>
      </c>
      <c r="O3319" t="s">
        <v>8344</v>
      </c>
      <c r="P3319" s="14">
        <f t="shared" si="158"/>
        <v>42253.688043981485</v>
      </c>
      <c r="Q3319" s="14">
        <f t="shared" si="159"/>
        <v>42283.688043981485</v>
      </c>
      <c r="R3319">
        <f t="shared" si="157"/>
        <v>30</v>
      </c>
    </row>
    <row r="3320" spans="1:18" ht="29" hidden="1" x14ac:dyDescent="0.35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8328</v>
      </c>
      <c r="O3320" t="s">
        <v>8344</v>
      </c>
      <c r="P3320" s="14">
        <f t="shared" si="158"/>
        <v>41848.679803240739</v>
      </c>
      <c r="Q3320" s="14">
        <f t="shared" si="159"/>
        <v>41908.679803240739</v>
      </c>
      <c r="R3320">
        <f t="shared" si="157"/>
        <v>60</v>
      </c>
    </row>
    <row r="3321" spans="1:18" ht="29" hidden="1" x14ac:dyDescent="0.35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8328</v>
      </c>
      <c r="O3321" t="s">
        <v>8329</v>
      </c>
      <c r="P3321" s="14">
        <f t="shared" si="158"/>
        <v>42807.885057870371</v>
      </c>
      <c r="Q3321" s="14">
        <f t="shared" si="159"/>
        <v>42858.8</v>
      </c>
      <c r="R3321">
        <f t="shared" si="157"/>
        <v>51</v>
      </c>
    </row>
    <row r="3322" spans="1:18" ht="43.5" hidden="1" x14ac:dyDescent="0.35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8328</v>
      </c>
      <c r="O3322" t="s">
        <v>8329</v>
      </c>
      <c r="P3322" s="14">
        <f t="shared" si="158"/>
        <v>40884.066678240742</v>
      </c>
      <c r="Q3322" s="14">
        <f t="shared" si="159"/>
        <v>40926.958333333336</v>
      </c>
      <c r="R3322">
        <f t="shared" si="157"/>
        <v>42</v>
      </c>
    </row>
    <row r="3323" spans="1:18" ht="58" hidden="1" x14ac:dyDescent="0.35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8328</v>
      </c>
      <c r="O3323" t="s">
        <v>8329</v>
      </c>
      <c r="P3323" s="14">
        <f t="shared" si="158"/>
        <v>41806.605034722219</v>
      </c>
      <c r="Q3323" s="14">
        <f t="shared" si="159"/>
        <v>41836.605034722219</v>
      </c>
      <c r="R3323">
        <f t="shared" si="157"/>
        <v>30</v>
      </c>
    </row>
    <row r="3324" spans="1:18" ht="43.5" hidden="1" x14ac:dyDescent="0.35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8328</v>
      </c>
      <c r="O3324" t="s">
        <v>8329</v>
      </c>
      <c r="P3324" s="14">
        <f t="shared" si="158"/>
        <v>42146.731087962966</v>
      </c>
      <c r="Q3324" s="14">
        <f t="shared" si="159"/>
        <v>42176.731087962966</v>
      </c>
      <c r="R3324">
        <f t="shared" si="157"/>
        <v>30</v>
      </c>
    </row>
    <row r="3325" spans="1:18" hidden="1" x14ac:dyDescent="0.35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8328</v>
      </c>
      <c r="O3325" t="s">
        <v>8329</v>
      </c>
      <c r="P3325" s="14">
        <f t="shared" si="158"/>
        <v>41915.437210648146</v>
      </c>
      <c r="Q3325" s="14">
        <f t="shared" si="159"/>
        <v>41945.478877314818</v>
      </c>
      <c r="R3325">
        <f t="shared" si="157"/>
        <v>30</v>
      </c>
    </row>
    <row r="3326" spans="1:18" ht="43.5" hidden="1" x14ac:dyDescent="0.35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8328</v>
      </c>
      <c r="O3326" t="s">
        <v>8329</v>
      </c>
      <c r="P3326" s="14">
        <f t="shared" si="158"/>
        <v>42309.756620370375</v>
      </c>
      <c r="Q3326" s="14">
        <f t="shared" si="159"/>
        <v>42330.916666666672</v>
      </c>
      <c r="R3326">
        <f t="shared" si="157"/>
        <v>21</v>
      </c>
    </row>
    <row r="3327" spans="1:18" ht="58" hidden="1" x14ac:dyDescent="0.35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8328</v>
      </c>
      <c r="O3327" t="s">
        <v>8329</v>
      </c>
      <c r="P3327" s="14">
        <f t="shared" si="158"/>
        <v>42493.219236111108</v>
      </c>
      <c r="Q3327" s="14">
        <f t="shared" si="159"/>
        <v>42531.125</v>
      </c>
      <c r="R3327">
        <f t="shared" si="157"/>
        <v>38</v>
      </c>
    </row>
    <row r="3328" spans="1:18" ht="43.5" hidden="1" x14ac:dyDescent="0.35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8328</v>
      </c>
      <c r="O3328" t="s">
        <v>8329</v>
      </c>
      <c r="P3328" s="14">
        <f t="shared" si="158"/>
        <v>42512.58321759259</v>
      </c>
      <c r="Q3328" s="14">
        <f t="shared" si="159"/>
        <v>42526.58321759259</v>
      </c>
      <c r="R3328">
        <f t="shared" si="157"/>
        <v>14</v>
      </c>
    </row>
    <row r="3329" spans="1:18" ht="43.5" hidden="1" x14ac:dyDescent="0.35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8328</v>
      </c>
      <c r="O3329" t="s">
        <v>8329</v>
      </c>
      <c r="P3329" s="14">
        <f t="shared" si="158"/>
        <v>42065.887361111112</v>
      </c>
      <c r="Q3329" s="14">
        <f t="shared" si="159"/>
        <v>42095.845694444448</v>
      </c>
      <c r="R3329">
        <f t="shared" si="157"/>
        <v>30</v>
      </c>
    </row>
    <row r="3330" spans="1:18" ht="43.5" hidden="1" x14ac:dyDescent="0.35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8328</v>
      </c>
      <c r="O3330" t="s">
        <v>8329</v>
      </c>
      <c r="P3330" s="14">
        <f t="shared" si="158"/>
        <v>42054.024421296301</v>
      </c>
      <c r="Q3330" s="14">
        <f t="shared" si="159"/>
        <v>42061.024421296301</v>
      </c>
      <c r="R3330">
        <f t="shared" si="157"/>
        <v>7</v>
      </c>
    </row>
    <row r="3331" spans="1:18" ht="43.5" hidden="1" x14ac:dyDescent="0.35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8328</v>
      </c>
      <c r="O3331" t="s">
        <v>8329</v>
      </c>
      <c r="P3331" s="14">
        <f t="shared" si="158"/>
        <v>42536.815648148149</v>
      </c>
      <c r="Q3331" s="14">
        <f t="shared" si="159"/>
        <v>42566.815648148149</v>
      </c>
      <c r="R3331">
        <f t="shared" ref="R3331:R3394" si="160">_xlfn.DAYS(Q3331,P3331)</f>
        <v>30</v>
      </c>
    </row>
    <row r="3332" spans="1:18" ht="29" hidden="1" x14ac:dyDescent="0.35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8328</v>
      </c>
      <c r="O3332" t="s">
        <v>8329</v>
      </c>
      <c r="P3332" s="14">
        <f t="shared" ref="P3332:P3395" si="161">(((J3332/60)/60)/24)+DATE(1970,1,1)</f>
        <v>42690.334317129629</v>
      </c>
      <c r="Q3332" s="14">
        <f t="shared" ref="Q3332:Q3395" si="162">(((I3332/60)/60)/24)+DATE(1970,1,1)</f>
        <v>42721.333333333328</v>
      </c>
      <c r="R3332">
        <f t="shared" si="160"/>
        <v>31</v>
      </c>
    </row>
    <row r="3333" spans="1:18" ht="58" hidden="1" x14ac:dyDescent="0.35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8328</v>
      </c>
      <c r="O3333" t="s">
        <v>8329</v>
      </c>
      <c r="P3333" s="14">
        <f t="shared" si="161"/>
        <v>42143.461122685185</v>
      </c>
      <c r="Q3333" s="14">
        <f t="shared" si="162"/>
        <v>42173.461122685185</v>
      </c>
      <c r="R3333">
        <f t="shared" si="160"/>
        <v>30</v>
      </c>
    </row>
    <row r="3334" spans="1:18" ht="58" hidden="1" x14ac:dyDescent="0.35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8328</v>
      </c>
      <c r="O3334" t="s">
        <v>8329</v>
      </c>
      <c r="P3334" s="14">
        <f t="shared" si="161"/>
        <v>41815.774826388886</v>
      </c>
      <c r="Q3334" s="14">
        <f t="shared" si="162"/>
        <v>41830.774826388886</v>
      </c>
      <c r="R3334">
        <f t="shared" si="160"/>
        <v>15</v>
      </c>
    </row>
    <row r="3335" spans="1:18" ht="43.5" hidden="1" x14ac:dyDescent="0.35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8328</v>
      </c>
      <c r="O3335" t="s">
        <v>8329</v>
      </c>
      <c r="P3335" s="14">
        <f t="shared" si="161"/>
        <v>41923.921643518523</v>
      </c>
      <c r="Q3335" s="14">
        <f t="shared" si="162"/>
        <v>41949.031944444447</v>
      </c>
      <c r="R3335">
        <f t="shared" si="160"/>
        <v>26</v>
      </c>
    </row>
    <row r="3336" spans="1:18" ht="43.5" hidden="1" x14ac:dyDescent="0.35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8328</v>
      </c>
      <c r="O3336" t="s">
        <v>8329</v>
      </c>
      <c r="P3336" s="14">
        <f t="shared" si="161"/>
        <v>41764.44663194444</v>
      </c>
      <c r="Q3336" s="14">
        <f t="shared" si="162"/>
        <v>41791.165972222225</v>
      </c>
      <c r="R3336">
        <f t="shared" si="160"/>
        <v>27</v>
      </c>
    </row>
    <row r="3337" spans="1:18" ht="43.5" hidden="1" x14ac:dyDescent="0.35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8328</v>
      </c>
      <c r="O3337" t="s">
        <v>8329</v>
      </c>
      <c r="P3337" s="14">
        <f t="shared" si="161"/>
        <v>41792.645277777774</v>
      </c>
      <c r="Q3337" s="14">
        <f t="shared" si="162"/>
        <v>41822.645277777774</v>
      </c>
      <c r="R3337">
        <f t="shared" si="160"/>
        <v>30</v>
      </c>
    </row>
    <row r="3338" spans="1:18" ht="43.5" hidden="1" x14ac:dyDescent="0.35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8328</v>
      </c>
      <c r="O3338" t="s">
        <v>8329</v>
      </c>
      <c r="P3338" s="14">
        <f t="shared" si="161"/>
        <v>41781.855092592588</v>
      </c>
      <c r="Q3338" s="14">
        <f t="shared" si="162"/>
        <v>41811.855092592588</v>
      </c>
      <c r="R3338">
        <f t="shared" si="160"/>
        <v>30</v>
      </c>
    </row>
    <row r="3339" spans="1:18" ht="43.5" hidden="1" x14ac:dyDescent="0.35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8328</v>
      </c>
      <c r="O3339" t="s">
        <v>8329</v>
      </c>
      <c r="P3339" s="14">
        <f t="shared" si="161"/>
        <v>42171.317442129628</v>
      </c>
      <c r="Q3339" s="14">
        <f t="shared" si="162"/>
        <v>42195.875</v>
      </c>
      <c r="R3339">
        <f t="shared" si="160"/>
        <v>24</v>
      </c>
    </row>
    <row r="3340" spans="1:18" ht="43.5" hidden="1" x14ac:dyDescent="0.35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8328</v>
      </c>
      <c r="O3340" t="s">
        <v>8329</v>
      </c>
      <c r="P3340" s="14">
        <f t="shared" si="161"/>
        <v>41848.866157407407</v>
      </c>
      <c r="Q3340" s="14">
        <f t="shared" si="162"/>
        <v>41868.21597222222</v>
      </c>
      <c r="R3340">
        <f t="shared" si="160"/>
        <v>20</v>
      </c>
    </row>
    <row r="3341" spans="1:18" ht="43.5" hidden="1" x14ac:dyDescent="0.35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8328</v>
      </c>
      <c r="O3341" t="s">
        <v>8329</v>
      </c>
      <c r="P3341" s="14">
        <f t="shared" si="161"/>
        <v>42233.763831018514</v>
      </c>
      <c r="Q3341" s="14">
        <f t="shared" si="162"/>
        <v>42258.763831018514</v>
      </c>
      <c r="R3341">
        <f t="shared" si="160"/>
        <v>25</v>
      </c>
    </row>
    <row r="3342" spans="1:18" ht="43.5" hidden="1" x14ac:dyDescent="0.35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8328</v>
      </c>
      <c r="O3342" t="s">
        <v>8329</v>
      </c>
      <c r="P3342" s="14">
        <f t="shared" si="161"/>
        <v>41927.873784722222</v>
      </c>
      <c r="Q3342" s="14">
        <f t="shared" si="162"/>
        <v>41950.770833333336</v>
      </c>
      <c r="R3342">
        <f t="shared" si="160"/>
        <v>23</v>
      </c>
    </row>
    <row r="3343" spans="1:18" ht="43.5" hidden="1" x14ac:dyDescent="0.35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8328</v>
      </c>
      <c r="O3343" t="s">
        <v>8329</v>
      </c>
      <c r="P3343" s="14">
        <f t="shared" si="161"/>
        <v>41893.783553240741</v>
      </c>
      <c r="Q3343" s="14">
        <f t="shared" si="162"/>
        <v>41914.597916666666</v>
      </c>
      <c r="R3343">
        <f t="shared" si="160"/>
        <v>21</v>
      </c>
    </row>
    <row r="3344" spans="1:18" ht="43.5" hidden="1" x14ac:dyDescent="0.35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8328</v>
      </c>
      <c r="O3344" t="s">
        <v>8329</v>
      </c>
      <c r="P3344" s="14">
        <f t="shared" si="161"/>
        <v>42150.755312499998</v>
      </c>
      <c r="Q3344" s="14">
        <f t="shared" si="162"/>
        <v>42180.755312499998</v>
      </c>
      <c r="R3344">
        <f t="shared" si="160"/>
        <v>30</v>
      </c>
    </row>
    <row r="3345" spans="1:18" ht="43.5" hidden="1" x14ac:dyDescent="0.35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8328</v>
      </c>
      <c r="O3345" t="s">
        <v>8329</v>
      </c>
      <c r="P3345" s="14">
        <f t="shared" si="161"/>
        <v>41753.515856481477</v>
      </c>
      <c r="Q3345" s="14">
        <f t="shared" si="162"/>
        <v>41781.921527777777</v>
      </c>
      <c r="R3345">
        <f t="shared" si="160"/>
        <v>28</v>
      </c>
    </row>
    <row r="3346" spans="1:18" ht="43.5" hidden="1" x14ac:dyDescent="0.35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8328</v>
      </c>
      <c r="O3346" t="s">
        <v>8329</v>
      </c>
      <c r="P3346" s="14">
        <f t="shared" si="161"/>
        <v>41912.858946759261</v>
      </c>
      <c r="Q3346" s="14">
        <f t="shared" si="162"/>
        <v>41942.858946759261</v>
      </c>
      <c r="R3346">
        <f t="shared" si="160"/>
        <v>30</v>
      </c>
    </row>
    <row r="3347" spans="1:18" ht="43.5" hidden="1" x14ac:dyDescent="0.35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8328</v>
      </c>
      <c r="O3347" t="s">
        <v>8329</v>
      </c>
      <c r="P3347" s="14">
        <f t="shared" si="161"/>
        <v>42460.733530092592</v>
      </c>
      <c r="Q3347" s="14">
        <f t="shared" si="162"/>
        <v>42490.733530092592</v>
      </c>
      <c r="R3347">
        <f t="shared" si="160"/>
        <v>30</v>
      </c>
    </row>
    <row r="3348" spans="1:18" ht="43.5" hidden="1" x14ac:dyDescent="0.35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8328</v>
      </c>
      <c r="O3348" t="s">
        <v>8329</v>
      </c>
      <c r="P3348" s="14">
        <f t="shared" si="161"/>
        <v>41836.471180555556</v>
      </c>
      <c r="Q3348" s="14">
        <f t="shared" si="162"/>
        <v>41850.471180555556</v>
      </c>
      <c r="R3348">
        <f t="shared" si="160"/>
        <v>14</v>
      </c>
    </row>
    <row r="3349" spans="1:18" ht="43.5" hidden="1" x14ac:dyDescent="0.35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8328</v>
      </c>
      <c r="O3349" t="s">
        <v>8329</v>
      </c>
      <c r="P3349" s="14">
        <f t="shared" si="161"/>
        <v>42283.864351851851</v>
      </c>
      <c r="Q3349" s="14">
        <f t="shared" si="162"/>
        <v>42313.906018518523</v>
      </c>
      <c r="R3349">
        <f t="shared" si="160"/>
        <v>30</v>
      </c>
    </row>
    <row r="3350" spans="1:18" ht="58" hidden="1" x14ac:dyDescent="0.35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8328</v>
      </c>
      <c r="O3350" t="s">
        <v>8329</v>
      </c>
      <c r="P3350" s="14">
        <f t="shared" si="161"/>
        <v>42440.416504629626</v>
      </c>
      <c r="Q3350" s="14">
        <f t="shared" si="162"/>
        <v>42463.708333333328</v>
      </c>
      <c r="R3350">
        <f t="shared" si="160"/>
        <v>23</v>
      </c>
    </row>
    <row r="3351" spans="1:18" ht="29" hidden="1" x14ac:dyDescent="0.35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8328</v>
      </c>
      <c r="O3351" t="s">
        <v>8329</v>
      </c>
      <c r="P3351" s="14">
        <f t="shared" si="161"/>
        <v>41775.858564814815</v>
      </c>
      <c r="Q3351" s="14">
        <f t="shared" si="162"/>
        <v>41822.165972222225</v>
      </c>
      <c r="R3351">
        <f t="shared" si="160"/>
        <v>47</v>
      </c>
    </row>
    <row r="3352" spans="1:18" ht="43.5" hidden="1" x14ac:dyDescent="0.35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8328</v>
      </c>
      <c r="O3352" t="s">
        <v>8329</v>
      </c>
      <c r="P3352" s="14">
        <f t="shared" si="161"/>
        <v>41940.598182870373</v>
      </c>
      <c r="Q3352" s="14">
        <f t="shared" si="162"/>
        <v>41970.639849537038</v>
      </c>
      <c r="R3352">
        <f t="shared" si="160"/>
        <v>30</v>
      </c>
    </row>
    <row r="3353" spans="1:18" ht="43.5" hidden="1" x14ac:dyDescent="0.35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8328</v>
      </c>
      <c r="O3353" t="s">
        <v>8329</v>
      </c>
      <c r="P3353" s="14">
        <f t="shared" si="161"/>
        <v>42129.541585648149</v>
      </c>
      <c r="Q3353" s="14">
        <f t="shared" si="162"/>
        <v>42159.541585648149</v>
      </c>
      <c r="R3353">
        <f t="shared" si="160"/>
        <v>30</v>
      </c>
    </row>
    <row r="3354" spans="1:18" ht="43.5" hidden="1" x14ac:dyDescent="0.35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8328</v>
      </c>
      <c r="O3354" t="s">
        <v>8329</v>
      </c>
      <c r="P3354" s="14">
        <f t="shared" si="161"/>
        <v>41879.913761574076</v>
      </c>
      <c r="Q3354" s="14">
        <f t="shared" si="162"/>
        <v>41894.913761574076</v>
      </c>
      <c r="R3354">
        <f t="shared" si="160"/>
        <v>15</v>
      </c>
    </row>
    <row r="3355" spans="1:18" ht="58" hidden="1" x14ac:dyDescent="0.35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8328</v>
      </c>
      <c r="O3355" t="s">
        <v>8329</v>
      </c>
      <c r="P3355" s="14">
        <f t="shared" si="161"/>
        <v>42381.671840277777</v>
      </c>
      <c r="Q3355" s="14">
        <f t="shared" si="162"/>
        <v>42411.957638888889</v>
      </c>
      <c r="R3355">
        <f t="shared" si="160"/>
        <v>30</v>
      </c>
    </row>
    <row r="3356" spans="1:18" ht="43.5" hidden="1" x14ac:dyDescent="0.35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8328</v>
      </c>
      <c r="O3356" t="s">
        <v>8329</v>
      </c>
      <c r="P3356" s="14">
        <f t="shared" si="161"/>
        <v>42103.024398148147</v>
      </c>
      <c r="Q3356" s="14">
        <f t="shared" si="162"/>
        <v>42112.9375</v>
      </c>
      <c r="R3356">
        <f t="shared" si="160"/>
        <v>9</v>
      </c>
    </row>
    <row r="3357" spans="1:18" ht="58" hidden="1" x14ac:dyDescent="0.35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8328</v>
      </c>
      <c r="O3357" t="s">
        <v>8329</v>
      </c>
      <c r="P3357" s="14">
        <f t="shared" si="161"/>
        <v>42089.901574074072</v>
      </c>
      <c r="Q3357" s="14">
        <f t="shared" si="162"/>
        <v>42149.901574074072</v>
      </c>
      <c r="R3357">
        <f t="shared" si="160"/>
        <v>60</v>
      </c>
    </row>
    <row r="3358" spans="1:18" ht="43.5" hidden="1" x14ac:dyDescent="0.35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8328</v>
      </c>
      <c r="O3358" t="s">
        <v>8329</v>
      </c>
      <c r="P3358" s="14">
        <f t="shared" si="161"/>
        <v>42048.711724537032</v>
      </c>
      <c r="Q3358" s="14">
        <f t="shared" si="162"/>
        <v>42086.75</v>
      </c>
      <c r="R3358">
        <f t="shared" si="160"/>
        <v>38</v>
      </c>
    </row>
    <row r="3359" spans="1:18" ht="43.5" hidden="1" x14ac:dyDescent="0.35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8328</v>
      </c>
      <c r="O3359" t="s">
        <v>8329</v>
      </c>
      <c r="P3359" s="14">
        <f t="shared" si="161"/>
        <v>41813.938715277778</v>
      </c>
      <c r="Q3359" s="14">
        <f t="shared" si="162"/>
        <v>41835.916666666664</v>
      </c>
      <c r="R3359">
        <f t="shared" si="160"/>
        <v>22</v>
      </c>
    </row>
    <row r="3360" spans="1:18" ht="29" hidden="1" x14ac:dyDescent="0.35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8328</v>
      </c>
      <c r="O3360" t="s">
        <v>8346</v>
      </c>
      <c r="P3360" s="14">
        <f t="shared" si="161"/>
        <v>41747.471504629626</v>
      </c>
      <c r="Q3360" s="14">
        <f t="shared" si="162"/>
        <v>41778.208333333336</v>
      </c>
      <c r="R3360">
        <f t="shared" si="160"/>
        <v>31</v>
      </c>
    </row>
    <row r="3361" spans="1:18" ht="43.5" hidden="1" x14ac:dyDescent="0.35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8328</v>
      </c>
      <c r="O3361" t="s">
        <v>8346</v>
      </c>
      <c r="P3361" s="14">
        <f t="shared" si="161"/>
        <v>42499.842962962968</v>
      </c>
      <c r="Q3361" s="14">
        <f t="shared" si="162"/>
        <v>42519.024999999994</v>
      </c>
      <c r="R3361">
        <f t="shared" si="160"/>
        <v>20</v>
      </c>
    </row>
    <row r="3362" spans="1:18" ht="29" hidden="1" x14ac:dyDescent="0.35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8328</v>
      </c>
      <c r="O3362" t="s">
        <v>8346</v>
      </c>
      <c r="P3362" s="14">
        <f t="shared" si="161"/>
        <v>41766.692037037035</v>
      </c>
      <c r="Q3362" s="14">
        <f t="shared" si="162"/>
        <v>41826.692037037035</v>
      </c>
      <c r="R3362">
        <f t="shared" si="160"/>
        <v>60</v>
      </c>
    </row>
    <row r="3363" spans="1:18" ht="43.5" hidden="1" x14ac:dyDescent="0.35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8328</v>
      </c>
      <c r="O3363" t="s">
        <v>8346</v>
      </c>
      <c r="P3363" s="14">
        <f t="shared" si="161"/>
        <v>42090.909016203703</v>
      </c>
      <c r="Q3363" s="14">
        <f t="shared" si="162"/>
        <v>42097.909016203703</v>
      </c>
      <c r="R3363">
        <f t="shared" si="160"/>
        <v>7</v>
      </c>
    </row>
    <row r="3364" spans="1:18" ht="43.5" hidden="1" x14ac:dyDescent="0.35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8328</v>
      </c>
      <c r="O3364" t="s">
        <v>8329</v>
      </c>
      <c r="P3364" s="14">
        <f t="shared" si="161"/>
        <v>42054.849050925928</v>
      </c>
      <c r="Q3364" s="14">
        <f t="shared" si="162"/>
        <v>42084.807384259257</v>
      </c>
      <c r="R3364">
        <f t="shared" si="160"/>
        <v>30</v>
      </c>
    </row>
    <row r="3365" spans="1:18" ht="43.5" hidden="1" x14ac:dyDescent="0.35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8328</v>
      </c>
      <c r="O3365" t="s">
        <v>8329</v>
      </c>
      <c r="P3365" s="14">
        <f t="shared" si="161"/>
        <v>42058.904074074075</v>
      </c>
      <c r="Q3365" s="14">
        <f t="shared" si="162"/>
        <v>42095.165972222225</v>
      </c>
      <c r="R3365">
        <f t="shared" si="160"/>
        <v>37</v>
      </c>
    </row>
    <row r="3366" spans="1:18" ht="58" hidden="1" x14ac:dyDescent="0.35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8328</v>
      </c>
      <c r="O3366" t="s">
        <v>8329</v>
      </c>
      <c r="P3366" s="14">
        <f t="shared" si="161"/>
        <v>41807.690081018518</v>
      </c>
      <c r="Q3366" s="14">
        <f t="shared" si="162"/>
        <v>41837.690081018518</v>
      </c>
      <c r="R3366">
        <f t="shared" si="160"/>
        <v>30</v>
      </c>
    </row>
    <row r="3367" spans="1:18" ht="29" hidden="1" x14ac:dyDescent="0.35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8328</v>
      </c>
      <c r="O3367" t="s">
        <v>8346</v>
      </c>
      <c r="P3367" s="14">
        <f t="shared" si="161"/>
        <v>42763.780671296292</v>
      </c>
      <c r="Q3367" s="14">
        <f t="shared" si="162"/>
        <v>42823.739004629635</v>
      </c>
      <c r="R3367">
        <f t="shared" si="160"/>
        <v>60</v>
      </c>
    </row>
    <row r="3368" spans="1:18" ht="58" hidden="1" x14ac:dyDescent="0.35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8328</v>
      </c>
      <c r="O3368" t="s">
        <v>8329</v>
      </c>
      <c r="P3368" s="14">
        <f t="shared" si="161"/>
        <v>42186.01116898148</v>
      </c>
      <c r="Q3368" s="14">
        <f t="shared" si="162"/>
        <v>42230.818055555559</v>
      </c>
      <c r="R3368">
        <f t="shared" si="160"/>
        <v>44</v>
      </c>
    </row>
    <row r="3369" spans="1:18" ht="43.5" hidden="1" x14ac:dyDescent="0.35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8328</v>
      </c>
      <c r="O3369" t="s">
        <v>8329</v>
      </c>
      <c r="P3369" s="14">
        <f t="shared" si="161"/>
        <v>42124.623877314814</v>
      </c>
      <c r="Q3369" s="14">
        <f t="shared" si="162"/>
        <v>42166.958333333328</v>
      </c>
      <c r="R3369">
        <f t="shared" si="160"/>
        <v>42</v>
      </c>
    </row>
    <row r="3370" spans="1:18" ht="43.5" hidden="1" x14ac:dyDescent="0.35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8328</v>
      </c>
      <c r="O3370" t="s">
        <v>8329</v>
      </c>
      <c r="P3370" s="14">
        <f t="shared" si="161"/>
        <v>42143.917743055557</v>
      </c>
      <c r="Q3370" s="14">
        <f t="shared" si="162"/>
        <v>42181.559027777781</v>
      </c>
      <c r="R3370">
        <f t="shared" si="160"/>
        <v>38</v>
      </c>
    </row>
    <row r="3371" spans="1:18" ht="43.5" hidden="1" x14ac:dyDescent="0.3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8328</v>
      </c>
      <c r="O3371" t="s">
        <v>8329</v>
      </c>
      <c r="P3371" s="14">
        <f t="shared" si="161"/>
        <v>42492.98505787037</v>
      </c>
      <c r="Q3371" s="14">
        <f t="shared" si="162"/>
        <v>42522.98505787037</v>
      </c>
      <c r="R3371">
        <f t="shared" si="160"/>
        <v>30</v>
      </c>
    </row>
    <row r="3372" spans="1:18" ht="43.5" hidden="1" x14ac:dyDescent="0.35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8328</v>
      </c>
      <c r="O3372" t="s">
        <v>8329</v>
      </c>
      <c r="P3372" s="14">
        <f t="shared" si="161"/>
        <v>41920.963472222218</v>
      </c>
      <c r="Q3372" s="14">
        <f t="shared" si="162"/>
        <v>41951</v>
      </c>
      <c r="R3372">
        <f t="shared" si="160"/>
        <v>31</v>
      </c>
    </row>
    <row r="3373" spans="1:18" ht="29" hidden="1" x14ac:dyDescent="0.35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8328</v>
      </c>
      <c r="O3373" t="s">
        <v>8329</v>
      </c>
      <c r="P3373" s="14">
        <f t="shared" si="161"/>
        <v>42230.08116898148</v>
      </c>
      <c r="Q3373" s="14">
        <f t="shared" si="162"/>
        <v>42245.08116898148</v>
      </c>
      <c r="R3373">
        <f t="shared" si="160"/>
        <v>15</v>
      </c>
    </row>
    <row r="3374" spans="1:18" ht="29" hidden="1" x14ac:dyDescent="0.35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8328</v>
      </c>
      <c r="O3374" t="s">
        <v>8329</v>
      </c>
      <c r="P3374" s="14">
        <f t="shared" si="161"/>
        <v>42620.91097222222</v>
      </c>
      <c r="Q3374" s="14">
        <f t="shared" si="162"/>
        <v>42650.91097222222</v>
      </c>
      <c r="R3374">
        <f t="shared" si="160"/>
        <v>30</v>
      </c>
    </row>
    <row r="3375" spans="1:18" ht="58" hidden="1" x14ac:dyDescent="0.35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8328</v>
      </c>
      <c r="O3375" t="s">
        <v>8329</v>
      </c>
      <c r="P3375" s="14">
        <f t="shared" si="161"/>
        <v>41905.636469907404</v>
      </c>
      <c r="Q3375" s="14">
        <f t="shared" si="162"/>
        <v>41935.636469907404</v>
      </c>
      <c r="R3375">
        <f t="shared" si="160"/>
        <v>30</v>
      </c>
    </row>
    <row r="3376" spans="1:18" ht="43.5" hidden="1" x14ac:dyDescent="0.35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8328</v>
      </c>
      <c r="O3376" t="s">
        <v>8329</v>
      </c>
      <c r="P3376" s="14">
        <f t="shared" si="161"/>
        <v>42534.933321759265</v>
      </c>
      <c r="Q3376" s="14">
        <f t="shared" si="162"/>
        <v>42554.832638888889</v>
      </c>
      <c r="R3376">
        <f t="shared" si="160"/>
        <v>20</v>
      </c>
    </row>
    <row r="3377" spans="1:18" ht="43.5" hidden="1" x14ac:dyDescent="0.35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8328</v>
      </c>
      <c r="O3377" t="s">
        <v>8329</v>
      </c>
      <c r="P3377" s="14">
        <f t="shared" si="161"/>
        <v>42358.573182870372</v>
      </c>
      <c r="Q3377" s="14">
        <f t="shared" si="162"/>
        <v>42377.273611111115</v>
      </c>
      <c r="R3377">
        <f t="shared" si="160"/>
        <v>19</v>
      </c>
    </row>
    <row r="3378" spans="1:18" ht="29" hidden="1" x14ac:dyDescent="0.3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8317</v>
      </c>
      <c r="O3378" t="s">
        <v>8354</v>
      </c>
      <c r="P3378" s="14">
        <f t="shared" si="161"/>
        <v>42545.125196759262</v>
      </c>
      <c r="Q3378" s="14">
        <f t="shared" si="162"/>
        <v>42575.125196759262</v>
      </c>
      <c r="R3378">
        <f t="shared" si="160"/>
        <v>30</v>
      </c>
    </row>
    <row r="3379" spans="1:18" ht="58" hidden="1" x14ac:dyDescent="0.35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8306</v>
      </c>
      <c r="O3379" t="s">
        <v>8310</v>
      </c>
      <c r="P3379" s="14">
        <f t="shared" si="161"/>
        <v>41904.851875</v>
      </c>
      <c r="Q3379" s="14">
        <f t="shared" si="162"/>
        <v>41929.5</v>
      </c>
      <c r="R3379">
        <f t="shared" si="160"/>
        <v>25</v>
      </c>
    </row>
    <row r="3380" spans="1:18" ht="58" hidden="1" x14ac:dyDescent="0.35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8315</v>
      </c>
      <c r="O3380" t="s">
        <v>8316</v>
      </c>
      <c r="P3380" s="14">
        <f t="shared" si="161"/>
        <v>41689.917962962965</v>
      </c>
      <c r="Q3380" s="14">
        <f t="shared" si="162"/>
        <v>41719.876296296294</v>
      </c>
      <c r="R3380">
        <f t="shared" si="160"/>
        <v>30</v>
      </c>
    </row>
    <row r="3381" spans="1:18" ht="43.5" hidden="1" x14ac:dyDescent="0.35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8317</v>
      </c>
      <c r="O3381" t="s">
        <v>8318</v>
      </c>
      <c r="P3381" s="14">
        <f t="shared" si="161"/>
        <v>40883.024178240739</v>
      </c>
      <c r="Q3381" s="14">
        <f t="shared" si="162"/>
        <v>40926.833333333336</v>
      </c>
      <c r="R3381">
        <f t="shared" si="160"/>
        <v>43</v>
      </c>
    </row>
    <row r="3382" spans="1:18" ht="58" hidden="1" x14ac:dyDescent="0.35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8328</v>
      </c>
      <c r="O3382" t="s">
        <v>8329</v>
      </c>
      <c r="P3382" s="14">
        <f t="shared" si="161"/>
        <v>42311.621458333335</v>
      </c>
      <c r="Q3382" s="14">
        <f t="shared" si="162"/>
        <v>42336.621458333335</v>
      </c>
      <c r="R3382">
        <f t="shared" si="160"/>
        <v>25</v>
      </c>
    </row>
    <row r="3383" spans="1:18" ht="43.5" hidden="1" x14ac:dyDescent="0.3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8328</v>
      </c>
      <c r="O3383" t="s">
        <v>8329</v>
      </c>
      <c r="P3383" s="14">
        <f t="shared" si="161"/>
        <v>42234.789884259255</v>
      </c>
      <c r="Q3383" s="14">
        <f t="shared" si="162"/>
        <v>42262.420833333337</v>
      </c>
      <c r="R3383">
        <f t="shared" si="160"/>
        <v>28</v>
      </c>
    </row>
    <row r="3384" spans="1:18" ht="43.5" hidden="1" x14ac:dyDescent="0.3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8312</v>
      </c>
      <c r="O3384" t="s">
        <v>8337</v>
      </c>
      <c r="P3384" s="14">
        <f t="shared" si="161"/>
        <v>42661.176817129628</v>
      </c>
      <c r="Q3384" s="14">
        <f t="shared" si="162"/>
        <v>42715.207638888889</v>
      </c>
      <c r="R3384">
        <f t="shared" si="160"/>
        <v>54</v>
      </c>
    </row>
    <row r="3385" spans="1:18" ht="43.5" hidden="1" x14ac:dyDescent="0.3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8328</v>
      </c>
      <c r="O3385" t="s">
        <v>8344</v>
      </c>
      <c r="P3385" s="14">
        <f t="shared" si="161"/>
        <v>42780.740277777775</v>
      </c>
      <c r="Q3385" s="14">
        <f t="shared" si="162"/>
        <v>42795.083333333328</v>
      </c>
      <c r="R3385">
        <f t="shared" si="160"/>
        <v>15</v>
      </c>
    </row>
    <row r="3386" spans="1:18" ht="43.5" hidden="1" x14ac:dyDescent="0.3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8317</v>
      </c>
      <c r="O3386" t="s">
        <v>8320</v>
      </c>
      <c r="P3386" s="14">
        <f t="shared" si="161"/>
        <v>42688.732407407413</v>
      </c>
      <c r="Q3386" s="14">
        <f t="shared" si="162"/>
        <v>42716.732407407413</v>
      </c>
      <c r="R3386">
        <f t="shared" si="160"/>
        <v>28</v>
      </c>
    </row>
    <row r="3387" spans="1:18" ht="43.5" hidden="1" x14ac:dyDescent="0.35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8306</v>
      </c>
      <c r="O3387" t="s">
        <v>8353</v>
      </c>
      <c r="P3387" s="14">
        <f t="shared" si="161"/>
        <v>41724.776539351849</v>
      </c>
      <c r="Q3387" s="14">
        <f t="shared" si="162"/>
        <v>41754.776539351849</v>
      </c>
      <c r="R3387">
        <f t="shared" si="160"/>
        <v>30</v>
      </c>
    </row>
    <row r="3388" spans="1:18" ht="43.5" hidden="1" x14ac:dyDescent="0.35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8306</v>
      </c>
      <c r="O3388" t="s">
        <v>8353</v>
      </c>
      <c r="P3388" s="14">
        <f t="shared" si="161"/>
        <v>41682.805902777778</v>
      </c>
      <c r="Q3388" s="14">
        <f t="shared" si="162"/>
        <v>41705.805902777778</v>
      </c>
      <c r="R3388">
        <f t="shared" si="160"/>
        <v>23</v>
      </c>
    </row>
    <row r="3389" spans="1:18" ht="43.5" hidden="1" x14ac:dyDescent="0.35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8306</v>
      </c>
      <c r="O3389" t="s">
        <v>8353</v>
      </c>
      <c r="P3389" s="14">
        <f t="shared" si="161"/>
        <v>41557.949687500004</v>
      </c>
      <c r="Q3389" s="14">
        <f t="shared" si="162"/>
        <v>41592.249305555553</v>
      </c>
      <c r="R3389">
        <f t="shared" si="160"/>
        <v>35</v>
      </c>
    </row>
    <row r="3390" spans="1:18" ht="58" hidden="1" x14ac:dyDescent="0.35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8317</v>
      </c>
      <c r="O3390" t="s">
        <v>8335</v>
      </c>
      <c r="P3390" s="14">
        <f t="shared" si="161"/>
        <v>41073.050717592596</v>
      </c>
      <c r="Q3390" s="14">
        <f t="shared" si="162"/>
        <v>41085.683333333334</v>
      </c>
      <c r="R3390">
        <f t="shared" si="160"/>
        <v>12</v>
      </c>
    </row>
    <row r="3391" spans="1:18" ht="43.5" hidden="1" x14ac:dyDescent="0.35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8317</v>
      </c>
      <c r="O3391" t="s">
        <v>8335</v>
      </c>
      <c r="P3391" s="14">
        <f t="shared" si="161"/>
        <v>42747.219560185185</v>
      </c>
      <c r="Q3391" s="14">
        <f t="shared" si="162"/>
        <v>42769.174305555556</v>
      </c>
      <c r="R3391">
        <f t="shared" si="160"/>
        <v>22</v>
      </c>
    </row>
    <row r="3392" spans="1:18" ht="43.5" hidden="1" x14ac:dyDescent="0.35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8317</v>
      </c>
      <c r="O3392" t="s">
        <v>8335</v>
      </c>
      <c r="P3392" s="14">
        <f t="shared" si="161"/>
        <v>41827.906689814816</v>
      </c>
      <c r="Q3392" s="14">
        <f t="shared" si="162"/>
        <v>41848.041666666664</v>
      </c>
      <c r="R3392">
        <f t="shared" si="160"/>
        <v>21</v>
      </c>
    </row>
    <row r="3393" spans="1:18" ht="29" hidden="1" x14ac:dyDescent="0.35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8328</v>
      </c>
      <c r="O3393" t="s">
        <v>8329</v>
      </c>
      <c r="P3393" s="14">
        <f t="shared" si="161"/>
        <v>42072.576249999998</v>
      </c>
      <c r="Q3393" s="14">
        <f t="shared" si="162"/>
        <v>42097.576249999998</v>
      </c>
      <c r="R3393">
        <f t="shared" si="160"/>
        <v>25</v>
      </c>
    </row>
    <row r="3394" spans="1:18" ht="58" hidden="1" x14ac:dyDescent="0.3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8328</v>
      </c>
      <c r="O3394" t="s">
        <v>8329</v>
      </c>
      <c r="P3394" s="14">
        <f t="shared" si="161"/>
        <v>41830.858344907407</v>
      </c>
      <c r="Q3394" s="14">
        <f t="shared" si="162"/>
        <v>41852.291666666664</v>
      </c>
      <c r="R3394">
        <f t="shared" si="160"/>
        <v>22</v>
      </c>
    </row>
    <row r="3395" spans="1:18" ht="43.5" hidden="1" x14ac:dyDescent="0.3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8306</v>
      </c>
      <c r="O3395" t="s">
        <v>8307</v>
      </c>
      <c r="P3395" s="14">
        <f t="shared" si="161"/>
        <v>41828.515555555554</v>
      </c>
      <c r="Q3395" s="14">
        <f t="shared" si="162"/>
        <v>41868.515555555554</v>
      </c>
      <c r="R3395">
        <f t="shared" ref="R3395:R3458" si="163">_xlfn.DAYS(Q3395,P3395)</f>
        <v>40</v>
      </c>
    </row>
    <row r="3396" spans="1:18" ht="43.5" hidden="1" x14ac:dyDescent="0.35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8317</v>
      </c>
      <c r="O3396" t="s">
        <v>8334</v>
      </c>
      <c r="P3396" s="14">
        <f t="shared" ref="P3396:P3459" si="164">(((J3396/60)/60)/24)+DATE(1970,1,1)</f>
        <v>42268.625856481478</v>
      </c>
      <c r="Q3396" s="14">
        <f t="shared" ref="Q3396:Q3459" si="165">(((I3396/60)/60)/24)+DATE(1970,1,1)</f>
        <v>42298.625856481478</v>
      </c>
      <c r="R3396">
        <f t="shared" si="163"/>
        <v>30</v>
      </c>
    </row>
    <row r="3397" spans="1:18" ht="43.5" hidden="1" x14ac:dyDescent="0.35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8317</v>
      </c>
      <c r="O3397" t="s">
        <v>8341</v>
      </c>
      <c r="P3397" s="14">
        <f t="shared" si="164"/>
        <v>42093.860023148154</v>
      </c>
      <c r="Q3397" s="14">
        <f t="shared" si="165"/>
        <v>42125.582638888889</v>
      </c>
      <c r="R3397">
        <f t="shared" si="163"/>
        <v>32</v>
      </c>
    </row>
    <row r="3398" spans="1:18" ht="43.5" hidden="1" x14ac:dyDescent="0.3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8328</v>
      </c>
      <c r="O3398" t="s">
        <v>8329</v>
      </c>
      <c r="P3398" s="14">
        <f t="shared" si="164"/>
        <v>42018.94159722222</v>
      </c>
      <c r="Q3398" s="14">
        <f t="shared" si="165"/>
        <v>42047.291666666672</v>
      </c>
      <c r="R3398">
        <f t="shared" si="163"/>
        <v>29</v>
      </c>
    </row>
    <row r="3399" spans="1:18" ht="58" hidden="1" x14ac:dyDescent="0.35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8328</v>
      </c>
      <c r="O3399" t="s">
        <v>8329</v>
      </c>
      <c r="P3399" s="14">
        <f t="shared" si="164"/>
        <v>42803.842812499999</v>
      </c>
      <c r="Q3399" s="14">
        <f t="shared" si="165"/>
        <v>42843.801145833335</v>
      </c>
      <c r="R3399">
        <f t="shared" si="163"/>
        <v>40</v>
      </c>
    </row>
    <row r="3400" spans="1:18" ht="43.5" hidden="1" x14ac:dyDescent="0.35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8328</v>
      </c>
      <c r="O3400" t="s">
        <v>8329</v>
      </c>
      <c r="P3400" s="14">
        <f t="shared" si="164"/>
        <v>41226.017361111109</v>
      </c>
      <c r="Q3400" s="14">
        <f t="shared" si="165"/>
        <v>41250.083333333336</v>
      </c>
      <c r="R3400">
        <f t="shared" si="163"/>
        <v>24</v>
      </c>
    </row>
    <row r="3401" spans="1:18" ht="43.5" hidden="1" x14ac:dyDescent="0.35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8328</v>
      </c>
      <c r="O3401" t="s">
        <v>8329</v>
      </c>
      <c r="P3401" s="14">
        <f t="shared" si="164"/>
        <v>41788.58997685185</v>
      </c>
      <c r="Q3401" s="14">
        <f t="shared" si="165"/>
        <v>41818.58997685185</v>
      </c>
      <c r="R3401">
        <f t="shared" si="163"/>
        <v>30</v>
      </c>
    </row>
    <row r="3402" spans="1:18" ht="43.5" hidden="1" x14ac:dyDescent="0.35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8328</v>
      </c>
      <c r="O3402" t="s">
        <v>8346</v>
      </c>
      <c r="P3402" s="14">
        <f t="shared" si="164"/>
        <v>42193.813530092593</v>
      </c>
      <c r="Q3402" s="14">
        <f t="shared" si="165"/>
        <v>42218.813530092593</v>
      </c>
      <c r="R3402">
        <f t="shared" si="163"/>
        <v>25</v>
      </c>
    </row>
    <row r="3403" spans="1:18" ht="43.5" hidden="1" x14ac:dyDescent="0.35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8328</v>
      </c>
      <c r="O3403" t="s">
        <v>8329</v>
      </c>
      <c r="P3403" s="14">
        <f t="shared" si="164"/>
        <v>42061.963263888887</v>
      </c>
      <c r="Q3403" s="14">
        <f t="shared" si="165"/>
        <v>42091.921597222223</v>
      </c>
      <c r="R3403">
        <f t="shared" si="163"/>
        <v>30</v>
      </c>
    </row>
    <row r="3404" spans="1:18" ht="58" hidden="1" x14ac:dyDescent="0.35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8328</v>
      </c>
      <c r="O3404" t="s">
        <v>8329</v>
      </c>
      <c r="P3404" s="14">
        <f t="shared" si="164"/>
        <v>41879.043530092589</v>
      </c>
      <c r="Q3404" s="14">
        <f t="shared" si="165"/>
        <v>41909.043530092589</v>
      </c>
      <c r="R3404">
        <f t="shared" si="163"/>
        <v>30</v>
      </c>
    </row>
    <row r="3405" spans="1:18" ht="43.5" hidden="1" x14ac:dyDescent="0.35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8328</v>
      </c>
      <c r="O3405" t="s">
        <v>8329</v>
      </c>
      <c r="P3405" s="14">
        <f t="shared" si="164"/>
        <v>42022.661527777775</v>
      </c>
      <c r="Q3405" s="14">
        <f t="shared" si="165"/>
        <v>42063.5</v>
      </c>
      <c r="R3405">
        <f t="shared" si="163"/>
        <v>41</v>
      </c>
    </row>
    <row r="3406" spans="1:18" ht="58" hidden="1" x14ac:dyDescent="0.35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8306</v>
      </c>
      <c r="O3406" t="s">
        <v>8353</v>
      </c>
      <c r="P3406" s="14">
        <f t="shared" si="164"/>
        <v>41433.01829861111</v>
      </c>
      <c r="Q3406" s="14">
        <f t="shared" si="165"/>
        <v>41463.01829861111</v>
      </c>
      <c r="R3406">
        <f t="shared" si="163"/>
        <v>30</v>
      </c>
    </row>
    <row r="3407" spans="1:18" ht="43.5" hidden="1" x14ac:dyDescent="0.35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8306</v>
      </c>
      <c r="O3407" t="s">
        <v>8353</v>
      </c>
      <c r="P3407" s="14">
        <f t="shared" si="164"/>
        <v>40779.125428240739</v>
      </c>
      <c r="Q3407" s="14">
        <f t="shared" si="165"/>
        <v>40809.125428240739</v>
      </c>
      <c r="R3407">
        <f t="shared" si="163"/>
        <v>30</v>
      </c>
    </row>
    <row r="3408" spans="1:18" hidden="1" x14ac:dyDescent="0.35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8306</v>
      </c>
      <c r="O3408" t="s">
        <v>8308</v>
      </c>
      <c r="P3408" s="14">
        <f t="shared" si="164"/>
        <v>42541.837511574078</v>
      </c>
      <c r="Q3408" s="14">
        <f t="shared" si="165"/>
        <v>42557</v>
      </c>
      <c r="R3408">
        <f t="shared" si="163"/>
        <v>16</v>
      </c>
    </row>
    <row r="3409" spans="1:18" ht="43.5" hidden="1" x14ac:dyDescent="0.35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8306</v>
      </c>
      <c r="O3409" t="s">
        <v>8309</v>
      </c>
      <c r="P3409" s="14">
        <f t="shared" si="164"/>
        <v>42067.991238425922</v>
      </c>
      <c r="Q3409" s="14">
        <f t="shared" si="165"/>
        <v>42107.791666666672</v>
      </c>
      <c r="R3409">
        <f t="shared" si="163"/>
        <v>40</v>
      </c>
    </row>
    <row r="3410" spans="1:18" ht="43.5" hidden="1" x14ac:dyDescent="0.35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8328</v>
      </c>
      <c r="O3410" t="s">
        <v>8329</v>
      </c>
      <c r="P3410" s="14">
        <f t="shared" si="164"/>
        <v>42725.031180555554</v>
      </c>
      <c r="Q3410" s="14">
        <f t="shared" si="165"/>
        <v>42746.208333333328</v>
      </c>
      <c r="R3410">
        <f t="shared" si="163"/>
        <v>21</v>
      </c>
    </row>
    <row r="3411" spans="1:18" ht="29" hidden="1" x14ac:dyDescent="0.35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8312</v>
      </c>
      <c r="O3411" t="s">
        <v>8314</v>
      </c>
      <c r="P3411" s="14">
        <f t="shared" si="164"/>
        <v>41837.984976851854</v>
      </c>
      <c r="Q3411" s="14">
        <f t="shared" si="165"/>
        <v>41871.030555555553</v>
      </c>
      <c r="R3411">
        <f t="shared" si="163"/>
        <v>34</v>
      </c>
    </row>
    <row r="3412" spans="1:18" ht="43.5" hidden="1" x14ac:dyDescent="0.35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8317</v>
      </c>
      <c r="O3412" t="s">
        <v>8335</v>
      </c>
      <c r="P3412" s="14">
        <f t="shared" si="164"/>
        <v>41549.627615740741</v>
      </c>
      <c r="Q3412" s="14">
        <f t="shared" si="165"/>
        <v>41579.627615740741</v>
      </c>
      <c r="R3412">
        <f t="shared" si="163"/>
        <v>30</v>
      </c>
    </row>
    <row r="3413" spans="1:18" ht="43.5" hidden="1" x14ac:dyDescent="0.35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8317</v>
      </c>
      <c r="O3413" t="s">
        <v>8354</v>
      </c>
      <c r="P3413" s="14">
        <f t="shared" si="164"/>
        <v>42291.581377314811</v>
      </c>
      <c r="Q3413" s="14">
        <f t="shared" si="165"/>
        <v>42333.623043981483</v>
      </c>
      <c r="R3413">
        <f t="shared" si="163"/>
        <v>42</v>
      </c>
    </row>
    <row r="3414" spans="1:18" ht="43.5" hidden="1" x14ac:dyDescent="0.35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8317</v>
      </c>
      <c r="O3414" t="s">
        <v>8354</v>
      </c>
      <c r="P3414" s="14">
        <f t="shared" si="164"/>
        <v>42079.745578703703</v>
      </c>
      <c r="Q3414" s="14">
        <f t="shared" si="165"/>
        <v>42109.957638888889</v>
      </c>
      <c r="R3414">
        <f t="shared" si="163"/>
        <v>30</v>
      </c>
    </row>
    <row r="3415" spans="1:18" ht="43.5" hidden="1" x14ac:dyDescent="0.3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8315</v>
      </c>
      <c r="O3415" t="s">
        <v>8316</v>
      </c>
      <c r="P3415" s="14">
        <f t="shared" si="164"/>
        <v>42502.807627314818</v>
      </c>
      <c r="Q3415" s="14">
        <f t="shared" si="165"/>
        <v>42532.807627314818</v>
      </c>
      <c r="R3415">
        <f t="shared" si="163"/>
        <v>30</v>
      </c>
    </row>
    <row r="3416" spans="1:18" ht="43.5" hidden="1" x14ac:dyDescent="0.35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8315</v>
      </c>
      <c r="O3416" t="s">
        <v>8331</v>
      </c>
      <c r="P3416" s="14">
        <f t="shared" si="164"/>
        <v>41991.713460648149</v>
      </c>
      <c r="Q3416" s="14">
        <f t="shared" si="165"/>
        <v>42050.651388888888</v>
      </c>
      <c r="R3416">
        <f t="shared" si="163"/>
        <v>59</v>
      </c>
    </row>
    <row r="3417" spans="1:18" ht="58" hidden="1" x14ac:dyDescent="0.35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8326</v>
      </c>
      <c r="O3417" t="s">
        <v>8327</v>
      </c>
      <c r="P3417" s="14">
        <f t="shared" si="164"/>
        <v>40254.450335648151</v>
      </c>
      <c r="Q3417" s="14">
        <f t="shared" si="165"/>
        <v>40313.340277777781</v>
      </c>
      <c r="R3417">
        <f t="shared" si="163"/>
        <v>59</v>
      </c>
    </row>
    <row r="3418" spans="1:18" ht="43.5" hidden="1" x14ac:dyDescent="0.35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8326</v>
      </c>
      <c r="O3418" t="s">
        <v>8333</v>
      </c>
      <c r="P3418" s="14">
        <f t="shared" si="164"/>
        <v>41779.649317129632</v>
      </c>
      <c r="Q3418" s="14">
        <f t="shared" si="165"/>
        <v>41789.649317129632</v>
      </c>
      <c r="R3418">
        <f t="shared" si="163"/>
        <v>10</v>
      </c>
    </row>
    <row r="3419" spans="1:18" ht="43.5" hidden="1" x14ac:dyDescent="0.35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8326</v>
      </c>
      <c r="O3419" t="s">
        <v>8333</v>
      </c>
      <c r="P3419" s="14">
        <f t="shared" si="164"/>
        <v>42256.984791666662</v>
      </c>
      <c r="Q3419" s="14">
        <f t="shared" si="165"/>
        <v>42286.984791666662</v>
      </c>
      <c r="R3419">
        <f t="shared" si="163"/>
        <v>30</v>
      </c>
    </row>
    <row r="3420" spans="1:18" ht="29" hidden="1" x14ac:dyDescent="0.35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8317</v>
      </c>
      <c r="O3420" t="s">
        <v>8335</v>
      </c>
      <c r="P3420" s="14">
        <f t="shared" si="164"/>
        <v>41607.83085648148</v>
      </c>
      <c r="Q3420" s="14">
        <f t="shared" si="165"/>
        <v>41640.226388888892</v>
      </c>
      <c r="R3420">
        <f t="shared" si="163"/>
        <v>33</v>
      </c>
    </row>
    <row r="3421" spans="1:18" ht="43.5" hidden="1" x14ac:dyDescent="0.35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8317</v>
      </c>
      <c r="O3421" t="s">
        <v>8355</v>
      </c>
      <c r="P3421" s="14">
        <f t="shared" si="164"/>
        <v>40688.024618055555</v>
      </c>
      <c r="Q3421" s="14">
        <f t="shared" si="165"/>
        <v>40708.024618055555</v>
      </c>
      <c r="R3421">
        <f t="shared" si="163"/>
        <v>20</v>
      </c>
    </row>
    <row r="3422" spans="1:18" ht="29" hidden="1" x14ac:dyDescent="0.35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8326</v>
      </c>
      <c r="O3422" t="s">
        <v>8327</v>
      </c>
      <c r="P3422" s="14">
        <f t="shared" si="164"/>
        <v>42120.628136574072</v>
      </c>
      <c r="Q3422" s="14">
        <f t="shared" si="165"/>
        <v>42165.628136574072</v>
      </c>
      <c r="R3422">
        <f t="shared" si="163"/>
        <v>45</v>
      </c>
    </row>
    <row r="3423" spans="1:18" ht="29" hidden="1" x14ac:dyDescent="0.35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8326</v>
      </c>
      <c r="O3423" t="s">
        <v>8327</v>
      </c>
      <c r="P3423" s="14">
        <f t="shared" si="164"/>
        <v>42627.253263888888</v>
      </c>
      <c r="Q3423" s="14">
        <f t="shared" si="165"/>
        <v>42657.253263888888</v>
      </c>
      <c r="R3423">
        <f t="shared" si="163"/>
        <v>30</v>
      </c>
    </row>
    <row r="3424" spans="1:18" ht="43.5" hidden="1" x14ac:dyDescent="0.35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8326</v>
      </c>
      <c r="O3424" t="s">
        <v>8327</v>
      </c>
      <c r="P3424" s="14">
        <f t="shared" si="164"/>
        <v>41820.752268518518</v>
      </c>
      <c r="Q3424" s="14">
        <f t="shared" si="165"/>
        <v>41850.752268518518</v>
      </c>
      <c r="R3424">
        <f t="shared" si="163"/>
        <v>30</v>
      </c>
    </row>
    <row r="3425" spans="1:18" ht="43.5" hidden="1" x14ac:dyDescent="0.35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8317</v>
      </c>
      <c r="O3425" t="s">
        <v>8319</v>
      </c>
      <c r="P3425" s="14">
        <f t="shared" si="164"/>
        <v>41925.906689814816</v>
      </c>
      <c r="Q3425" s="14">
        <f t="shared" si="165"/>
        <v>41955.94835648148</v>
      </c>
      <c r="R3425">
        <f t="shared" si="163"/>
        <v>30</v>
      </c>
    </row>
    <row r="3426" spans="1:18" ht="58" hidden="1" x14ac:dyDescent="0.35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8317</v>
      </c>
      <c r="O3426" t="s">
        <v>8319</v>
      </c>
      <c r="P3426" s="14">
        <f t="shared" si="164"/>
        <v>42290.059594907405</v>
      </c>
      <c r="Q3426" s="14">
        <f t="shared" si="165"/>
        <v>42304.207638888889</v>
      </c>
      <c r="R3426">
        <f t="shared" si="163"/>
        <v>14</v>
      </c>
    </row>
    <row r="3427" spans="1:18" ht="43.5" hidden="1" x14ac:dyDescent="0.35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8321</v>
      </c>
      <c r="O3427" t="s">
        <v>8338</v>
      </c>
      <c r="P3427" s="14">
        <f t="shared" si="164"/>
        <v>42467.788194444445</v>
      </c>
      <c r="Q3427" s="14">
        <f t="shared" si="165"/>
        <v>42481.916666666672</v>
      </c>
      <c r="R3427">
        <f t="shared" si="163"/>
        <v>14</v>
      </c>
    </row>
    <row r="3428" spans="1:18" ht="58" hidden="1" x14ac:dyDescent="0.35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8317</v>
      </c>
      <c r="O3428" t="s">
        <v>8335</v>
      </c>
      <c r="P3428" s="14">
        <f t="shared" si="164"/>
        <v>41270.954351851848</v>
      </c>
      <c r="Q3428" s="14">
        <f t="shared" si="165"/>
        <v>41300.954351851848</v>
      </c>
      <c r="R3428">
        <f t="shared" si="163"/>
        <v>30</v>
      </c>
    </row>
    <row r="3429" spans="1:18" ht="43.5" hidden="1" x14ac:dyDescent="0.35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8317</v>
      </c>
      <c r="O3429" t="s">
        <v>8319</v>
      </c>
      <c r="P3429" s="14">
        <f t="shared" si="164"/>
        <v>41037.551585648151</v>
      </c>
      <c r="Q3429" s="14">
        <f t="shared" si="165"/>
        <v>41067.551585648151</v>
      </c>
      <c r="R3429">
        <f t="shared" si="163"/>
        <v>30</v>
      </c>
    </row>
    <row r="3430" spans="1:18" ht="43.5" hidden="1" x14ac:dyDescent="0.35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8324</v>
      </c>
      <c r="O3430" t="s">
        <v>8325</v>
      </c>
      <c r="P3430" s="14">
        <f t="shared" si="164"/>
        <v>42399.882615740738</v>
      </c>
      <c r="Q3430" s="14">
        <f t="shared" si="165"/>
        <v>42459.840949074074</v>
      </c>
      <c r="R3430">
        <f t="shared" si="163"/>
        <v>60</v>
      </c>
    </row>
    <row r="3431" spans="1:18" ht="43.5" hidden="1" x14ac:dyDescent="0.35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8317</v>
      </c>
      <c r="O3431" t="s">
        <v>8319</v>
      </c>
      <c r="P3431" s="14">
        <f t="shared" si="164"/>
        <v>40557.429733796293</v>
      </c>
      <c r="Q3431" s="14">
        <f t="shared" si="165"/>
        <v>40582.429733796293</v>
      </c>
      <c r="R3431">
        <f t="shared" si="163"/>
        <v>25</v>
      </c>
    </row>
    <row r="3432" spans="1:18" ht="43.5" hidden="1" x14ac:dyDescent="0.35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8328</v>
      </c>
      <c r="O3432" t="s">
        <v>8329</v>
      </c>
      <c r="P3432" s="14">
        <f t="shared" si="164"/>
        <v>42492.737847222219</v>
      </c>
      <c r="Q3432" s="14">
        <f t="shared" si="165"/>
        <v>42534.166666666672</v>
      </c>
      <c r="R3432">
        <f t="shared" si="163"/>
        <v>42</v>
      </c>
    </row>
    <row r="3433" spans="1:18" ht="29" hidden="1" x14ac:dyDescent="0.35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8328</v>
      </c>
      <c r="O3433" t="s">
        <v>8344</v>
      </c>
      <c r="P3433" s="14">
        <f t="shared" si="164"/>
        <v>42141.741307870368</v>
      </c>
      <c r="Q3433" s="14">
        <f t="shared" si="165"/>
        <v>42171.741307870368</v>
      </c>
      <c r="R3433">
        <f t="shared" si="163"/>
        <v>30</v>
      </c>
    </row>
    <row r="3434" spans="1:18" ht="43.5" hidden="1" x14ac:dyDescent="0.35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8328</v>
      </c>
      <c r="O3434" t="s">
        <v>8329</v>
      </c>
      <c r="P3434" s="14">
        <f t="shared" si="164"/>
        <v>41780.412604166668</v>
      </c>
      <c r="Q3434" s="14">
        <f t="shared" si="165"/>
        <v>41810.412604166668</v>
      </c>
      <c r="R3434">
        <f t="shared" si="163"/>
        <v>30</v>
      </c>
    </row>
    <row r="3435" spans="1:18" ht="43.5" hidden="1" x14ac:dyDescent="0.35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8328</v>
      </c>
      <c r="O3435" t="s">
        <v>8329</v>
      </c>
      <c r="P3435" s="14">
        <f t="shared" si="164"/>
        <v>42277.583472222221</v>
      </c>
      <c r="Q3435" s="14">
        <f t="shared" si="165"/>
        <v>42307.583472222221</v>
      </c>
      <c r="R3435">
        <f t="shared" si="163"/>
        <v>30</v>
      </c>
    </row>
    <row r="3436" spans="1:18" ht="43.5" hidden="1" x14ac:dyDescent="0.35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8328</v>
      </c>
      <c r="O3436" t="s">
        <v>8329</v>
      </c>
      <c r="P3436" s="14">
        <f t="shared" si="164"/>
        <v>42722.882361111115</v>
      </c>
      <c r="Q3436" s="14">
        <f t="shared" si="165"/>
        <v>42752.882361111115</v>
      </c>
      <c r="R3436">
        <f t="shared" si="163"/>
        <v>30</v>
      </c>
    </row>
    <row r="3437" spans="1:18" ht="43.5" hidden="1" x14ac:dyDescent="0.35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8328</v>
      </c>
      <c r="O3437" t="s">
        <v>8329</v>
      </c>
      <c r="P3437" s="14">
        <f t="shared" si="164"/>
        <v>42026.920428240745</v>
      </c>
      <c r="Q3437" s="14">
        <f t="shared" si="165"/>
        <v>42056.920428240745</v>
      </c>
      <c r="R3437">
        <f t="shared" si="163"/>
        <v>30</v>
      </c>
    </row>
    <row r="3438" spans="1:18" ht="29" hidden="1" x14ac:dyDescent="0.35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8328</v>
      </c>
      <c r="O3438" t="s">
        <v>8329</v>
      </c>
      <c r="P3438" s="14">
        <f t="shared" si="164"/>
        <v>42374.911226851851</v>
      </c>
      <c r="Q3438" s="14">
        <f t="shared" si="165"/>
        <v>42388.207638888889</v>
      </c>
      <c r="R3438">
        <f t="shared" si="163"/>
        <v>14</v>
      </c>
    </row>
    <row r="3439" spans="1:18" ht="43.5" hidden="1" x14ac:dyDescent="0.35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8328</v>
      </c>
      <c r="O3439" t="s">
        <v>8329</v>
      </c>
      <c r="P3439" s="14">
        <f t="shared" si="164"/>
        <v>42222.730034722219</v>
      </c>
      <c r="Q3439" s="14">
        <f t="shared" si="165"/>
        <v>42247.730034722219</v>
      </c>
      <c r="R3439">
        <f t="shared" si="163"/>
        <v>25</v>
      </c>
    </row>
    <row r="3440" spans="1:18" ht="29" hidden="1" x14ac:dyDescent="0.35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8328</v>
      </c>
      <c r="O3440" t="s">
        <v>8329</v>
      </c>
      <c r="P3440" s="14">
        <f t="shared" si="164"/>
        <v>41822.90488425926</v>
      </c>
      <c r="Q3440" s="14">
        <f t="shared" si="165"/>
        <v>41844.291666666664</v>
      </c>
      <c r="R3440">
        <f t="shared" si="163"/>
        <v>22</v>
      </c>
    </row>
    <row r="3441" spans="1:18" ht="58" hidden="1" x14ac:dyDescent="0.35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8328</v>
      </c>
      <c r="O3441" t="s">
        <v>8329</v>
      </c>
      <c r="P3441" s="14">
        <f t="shared" si="164"/>
        <v>41793.814259259263</v>
      </c>
      <c r="Q3441" s="14">
        <f t="shared" si="165"/>
        <v>41825.165972222225</v>
      </c>
      <c r="R3441">
        <f t="shared" si="163"/>
        <v>32</v>
      </c>
    </row>
    <row r="3442" spans="1:18" ht="43.5" hidden="1" x14ac:dyDescent="0.35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8328</v>
      </c>
      <c r="O3442" t="s">
        <v>8346</v>
      </c>
      <c r="P3442" s="14">
        <f t="shared" si="164"/>
        <v>42420.140277777777</v>
      </c>
      <c r="Q3442" s="14">
        <f t="shared" si="165"/>
        <v>42444.666666666672</v>
      </c>
      <c r="R3442">
        <f t="shared" si="163"/>
        <v>24</v>
      </c>
    </row>
    <row r="3443" spans="1:18" ht="43.5" hidden="1" x14ac:dyDescent="0.35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8328</v>
      </c>
      <c r="O3443" t="s">
        <v>8329</v>
      </c>
      <c r="P3443" s="14">
        <f t="shared" si="164"/>
        <v>42375.114988425921</v>
      </c>
      <c r="Q3443" s="14">
        <f t="shared" si="165"/>
        <v>42420.114988425921</v>
      </c>
      <c r="R3443">
        <f t="shared" si="163"/>
        <v>45</v>
      </c>
    </row>
    <row r="3444" spans="1:18" ht="58" hidden="1" x14ac:dyDescent="0.35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8328</v>
      </c>
      <c r="O3444" t="s">
        <v>8329</v>
      </c>
      <c r="P3444" s="14">
        <f t="shared" si="164"/>
        <v>41963.872361111105</v>
      </c>
      <c r="Q3444" s="14">
        <f t="shared" si="165"/>
        <v>41974.797916666663</v>
      </c>
      <c r="R3444">
        <f t="shared" si="163"/>
        <v>11</v>
      </c>
    </row>
    <row r="3445" spans="1:18" ht="43.5" hidden="1" x14ac:dyDescent="0.35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8328</v>
      </c>
      <c r="O3445" t="s">
        <v>8329</v>
      </c>
      <c r="P3445" s="14">
        <f t="shared" si="164"/>
        <v>42111.904097222221</v>
      </c>
      <c r="Q3445" s="14">
        <f t="shared" si="165"/>
        <v>42171.904097222221</v>
      </c>
      <c r="R3445">
        <f t="shared" si="163"/>
        <v>60</v>
      </c>
    </row>
    <row r="3446" spans="1:18" ht="43.5" hidden="1" x14ac:dyDescent="0.35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8328</v>
      </c>
      <c r="O3446" t="s">
        <v>8329</v>
      </c>
      <c r="P3446" s="14">
        <f t="shared" si="164"/>
        <v>41880.788842592592</v>
      </c>
      <c r="Q3446" s="14">
        <f t="shared" si="165"/>
        <v>41910.788842592592</v>
      </c>
      <c r="R3446">
        <f t="shared" si="163"/>
        <v>30</v>
      </c>
    </row>
    <row r="3447" spans="1:18" ht="58" hidden="1" x14ac:dyDescent="0.35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8328</v>
      </c>
      <c r="O3447" t="s">
        <v>8329</v>
      </c>
      <c r="P3447" s="14">
        <f t="shared" si="164"/>
        <v>42775.964212962965</v>
      </c>
      <c r="Q3447" s="14">
        <f t="shared" si="165"/>
        <v>42795.791666666672</v>
      </c>
      <c r="R3447">
        <f t="shared" si="163"/>
        <v>20</v>
      </c>
    </row>
    <row r="3448" spans="1:18" ht="29" hidden="1" x14ac:dyDescent="0.3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8328</v>
      </c>
      <c r="O3448" t="s">
        <v>8329</v>
      </c>
      <c r="P3448" s="14">
        <f t="shared" si="164"/>
        <v>42155.920219907406</v>
      </c>
      <c r="Q3448" s="14">
        <f t="shared" si="165"/>
        <v>42176.888888888891</v>
      </c>
      <c r="R3448">
        <f t="shared" si="163"/>
        <v>21</v>
      </c>
    </row>
    <row r="3449" spans="1:18" ht="43.5" hidden="1" x14ac:dyDescent="0.3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8324</v>
      </c>
      <c r="O3449" t="s">
        <v>8340</v>
      </c>
      <c r="P3449" s="14">
        <f t="shared" si="164"/>
        <v>41971.876863425925</v>
      </c>
      <c r="Q3449" s="14">
        <f t="shared" si="165"/>
        <v>41986.876863425925</v>
      </c>
      <c r="R3449">
        <f t="shared" si="163"/>
        <v>15</v>
      </c>
    </row>
    <row r="3450" spans="1:18" ht="43.5" hidden="1" x14ac:dyDescent="0.3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8306</v>
      </c>
      <c r="O3450" t="s">
        <v>8309</v>
      </c>
      <c r="P3450" s="14">
        <f t="shared" si="164"/>
        <v>42033.573009259257</v>
      </c>
      <c r="Q3450" s="14">
        <f t="shared" si="165"/>
        <v>42063.573009259257</v>
      </c>
      <c r="R3450">
        <f t="shared" si="163"/>
        <v>30</v>
      </c>
    </row>
    <row r="3451" spans="1:18" ht="43.5" hidden="1" x14ac:dyDescent="0.35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8317</v>
      </c>
      <c r="O3451" t="s">
        <v>8354</v>
      </c>
      <c r="P3451" s="14">
        <f t="shared" si="164"/>
        <v>41694.391840277778</v>
      </c>
      <c r="Q3451" s="14">
        <f t="shared" si="165"/>
        <v>41708.583333333336</v>
      </c>
      <c r="R3451">
        <f t="shared" si="163"/>
        <v>14</v>
      </c>
    </row>
    <row r="3452" spans="1:18" hidden="1" x14ac:dyDescent="0.35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8348</v>
      </c>
      <c r="O3452" t="s">
        <v>8349</v>
      </c>
      <c r="P3452" s="14">
        <f t="shared" si="164"/>
        <v>42046.79</v>
      </c>
      <c r="Q3452" s="14">
        <f t="shared" si="165"/>
        <v>42076.748333333337</v>
      </c>
      <c r="R3452">
        <f t="shared" si="163"/>
        <v>30</v>
      </c>
    </row>
    <row r="3453" spans="1:18" ht="43.5" hidden="1" x14ac:dyDescent="0.35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8321</v>
      </c>
      <c r="O3453" t="s">
        <v>8322</v>
      </c>
      <c r="P3453" s="14">
        <f t="shared" si="164"/>
        <v>41775.713969907411</v>
      </c>
      <c r="Q3453" s="14">
        <f t="shared" si="165"/>
        <v>41805.713969907411</v>
      </c>
      <c r="R3453">
        <f t="shared" si="163"/>
        <v>30</v>
      </c>
    </row>
    <row r="3454" spans="1:18" ht="43.5" hidden="1" x14ac:dyDescent="0.35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8317</v>
      </c>
      <c r="O3454" t="s">
        <v>8355</v>
      </c>
      <c r="P3454" s="14">
        <f t="shared" si="164"/>
        <v>40987.890740740739</v>
      </c>
      <c r="Q3454" s="14">
        <f t="shared" si="165"/>
        <v>41017.890740740739</v>
      </c>
      <c r="R3454">
        <f t="shared" si="163"/>
        <v>30</v>
      </c>
    </row>
    <row r="3455" spans="1:18" ht="58" hidden="1" x14ac:dyDescent="0.35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8321</v>
      </c>
      <c r="O3455" t="s">
        <v>8322</v>
      </c>
      <c r="P3455" s="14">
        <f t="shared" si="164"/>
        <v>40464.028182870366</v>
      </c>
      <c r="Q3455" s="14">
        <f t="shared" si="165"/>
        <v>40512.208333333336</v>
      </c>
      <c r="R3455">
        <f t="shared" si="163"/>
        <v>48</v>
      </c>
    </row>
    <row r="3456" spans="1:18" ht="43.5" hidden="1" x14ac:dyDescent="0.3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8317</v>
      </c>
      <c r="O3456" t="s">
        <v>8320</v>
      </c>
      <c r="P3456" s="14">
        <f t="shared" si="164"/>
        <v>40997.257222222222</v>
      </c>
      <c r="Q3456" s="14">
        <f t="shared" si="165"/>
        <v>41015.257222222222</v>
      </c>
      <c r="R3456">
        <f t="shared" si="163"/>
        <v>18</v>
      </c>
    </row>
    <row r="3457" spans="1:18" ht="43.5" hidden="1" x14ac:dyDescent="0.35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8317</v>
      </c>
      <c r="O3457" t="s">
        <v>8319</v>
      </c>
      <c r="P3457" s="14">
        <f t="shared" si="164"/>
        <v>40970.750034722223</v>
      </c>
      <c r="Q3457" s="14">
        <f t="shared" si="165"/>
        <v>41030.708368055559</v>
      </c>
      <c r="R3457">
        <f t="shared" si="163"/>
        <v>60</v>
      </c>
    </row>
    <row r="3458" spans="1:18" ht="43.5" hidden="1" x14ac:dyDescent="0.35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8312</v>
      </c>
      <c r="O3458" t="s">
        <v>8337</v>
      </c>
      <c r="P3458" s="14">
        <f t="shared" si="164"/>
        <v>41719.887928240743</v>
      </c>
      <c r="Q3458" s="14">
        <f t="shared" si="165"/>
        <v>41764.887928240743</v>
      </c>
      <c r="R3458">
        <f t="shared" si="163"/>
        <v>45</v>
      </c>
    </row>
    <row r="3459" spans="1:18" ht="43.5" hidden="1" x14ac:dyDescent="0.35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8328</v>
      </c>
      <c r="O3459" t="s">
        <v>8329</v>
      </c>
      <c r="P3459" s="14">
        <f t="shared" si="164"/>
        <v>42073.660694444443</v>
      </c>
      <c r="Q3459" s="14">
        <f t="shared" si="165"/>
        <v>42095.165972222225</v>
      </c>
      <c r="R3459">
        <f t="shared" ref="R3459:R3522" si="166">_xlfn.DAYS(Q3459,P3459)</f>
        <v>22</v>
      </c>
    </row>
    <row r="3460" spans="1:18" ht="43.5" hidden="1" x14ac:dyDescent="0.35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8328</v>
      </c>
      <c r="O3460" t="s">
        <v>8329</v>
      </c>
      <c r="P3460" s="14">
        <f t="shared" ref="P3460:P3523" si="167">(((J3460/60)/60)/24)+DATE(1970,1,1)</f>
        <v>41856.715069444443</v>
      </c>
      <c r="Q3460" s="14">
        <f t="shared" ref="Q3460:Q3523" si="168">(((I3460/60)/60)/24)+DATE(1970,1,1)</f>
        <v>41877.715069444443</v>
      </c>
      <c r="R3460">
        <f t="shared" si="166"/>
        <v>21</v>
      </c>
    </row>
    <row r="3461" spans="1:18" ht="43.5" hidden="1" x14ac:dyDescent="0.35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8328</v>
      </c>
      <c r="O3461" t="s">
        <v>8346</v>
      </c>
      <c r="P3461" s="14">
        <f t="shared" si="167"/>
        <v>42445.598136574074</v>
      </c>
      <c r="Q3461" s="14">
        <f t="shared" si="168"/>
        <v>42475.598136574074</v>
      </c>
      <c r="R3461">
        <f t="shared" si="166"/>
        <v>30</v>
      </c>
    </row>
    <row r="3462" spans="1:18" ht="43.5" hidden="1" x14ac:dyDescent="0.3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8312</v>
      </c>
      <c r="O3462" t="s">
        <v>8342</v>
      </c>
      <c r="P3462" s="14">
        <f t="shared" si="167"/>
        <v>42494.061793981484</v>
      </c>
      <c r="Q3462" s="14">
        <f t="shared" si="168"/>
        <v>42519.061793981484</v>
      </c>
      <c r="R3462">
        <f t="shared" si="166"/>
        <v>25</v>
      </c>
    </row>
    <row r="3463" spans="1:18" ht="43.5" hidden="1" x14ac:dyDescent="0.35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8328</v>
      </c>
      <c r="O3463" t="s">
        <v>8329</v>
      </c>
      <c r="P3463" s="14">
        <f t="shared" si="167"/>
        <v>42499.039629629624</v>
      </c>
      <c r="Q3463" s="14">
        <f t="shared" si="168"/>
        <v>42529.039629629624</v>
      </c>
      <c r="R3463">
        <f t="shared" si="166"/>
        <v>30</v>
      </c>
    </row>
    <row r="3464" spans="1:18" ht="43.5" hidden="1" x14ac:dyDescent="0.35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8328</v>
      </c>
      <c r="O3464" t="s">
        <v>8329</v>
      </c>
      <c r="P3464" s="14">
        <f t="shared" si="167"/>
        <v>42556.504490740743</v>
      </c>
      <c r="Q3464" s="14">
        <f t="shared" si="168"/>
        <v>42595.290972222225</v>
      </c>
      <c r="R3464">
        <f t="shared" si="166"/>
        <v>39</v>
      </c>
    </row>
    <row r="3465" spans="1:18" ht="29" hidden="1" x14ac:dyDescent="0.3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8306</v>
      </c>
      <c r="O3465" t="s">
        <v>8311</v>
      </c>
      <c r="P3465" s="14">
        <f t="shared" si="167"/>
        <v>42488.848784722228</v>
      </c>
      <c r="Q3465" s="14">
        <f t="shared" si="168"/>
        <v>42508.848784722228</v>
      </c>
      <c r="R3465">
        <f t="shared" si="166"/>
        <v>20</v>
      </c>
    </row>
    <row r="3466" spans="1:18" ht="43.5" hidden="1" x14ac:dyDescent="0.35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8306</v>
      </c>
      <c r="O3466" t="s">
        <v>8307</v>
      </c>
      <c r="P3466" s="14">
        <f t="shared" si="167"/>
        <v>42098.291828703703</v>
      </c>
      <c r="Q3466" s="14">
        <f t="shared" si="168"/>
        <v>42122</v>
      </c>
      <c r="R3466">
        <f t="shared" si="166"/>
        <v>24</v>
      </c>
    </row>
    <row r="3467" spans="1:18" ht="58" hidden="1" x14ac:dyDescent="0.35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8306</v>
      </c>
      <c r="O3467" t="s">
        <v>8353</v>
      </c>
      <c r="P3467" s="14">
        <f t="shared" si="167"/>
        <v>41065.858067129629</v>
      </c>
      <c r="Q3467" s="14">
        <f t="shared" si="168"/>
        <v>41093.875</v>
      </c>
      <c r="R3467">
        <f t="shared" si="166"/>
        <v>28</v>
      </c>
    </row>
    <row r="3468" spans="1:18" ht="43.5" hidden="1" x14ac:dyDescent="0.35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8306</v>
      </c>
      <c r="O3468" t="s">
        <v>8353</v>
      </c>
      <c r="P3468" s="14">
        <f t="shared" si="167"/>
        <v>40570.025810185187</v>
      </c>
      <c r="Q3468" s="14">
        <f t="shared" si="168"/>
        <v>40600.025810185187</v>
      </c>
      <c r="R3468">
        <f t="shared" si="166"/>
        <v>30</v>
      </c>
    </row>
    <row r="3469" spans="1:18" ht="29" hidden="1" x14ac:dyDescent="0.35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8306</v>
      </c>
      <c r="O3469" t="s">
        <v>8309</v>
      </c>
      <c r="P3469" s="14">
        <f t="shared" si="167"/>
        <v>42403.080497685187</v>
      </c>
      <c r="Q3469" s="14">
        <f t="shared" si="168"/>
        <v>42433.080497685187</v>
      </c>
      <c r="R3469">
        <f t="shared" si="166"/>
        <v>30</v>
      </c>
    </row>
    <row r="3470" spans="1:18" ht="58" hidden="1" x14ac:dyDescent="0.35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8306</v>
      </c>
      <c r="O3470" t="s">
        <v>8309</v>
      </c>
      <c r="P3470" s="14">
        <f t="shared" si="167"/>
        <v>42712.011944444443</v>
      </c>
      <c r="Q3470" s="14">
        <f t="shared" si="168"/>
        <v>42742.011944444443</v>
      </c>
      <c r="R3470">
        <f t="shared" si="166"/>
        <v>30</v>
      </c>
    </row>
    <row r="3471" spans="1:18" ht="58" hidden="1" x14ac:dyDescent="0.35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8306</v>
      </c>
      <c r="O3471" t="s">
        <v>8309</v>
      </c>
      <c r="P3471" s="14">
        <f t="shared" si="167"/>
        <v>41911.934791666667</v>
      </c>
      <c r="Q3471" s="14">
        <f t="shared" si="168"/>
        <v>41971.976458333331</v>
      </c>
      <c r="R3471">
        <f t="shared" si="166"/>
        <v>60</v>
      </c>
    </row>
    <row r="3472" spans="1:18" ht="43.5" hidden="1" x14ac:dyDescent="0.35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8306</v>
      </c>
      <c r="O3472" t="s">
        <v>8309</v>
      </c>
      <c r="P3472" s="14">
        <f t="shared" si="167"/>
        <v>42031.769884259258</v>
      </c>
      <c r="Q3472" s="14">
        <f t="shared" si="168"/>
        <v>42090.110416666663</v>
      </c>
      <c r="R3472">
        <f t="shared" si="166"/>
        <v>59</v>
      </c>
    </row>
    <row r="3473" spans="1:18" ht="58" hidden="1" x14ac:dyDescent="0.35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8306</v>
      </c>
      <c r="O3473" t="s">
        <v>8309</v>
      </c>
      <c r="P3473" s="14">
        <f t="shared" si="167"/>
        <v>42136.035405092596</v>
      </c>
      <c r="Q3473" s="14">
        <f t="shared" si="168"/>
        <v>42176.035405092596</v>
      </c>
      <c r="R3473">
        <f t="shared" si="166"/>
        <v>40</v>
      </c>
    </row>
    <row r="3474" spans="1:18" ht="43.5" hidden="1" x14ac:dyDescent="0.35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8306</v>
      </c>
      <c r="O3474" t="s">
        <v>8309</v>
      </c>
      <c r="P3474" s="14">
        <f t="shared" si="167"/>
        <v>42297.110300925924</v>
      </c>
      <c r="Q3474" s="14">
        <f t="shared" si="168"/>
        <v>42316.5</v>
      </c>
      <c r="R3474">
        <f t="shared" si="166"/>
        <v>19</v>
      </c>
    </row>
    <row r="3475" spans="1:18" ht="58" hidden="1" x14ac:dyDescent="0.35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8306</v>
      </c>
      <c r="O3475" t="s">
        <v>8310</v>
      </c>
      <c r="P3475" s="14">
        <f t="shared" si="167"/>
        <v>40205.174849537041</v>
      </c>
      <c r="Q3475" s="14">
        <f t="shared" si="168"/>
        <v>40291.160416666666</v>
      </c>
      <c r="R3475">
        <f t="shared" si="166"/>
        <v>86</v>
      </c>
    </row>
    <row r="3476" spans="1:18" ht="29" hidden="1" x14ac:dyDescent="0.35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8306</v>
      </c>
      <c r="O3476" t="s">
        <v>8310</v>
      </c>
      <c r="P3476" s="14">
        <f t="shared" si="167"/>
        <v>41333.837187500001</v>
      </c>
      <c r="Q3476" s="14">
        <f t="shared" si="168"/>
        <v>41353.795520833337</v>
      </c>
      <c r="R3476">
        <f t="shared" si="166"/>
        <v>20</v>
      </c>
    </row>
    <row r="3477" spans="1:18" ht="43.5" hidden="1" x14ac:dyDescent="0.35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8306</v>
      </c>
      <c r="O3477" t="s">
        <v>8310</v>
      </c>
      <c r="P3477" s="14">
        <f t="shared" si="167"/>
        <v>40821.183136574073</v>
      </c>
      <c r="Q3477" s="14">
        <f t="shared" si="168"/>
        <v>40836.083333333336</v>
      </c>
      <c r="R3477">
        <f t="shared" si="166"/>
        <v>15</v>
      </c>
    </row>
    <row r="3478" spans="1:18" ht="43.5" hidden="1" x14ac:dyDescent="0.35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8306</v>
      </c>
      <c r="O3478" t="s">
        <v>8310</v>
      </c>
      <c r="P3478" s="14">
        <f t="shared" si="167"/>
        <v>41304.833194444444</v>
      </c>
      <c r="Q3478" s="14">
        <f t="shared" si="168"/>
        <v>41334.833194444444</v>
      </c>
      <c r="R3478">
        <f t="shared" si="166"/>
        <v>30</v>
      </c>
    </row>
    <row r="3479" spans="1:18" ht="43.5" hidden="1" x14ac:dyDescent="0.35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8306</v>
      </c>
      <c r="O3479" t="s">
        <v>8310</v>
      </c>
      <c r="P3479" s="14">
        <f t="shared" si="167"/>
        <v>42112.036712962959</v>
      </c>
      <c r="Q3479" s="14">
        <f t="shared" si="168"/>
        <v>42132.036712962959</v>
      </c>
      <c r="R3479">
        <f t="shared" si="166"/>
        <v>20</v>
      </c>
    </row>
    <row r="3480" spans="1:18" ht="43.5" hidden="1" x14ac:dyDescent="0.35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8306</v>
      </c>
      <c r="O3480" t="s">
        <v>8310</v>
      </c>
      <c r="P3480" s="14">
        <f t="shared" si="167"/>
        <v>42113.981446759266</v>
      </c>
      <c r="Q3480" s="14">
        <f t="shared" si="168"/>
        <v>42173.981446759266</v>
      </c>
      <c r="R3480">
        <f t="shared" si="166"/>
        <v>60</v>
      </c>
    </row>
    <row r="3481" spans="1:18" ht="43.5" hidden="1" x14ac:dyDescent="0.35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8306</v>
      </c>
      <c r="O3481" t="s">
        <v>8310</v>
      </c>
      <c r="P3481" s="14">
        <f t="shared" si="167"/>
        <v>41648.396192129629</v>
      </c>
      <c r="Q3481" s="14">
        <f t="shared" si="168"/>
        <v>41678.396192129629</v>
      </c>
      <c r="R3481">
        <f t="shared" si="166"/>
        <v>30</v>
      </c>
    </row>
    <row r="3482" spans="1:18" ht="43.5" hidden="1" x14ac:dyDescent="0.35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8306</v>
      </c>
      <c r="O3482" t="s">
        <v>8311</v>
      </c>
      <c r="P3482" s="14">
        <f t="shared" si="167"/>
        <v>41513.107256944444</v>
      </c>
      <c r="Q3482" s="14">
        <f t="shared" si="168"/>
        <v>41528.107256944444</v>
      </c>
      <c r="R3482">
        <f t="shared" si="166"/>
        <v>15</v>
      </c>
    </row>
    <row r="3483" spans="1:18" ht="43.5" hidden="1" x14ac:dyDescent="0.35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8306</v>
      </c>
      <c r="O3483" t="s">
        <v>8311</v>
      </c>
      <c r="P3483" s="14">
        <f t="shared" si="167"/>
        <v>41456.36241898148</v>
      </c>
      <c r="Q3483" s="14">
        <f t="shared" si="168"/>
        <v>41486.36241898148</v>
      </c>
      <c r="R3483">
        <f t="shared" si="166"/>
        <v>30</v>
      </c>
    </row>
    <row r="3484" spans="1:18" ht="43.5" hidden="1" x14ac:dyDescent="0.35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8306</v>
      </c>
      <c r="O3484" t="s">
        <v>8311</v>
      </c>
      <c r="P3484" s="14">
        <f t="shared" si="167"/>
        <v>40894.906956018516</v>
      </c>
      <c r="Q3484" s="14">
        <f t="shared" si="168"/>
        <v>40954.906956018516</v>
      </c>
      <c r="R3484">
        <f t="shared" si="166"/>
        <v>60</v>
      </c>
    </row>
    <row r="3485" spans="1:18" hidden="1" x14ac:dyDescent="0.35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8306</v>
      </c>
      <c r="O3485" t="s">
        <v>8311</v>
      </c>
      <c r="P3485" s="14">
        <f t="shared" si="167"/>
        <v>41113.968576388892</v>
      </c>
      <c r="Q3485" s="14">
        <f t="shared" si="168"/>
        <v>41143.968576388892</v>
      </c>
      <c r="R3485">
        <f t="shared" si="166"/>
        <v>30</v>
      </c>
    </row>
    <row r="3486" spans="1:18" ht="43.5" hidden="1" x14ac:dyDescent="0.35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8312</v>
      </c>
      <c r="O3486" t="s">
        <v>8313</v>
      </c>
      <c r="P3486" s="14">
        <f t="shared" si="167"/>
        <v>42049.716620370367</v>
      </c>
      <c r="Q3486" s="14">
        <f t="shared" si="168"/>
        <v>42079.674953703703</v>
      </c>
      <c r="R3486">
        <f t="shared" si="166"/>
        <v>30</v>
      </c>
    </row>
    <row r="3487" spans="1:18" ht="43.5" hidden="1" x14ac:dyDescent="0.35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8317</v>
      </c>
      <c r="O3487" t="s">
        <v>8335</v>
      </c>
      <c r="P3487" s="14">
        <f t="shared" si="167"/>
        <v>40636.673900462964</v>
      </c>
      <c r="Q3487" s="14">
        <f t="shared" si="168"/>
        <v>40666.673900462964</v>
      </c>
      <c r="R3487">
        <f t="shared" si="166"/>
        <v>30</v>
      </c>
    </row>
    <row r="3488" spans="1:18" ht="43.5" hidden="1" x14ac:dyDescent="0.35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8317</v>
      </c>
      <c r="O3488" t="s">
        <v>8335</v>
      </c>
      <c r="P3488" s="14">
        <f t="shared" si="167"/>
        <v>41675.149525462963</v>
      </c>
      <c r="Q3488" s="14">
        <f t="shared" si="168"/>
        <v>41715.107858796298</v>
      </c>
      <c r="R3488">
        <f t="shared" si="166"/>
        <v>40</v>
      </c>
    </row>
    <row r="3489" spans="1:18" ht="43.5" hidden="1" x14ac:dyDescent="0.35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8317</v>
      </c>
      <c r="O3489" t="s">
        <v>8335</v>
      </c>
      <c r="P3489" s="14">
        <f t="shared" si="167"/>
        <v>41059.006805555553</v>
      </c>
      <c r="Q3489" s="14">
        <f t="shared" si="168"/>
        <v>41097.165972222225</v>
      </c>
      <c r="R3489">
        <f t="shared" si="166"/>
        <v>38</v>
      </c>
    </row>
    <row r="3490" spans="1:18" ht="29" hidden="1" x14ac:dyDescent="0.35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8317</v>
      </c>
      <c r="O3490" t="s">
        <v>8335</v>
      </c>
      <c r="P3490" s="14">
        <f t="shared" si="167"/>
        <v>41443.643541666665</v>
      </c>
      <c r="Q3490" s="14">
        <f t="shared" si="168"/>
        <v>41465.702777777777</v>
      </c>
      <c r="R3490">
        <f t="shared" si="166"/>
        <v>22</v>
      </c>
    </row>
    <row r="3491" spans="1:18" ht="43.5" hidden="1" x14ac:dyDescent="0.35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8317</v>
      </c>
      <c r="O3491" t="s">
        <v>8335</v>
      </c>
      <c r="P3491" s="14">
        <f t="shared" si="167"/>
        <v>40679.743067129632</v>
      </c>
      <c r="Q3491" s="14">
        <f t="shared" si="168"/>
        <v>40694.75277777778</v>
      </c>
      <c r="R3491">
        <f t="shared" si="166"/>
        <v>15</v>
      </c>
    </row>
    <row r="3492" spans="1:18" ht="43.5" hidden="1" x14ac:dyDescent="0.35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8317</v>
      </c>
      <c r="O3492" t="s">
        <v>8319</v>
      </c>
      <c r="P3492" s="14">
        <f t="shared" si="167"/>
        <v>42713.941099537042</v>
      </c>
      <c r="Q3492" s="14">
        <f t="shared" si="168"/>
        <v>42734.941099537042</v>
      </c>
      <c r="R3492">
        <f t="shared" si="166"/>
        <v>21</v>
      </c>
    </row>
    <row r="3493" spans="1:18" ht="43.5" hidden="1" x14ac:dyDescent="0.35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8317</v>
      </c>
      <c r="O3493" t="s">
        <v>8319</v>
      </c>
      <c r="P3493" s="14">
        <f t="shared" si="167"/>
        <v>41026.958969907406</v>
      </c>
      <c r="Q3493" s="14">
        <f t="shared" si="168"/>
        <v>41056.958969907406</v>
      </c>
      <c r="R3493">
        <f t="shared" si="166"/>
        <v>30</v>
      </c>
    </row>
    <row r="3494" spans="1:18" ht="58" hidden="1" x14ac:dyDescent="0.35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8317</v>
      </c>
      <c r="O3494" t="s">
        <v>8319</v>
      </c>
      <c r="P3494" s="14">
        <f t="shared" si="167"/>
        <v>40751.753298611111</v>
      </c>
      <c r="Q3494" s="14">
        <f t="shared" si="168"/>
        <v>40787.25</v>
      </c>
      <c r="R3494">
        <f t="shared" si="166"/>
        <v>36</v>
      </c>
    </row>
    <row r="3495" spans="1:18" ht="58" hidden="1" x14ac:dyDescent="0.35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8317</v>
      </c>
      <c r="O3495" t="s">
        <v>8320</v>
      </c>
      <c r="P3495" s="14">
        <f t="shared" si="167"/>
        <v>42119.822476851856</v>
      </c>
      <c r="Q3495" s="14">
        <f t="shared" si="168"/>
        <v>42142.208333333328</v>
      </c>
      <c r="R3495">
        <f t="shared" si="166"/>
        <v>23</v>
      </c>
    </row>
    <row r="3496" spans="1:18" ht="43.5" hidden="1" x14ac:dyDescent="0.35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8348</v>
      </c>
      <c r="O3496" t="s">
        <v>8349</v>
      </c>
      <c r="P3496" s="14">
        <f t="shared" si="167"/>
        <v>42583.030810185184</v>
      </c>
      <c r="Q3496" s="14">
        <f t="shared" si="168"/>
        <v>42613.030810185184</v>
      </c>
      <c r="R3496">
        <f t="shared" si="166"/>
        <v>30</v>
      </c>
    </row>
    <row r="3497" spans="1:18" ht="29" hidden="1" x14ac:dyDescent="0.35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8321</v>
      </c>
      <c r="O3497" t="s">
        <v>8322</v>
      </c>
      <c r="P3497" s="14">
        <f t="shared" si="167"/>
        <v>41005.904120370367</v>
      </c>
      <c r="Q3497" s="14">
        <f t="shared" si="168"/>
        <v>41035.904120370367</v>
      </c>
      <c r="R3497">
        <f t="shared" si="166"/>
        <v>30</v>
      </c>
    </row>
    <row r="3498" spans="1:18" ht="43.5" hidden="1" x14ac:dyDescent="0.35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8321</v>
      </c>
      <c r="O3498" t="s">
        <v>8322</v>
      </c>
      <c r="P3498" s="14">
        <f t="shared" si="167"/>
        <v>41835.977083333331</v>
      </c>
      <c r="Q3498" s="14">
        <f t="shared" si="168"/>
        <v>41865.977083333331</v>
      </c>
      <c r="R3498">
        <f t="shared" si="166"/>
        <v>30</v>
      </c>
    </row>
    <row r="3499" spans="1:18" ht="43.5" hidden="1" x14ac:dyDescent="0.35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8321</v>
      </c>
      <c r="O3499" t="s">
        <v>8322</v>
      </c>
      <c r="P3499" s="14">
        <f t="shared" si="167"/>
        <v>42333.598530092597</v>
      </c>
      <c r="Q3499" s="14">
        <f t="shared" si="168"/>
        <v>42363.598530092597</v>
      </c>
      <c r="R3499">
        <f t="shared" si="166"/>
        <v>30</v>
      </c>
    </row>
    <row r="3500" spans="1:18" hidden="1" x14ac:dyDescent="0.35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8321</v>
      </c>
      <c r="O3500" t="s">
        <v>8323</v>
      </c>
      <c r="P3500" s="14">
        <f t="shared" si="167"/>
        <v>41828.649502314816</v>
      </c>
      <c r="Q3500" s="14">
        <f t="shared" si="168"/>
        <v>41858.649502314816</v>
      </c>
      <c r="R3500">
        <f t="shared" si="166"/>
        <v>30</v>
      </c>
    </row>
    <row r="3501" spans="1:18" ht="58" hidden="1" x14ac:dyDescent="0.35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8321</v>
      </c>
      <c r="O3501" t="s">
        <v>8323</v>
      </c>
      <c r="P3501" s="14">
        <f t="shared" si="167"/>
        <v>42558.989513888882</v>
      </c>
      <c r="Q3501" s="14">
        <f t="shared" si="168"/>
        <v>42588.989513888882</v>
      </c>
      <c r="R3501">
        <f t="shared" si="166"/>
        <v>30</v>
      </c>
    </row>
    <row r="3502" spans="1:18" ht="58" hidden="1" x14ac:dyDescent="0.35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8324</v>
      </c>
      <c r="O3502" t="s">
        <v>8325</v>
      </c>
      <c r="P3502" s="14">
        <f t="shared" si="167"/>
        <v>42728.827407407407</v>
      </c>
      <c r="Q3502" s="14">
        <f t="shared" si="168"/>
        <v>42747.695833333331</v>
      </c>
      <c r="R3502">
        <f t="shared" si="166"/>
        <v>19</v>
      </c>
    </row>
    <row r="3503" spans="1:18" ht="43.5" hidden="1" x14ac:dyDescent="0.35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8326</v>
      </c>
      <c r="O3503" t="s">
        <v>8327</v>
      </c>
      <c r="P3503" s="14">
        <f t="shared" si="167"/>
        <v>42515.866446759261</v>
      </c>
      <c r="Q3503" s="14">
        <f t="shared" si="168"/>
        <v>42530.866446759261</v>
      </c>
      <c r="R3503">
        <f t="shared" si="166"/>
        <v>15</v>
      </c>
    </row>
    <row r="3504" spans="1:18" ht="43.5" hidden="1" x14ac:dyDescent="0.35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8317</v>
      </c>
      <c r="O3504" t="s">
        <v>8350</v>
      </c>
      <c r="P3504" s="14">
        <f t="shared" si="167"/>
        <v>40939.948773148149</v>
      </c>
      <c r="Q3504" s="14">
        <f t="shared" si="168"/>
        <v>40960.948773148149</v>
      </c>
      <c r="R3504">
        <f t="shared" si="166"/>
        <v>21</v>
      </c>
    </row>
    <row r="3505" spans="1:18" ht="58" hidden="1" x14ac:dyDescent="0.35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8317</v>
      </c>
      <c r="O3505" t="s">
        <v>8350</v>
      </c>
      <c r="P3505" s="14">
        <f t="shared" si="167"/>
        <v>40731.61037037037</v>
      </c>
      <c r="Q3505" s="14">
        <f t="shared" si="168"/>
        <v>40761.61037037037</v>
      </c>
      <c r="R3505">
        <f t="shared" si="166"/>
        <v>30</v>
      </c>
    </row>
    <row r="3506" spans="1:18" ht="43.5" hidden="1" x14ac:dyDescent="0.35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8317</v>
      </c>
      <c r="O3506" t="s">
        <v>8335</v>
      </c>
      <c r="P3506" s="14">
        <f t="shared" si="167"/>
        <v>41320.717465277776</v>
      </c>
      <c r="Q3506" s="14">
        <f t="shared" si="168"/>
        <v>41344.166666666664</v>
      </c>
      <c r="R3506">
        <f t="shared" si="166"/>
        <v>24</v>
      </c>
    </row>
    <row r="3507" spans="1:18" ht="43.5" hidden="1" x14ac:dyDescent="0.35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8315</v>
      </c>
      <c r="O3507" t="s">
        <v>8316</v>
      </c>
      <c r="P3507" s="14">
        <f t="shared" si="167"/>
        <v>41309.11791666667</v>
      </c>
      <c r="Q3507" s="14">
        <f t="shared" si="168"/>
        <v>41344</v>
      </c>
      <c r="R3507">
        <f t="shared" si="166"/>
        <v>35</v>
      </c>
    </row>
    <row r="3508" spans="1:18" ht="43.5" hidden="1" x14ac:dyDescent="0.35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8315</v>
      </c>
      <c r="O3508" t="s">
        <v>8316</v>
      </c>
      <c r="P3508" s="14">
        <f t="shared" si="167"/>
        <v>41464.934386574074</v>
      </c>
      <c r="Q3508" s="14">
        <f t="shared" si="168"/>
        <v>41524.934386574074</v>
      </c>
      <c r="R3508">
        <f t="shared" si="166"/>
        <v>60</v>
      </c>
    </row>
    <row r="3509" spans="1:18" ht="43.5" hidden="1" x14ac:dyDescent="0.35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8315</v>
      </c>
      <c r="O3509" t="s">
        <v>8330</v>
      </c>
      <c r="P3509" s="14">
        <f t="shared" si="167"/>
        <v>42291.872175925921</v>
      </c>
      <c r="Q3509" s="14">
        <f t="shared" si="168"/>
        <v>42321.913842592592</v>
      </c>
      <c r="R3509">
        <f t="shared" si="166"/>
        <v>30</v>
      </c>
    </row>
    <row r="3510" spans="1:18" ht="43.5" hidden="1" x14ac:dyDescent="0.35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8315</v>
      </c>
      <c r="O3510" t="s">
        <v>8330</v>
      </c>
      <c r="P3510" s="14">
        <f t="shared" si="167"/>
        <v>42180.390277777777</v>
      </c>
      <c r="Q3510" s="14">
        <f t="shared" si="168"/>
        <v>42240.390277777777</v>
      </c>
      <c r="R3510">
        <f t="shared" si="166"/>
        <v>60</v>
      </c>
    </row>
    <row r="3511" spans="1:18" ht="43.5" hidden="1" x14ac:dyDescent="0.35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8315</v>
      </c>
      <c r="O3511" t="s">
        <v>8330</v>
      </c>
      <c r="P3511" s="14">
        <f t="shared" si="167"/>
        <v>42432.379826388889</v>
      </c>
      <c r="Q3511" s="14">
        <f t="shared" si="168"/>
        <v>42462.338159722218</v>
      </c>
      <c r="R3511">
        <f t="shared" si="166"/>
        <v>30</v>
      </c>
    </row>
    <row r="3512" spans="1:18" ht="43.5" hidden="1" x14ac:dyDescent="0.35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8326</v>
      </c>
      <c r="O3512" t="s">
        <v>8332</v>
      </c>
      <c r="P3512" s="14">
        <f t="shared" si="167"/>
        <v>42053.051203703704</v>
      </c>
      <c r="Q3512" s="14">
        <f t="shared" si="168"/>
        <v>42095.012499999997</v>
      </c>
      <c r="R3512">
        <f t="shared" si="166"/>
        <v>42</v>
      </c>
    </row>
    <row r="3513" spans="1:18" ht="43.5" hidden="1" x14ac:dyDescent="0.35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8326</v>
      </c>
      <c r="O3513" t="s">
        <v>8332</v>
      </c>
      <c r="P3513" s="14">
        <f t="shared" si="167"/>
        <v>41839.212951388887</v>
      </c>
      <c r="Q3513" s="14">
        <f t="shared" si="168"/>
        <v>41899.212951388887</v>
      </c>
      <c r="R3513">
        <f t="shared" si="166"/>
        <v>60</v>
      </c>
    </row>
    <row r="3514" spans="1:18" ht="43.5" hidden="1" x14ac:dyDescent="0.35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8326</v>
      </c>
      <c r="O3514" t="s">
        <v>8333</v>
      </c>
      <c r="P3514" s="14">
        <f t="shared" si="167"/>
        <v>42325.448958333334</v>
      </c>
      <c r="Q3514" s="14">
        <f t="shared" si="168"/>
        <v>42357.448958333334</v>
      </c>
      <c r="R3514">
        <f t="shared" si="166"/>
        <v>32</v>
      </c>
    </row>
    <row r="3515" spans="1:18" ht="29" hidden="1" x14ac:dyDescent="0.35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8326</v>
      </c>
      <c r="O3515" t="s">
        <v>8333</v>
      </c>
      <c r="P3515" s="14">
        <f t="shared" si="167"/>
        <v>42246.789965277778</v>
      </c>
      <c r="Q3515" s="14">
        <f t="shared" si="168"/>
        <v>42303.888888888891</v>
      </c>
      <c r="R3515">
        <f t="shared" si="166"/>
        <v>57</v>
      </c>
    </row>
    <row r="3516" spans="1:18" ht="29" hidden="1" x14ac:dyDescent="0.35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8326</v>
      </c>
      <c r="O3516" t="s">
        <v>8333</v>
      </c>
      <c r="P3516" s="14">
        <f t="shared" si="167"/>
        <v>42445.712754629625</v>
      </c>
      <c r="Q3516" s="14">
        <f t="shared" si="168"/>
        <v>42505.681249999994</v>
      </c>
      <c r="R3516">
        <f t="shared" si="166"/>
        <v>60</v>
      </c>
    </row>
    <row r="3517" spans="1:18" ht="43.5" hidden="1" x14ac:dyDescent="0.35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8317</v>
      </c>
      <c r="O3517" t="s">
        <v>8335</v>
      </c>
      <c r="P3517" s="14">
        <f t="shared" si="167"/>
        <v>41082.069467592592</v>
      </c>
      <c r="Q3517" s="14">
        <f t="shared" si="168"/>
        <v>41112.069467592592</v>
      </c>
      <c r="R3517">
        <f t="shared" si="166"/>
        <v>30</v>
      </c>
    </row>
    <row r="3518" spans="1:18" ht="29" hidden="1" x14ac:dyDescent="0.35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8317</v>
      </c>
      <c r="O3518" t="s">
        <v>8335</v>
      </c>
      <c r="P3518" s="14">
        <f t="shared" si="167"/>
        <v>41321.339583333334</v>
      </c>
      <c r="Q3518" s="14">
        <f t="shared" si="168"/>
        <v>41328.339583333334</v>
      </c>
      <c r="R3518">
        <f t="shared" si="166"/>
        <v>7</v>
      </c>
    </row>
    <row r="3519" spans="1:18" ht="43.5" hidden="1" x14ac:dyDescent="0.3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8317</v>
      </c>
      <c r="O3519" t="s">
        <v>8335</v>
      </c>
      <c r="P3519" s="14">
        <f t="shared" si="167"/>
        <v>41243.367303240739</v>
      </c>
      <c r="Q3519" s="14">
        <f t="shared" si="168"/>
        <v>41283.367303240739</v>
      </c>
      <c r="R3519">
        <f t="shared" si="166"/>
        <v>40</v>
      </c>
    </row>
    <row r="3520" spans="1:18" ht="29" hidden="1" x14ac:dyDescent="0.35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8317</v>
      </c>
      <c r="O3520" t="s">
        <v>8335</v>
      </c>
      <c r="P3520" s="14">
        <f t="shared" si="167"/>
        <v>41288.68712962963</v>
      </c>
      <c r="Q3520" s="14">
        <f t="shared" si="168"/>
        <v>41333.892361111109</v>
      </c>
      <c r="R3520">
        <f t="shared" si="166"/>
        <v>45</v>
      </c>
    </row>
    <row r="3521" spans="1:18" ht="43.5" hidden="1" x14ac:dyDescent="0.35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8317</v>
      </c>
      <c r="O3521" t="s">
        <v>8355</v>
      </c>
      <c r="P3521" s="14">
        <f t="shared" si="167"/>
        <v>42006.02207175926</v>
      </c>
      <c r="Q3521" s="14">
        <f t="shared" si="168"/>
        <v>42036.02207175926</v>
      </c>
      <c r="R3521">
        <f t="shared" si="166"/>
        <v>30</v>
      </c>
    </row>
    <row r="3522" spans="1:18" ht="58" hidden="1" x14ac:dyDescent="0.35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8317</v>
      </c>
      <c r="O3522" t="s">
        <v>8355</v>
      </c>
      <c r="P3522" s="14">
        <f t="shared" si="167"/>
        <v>40313.930543981485</v>
      </c>
      <c r="Q3522" s="14">
        <f t="shared" si="168"/>
        <v>40364.166666666664</v>
      </c>
      <c r="R3522">
        <f t="shared" si="166"/>
        <v>51</v>
      </c>
    </row>
    <row r="3523" spans="1:18" ht="29" hidden="1" x14ac:dyDescent="0.35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8317</v>
      </c>
      <c r="O3523" t="s">
        <v>8355</v>
      </c>
      <c r="P3523" s="14">
        <f t="shared" si="167"/>
        <v>40802.733101851853</v>
      </c>
      <c r="Q3523" s="14">
        <f t="shared" si="168"/>
        <v>40832.918749999997</v>
      </c>
      <c r="R3523">
        <f t="shared" ref="R3523:R3586" si="169">_xlfn.DAYS(Q3523,P3523)</f>
        <v>30</v>
      </c>
    </row>
    <row r="3524" spans="1:18" ht="29" hidden="1" x14ac:dyDescent="0.35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8317</v>
      </c>
      <c r="O3524" t="s">
        <v>8355</v>
      </c>
      <c r="P3524" s="14">
        <f t="shared" ref="P3524:P3587" si="170">(((J3524/60)/60)/24)+DATE(1970,1,1)</f>
        <v>41802.757719907408</v>
      </c>
      <c r="Q3524" s="14">
        <f t="shared" ref="Q3524:Q3587" si="171">(((I3524/60)/60)/24)+DATE(1970,1,1)</f>
        <v>41832.757719907408</v>
      </c>
      <c r="R3524">
        <f t="shared" si="169"/>
        <v>30</v>
      </c>
    </row>
    <row r="3525" spans="1:18" ht="29" hidden="1" x14ac:dyDescent="0.35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8317</v>
      </c>
      <c r="O3525" t="s">
        <v>8334</v>
      </c>
      <c r="P3525" s="14">
        <f t="shared" si="170"/>
        <v>42152.906851851847</v>
      </c>
      <c r="Q3525" s="14">
        <f t="shared" si="171"/>
        <v>42166.625</v>
      </c>
      <c r="R3525">
        <f t="shared" si="169"/>
        <v>14</v>
      </c>
    </row>
    <row r="3526" spans="1:18" ht="43.5" hidden="1" x14ac:dyDescent="0.35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8317</v>
      </c>
      <c r="O3526" t="s">
        <v>8334</v>
      </c>
      <c r="P3526" s="14">
        <f t="shared" si="170"/>
        <v>42559.814178240747</v>
      </c>
      <c r="Q3526" s="14">
        <f t="shared" si="171"/>
        <v>42589.814178240747</v>
      </c>
      <c r="R3526">
        <f t="shared" si="169"/>
        <v>30</v>
      </c>
    </row>
    <row r="3527" spans="1:18" ht="43.5" hidden="1" x14ac:dyDescent="0.35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8317</v>
      </c>
      <c r="O3527" t="s">
        <v>8334</v>
      </c>
      <c r="P3527" s="14">
        <f t="shared" si="170"/>
        <v>42435.874212962968</v>
      </c>
      <c r="Q3527" s="14">
        <f t="shared" si="171"/>
        <v>42494.832546296297</v>
      </c>
      <c r="R3527">
        <f t="shared" si="169"/>
        <v>59</v>
      </c>
    </row>
    <row r="3528" spans="1:18" ht="58" hidden="1" x14ac:dyDescent="0.35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8326</v>
      </c>
      <c r="O3528" t="s">
        <v>8327</v>
      </c>
      <c r="P3528" s="14">
        <f t="shared" si="170"/>
        <v>42505.955925925926</v>
      </c>
      <c r="Q3528" s="14">
        <f t="shared" si="171"/>
        <v>42565.955925925926</v>
      </c>
      <c r="R3528">
        <f t="shared" si="169"/>
        <v>60</v>
      </c>
    </row>
    <row r="3529" spans="1:18" ht="43.5" hidden="1" x14ac:dyDescent="0.35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8317</v>
      </c>
      <c r="O3529" t="s">
        <v>8335</v>
      </c>
      <c r="P3529" s="14">
        <f t="shared" si="170"/>
        <v>41026.996099537035</v>
      </c>
      <c r="Q3529" s="14">
        <f t="shared" si="171"/>
        <v>41041.996099537035</v>
      </c>
      <c r="R3529">
        <f t="shared" si="169"/>
        <v>15</v>
      </c>
    </row>
    <row r="3530" spans="1:18" ht="43.5" hidden="1" x14ac:dyDescent="0.35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8317</v>
      </c>
      <c r="O3530" t="s">
        <v>8335</v>
      </c>
      <c r="P3530" s="14">
        <f t="shared" si="170"/>
        <v>40788.786539351851</v>
      </c>
      <c r="Q3530" s="14">
        <f t="shared" si="171"/>
        <v>40817.125</v>
      </c>
      <c r="R3530">
        <f t="shared" si="169"/>
        <v>29</v>
      </c>
    </row>
    <row r="3531" spans="1:18" ht="43.5" hidden="1" x14ac:dyDescent="0.35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8317</v>
      </c>
      <c r="O3531" t="s">
        <v>8335</v>
      </c>
      <c r="P3531" s="14">
        <f t="shared" si="170"/>
        <v>42614.722013888888</v>
      </c>
      <c r="Q3531" s="14">
        <f t="shared" si="171"/>
        <v>42644.722013888888</v>
      </c>
      <c r="R3531">
        <f t="shared" si="169"/>
        <v>30</v>
      </c>
    </row>
    <row r="3532" spans="1:18" ht="87" hidden="1" x14ac:dyDescent="0.35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8317</v>
      </c>
      <c r="O3532" t="s">
        <v>8335</v>
      </c>
      <c r="P3532" s="14">
        <f t="shared" si="170"/>
        <v>42523.333310185189</v>
      </c>
      <c r="Q3532" s="14">
        <f t="shared" si="171"/>
        <v>42538.204861111109</v>
      </c>
      <c r="R3532">
        <f t="shared" si="169"/>
        <v>15</v>
      </c>
    </row>
    <row r="3533" spans="1:18" ht="43.5" hidden="1" x14ac:dyDescent="0.35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8317</v>
      </c>
      <c r="O3533" t="s">
        <v>8319</v>
      </c>
      <c r="P3533" s="14">
        <f t="shared" si="170"/>
        <v>41205.198321759257</v>
      </c>
      <c r="Q3533" s="14">
        <f t="shared" si="171"/>
        <v>41240.5</v>
      </c>
      <c r="R3533">
        <f t="shared" si="169"/>
        <v>35</v>
      </c>
    </row>
    <row r="3534" spans="1:18" ht="29" hidden="1" x14ac:dyDescent="0.35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8317</v>
      </c>
      <c r="O3534" t="s">
        <v>8319</v>
      </c>
      <c r="P3534" s="14">
        <f t="shared" si="170"/>
        <v>40920.904895833337</v>
      </c>
      <c r="Q3534" s="14">
        <f t="shared" si="171"/>
        <v>40951.904895833337</v>
      </c>
      <c r="R3534">
        <f t="shared" si="169"/>
        <v>31</v>
      </c>
    </row>
    <row r="3535" spans="1:18" ht="43.5" hidden="1" x14ac:dyDescent="0.35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8317</v>
      </c>
      <c r="O3535" t="s">
        <v>8319</v>
      </c>
      <c r="P3535" s="14">
        <f t="shared" si="170"/>
        <v>42366.192974537036</v>
      </c>
      <c r="Q3535" s="14">
        <f t="shared" si="171"/>
        <v>42401.75</v>
      </c>
      <c r="R3535">
        <f t="shared" si="169"/>
        <v>35</v>
      </c>
    </row>
    <row r="3536" spans="1:18" ht="43.5" hidden="1" x14ac:dyDescent="0.35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8312</v>
      </c>
      <c r="O3536" t="s">
        <v>8336</v>
      </c>
      <c r="P3536" s="14">
        <f t="shared" si="170"/>
        <v>42037.789895833332</v>
      </c>
      <c r="Q3536" s="14">
        <f t="shared" si="171"/>
        <v>42067.789895833332</v>
      </c>
      <c r="R3536">
        <f t="shared" si="169"/>
        <v>30</v>
      </c>
    </row>
    <row r="3537" spans="1:18" ht="29" hidden="1" x14ac:dyDescent="0.35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8317</v>
      </c>
      <c r="O3537" t="s">
        <v>8319</v>
      </c>
      <c r="P3537" s="14">
        <f t="shared" si="170"/>
        <v>41402.558819444443</v>
      </c>
      <c r="Q3537" s="14">
        <f t="shared" si="171"/>
        <v>41462.558819444443</v>
      </c>
      <c r="R3537">
        <f t="shared" si="169"/>
        <v>60</v>
      </c>
    </row>
    <row r="3538" spans="1:18" ht="43.5" hidden="1" x14ac:dyDescent="0.35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8326</v>
      </c>
      <c r="O3538" t="s">
        <v>8351</v>
      </c>
      <c r="P3538" s="14">
        <f t="shared" si="170"/>
        <v>42181.902037037042</v>
      </c>
      <c r="Q3538" s="14">
        <f t="shared" si="171"/>
        <v>42201.902037037042</v>
      </c>
      <c r="R3538">
        <f t="shared" si="169"/>
        <v>20</v>
      </c>
    </row>
    <row r="3539" spans="1:18" ht="43.5" hidden="1" x14ac:dyDescent="0.35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8312</v>
      </c>
      <c r="O3539" t="s">
        <v>8337</v>
      </c>
      <c r="P3539" s="14">
        <f t="shared" si="170"/>
        <v>42289.957175925927</v>
      </c>
      <c r="Q3539" s="14">
        <f t="shared" si="171"/>
        <v>42319.998842592591</v>
      </c>
      <c r="R3539">
        <f t="shared" si="169"/>
        <v>30</v>
      </c>
    </row>
    <row r="3540" spans="1:18" ht="43.5" hidden="1" x14ac:dyDescent="0.35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8317</v>
      </c>
      <c r="O3540" t="s">
        <v>8319</v>
      </c>
      <c r="P3540" s="14">
        <f t="shared" si="170"/>
        <v>40638.868611111109</v>
      </c>
      <c r="Q3540" s="14">
        <f t="shared" si="171"/>
        <v>40668.868611111109</v>
      </c>
      <c r="R3540">
        <f t="shared" si="169"/>
        <v>30</v>
      </c>
    </row>
    <row r="3541" spans="1:18" ht="29" hidden="1" x14ac:dyDescent="0.35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8317</v>
      </c>
      <c r="O3541" t="s">
        <v>8319</v>
      </c>
      <c r="P3541" s="14">
        <f t="shared" si="170"/>
        <v>40718.839537037034</v>
      </c>
      <c r="Q3541" s="14">
        <f t="shared" si="171"/>
        <v>40748.839537037034</v>
      </c>
      <c r="R3541">
        <f t="shared" si="169"/>
        <v>30</v>
      </c>
    </row>
    <row r="3542" spans="1:18" ht="58" hidden="1" x14ac:dyDescent="0.35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8321</v>
      </c>
      <c r="O3542" t="s">
        <v>8322</v>
      </c>
      <c r="P3542" s="14">
        <f t="shared" si="170"/>
        <v>40619.097210648149</v>
      </c>
      <c r="Q3542" s="14">
        <f t="shared" si="171"/>
        <v>40657.290972222225</v>
      </c>
      <c r="R3542">
        <f t="shared" si="169"/>
        <v>38</v>
      </c>
    </row>
    <row r="3543" spans="1:18" ht="29" hidden="1" x14ac:dyDescent="0.35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8321</v>
      </c>
      <c r="O3543" t="s">
        <v>8322</v>
      </c>
      <c r="P3543" s="14">
        <f t="shared" si="170"/>
        <v>41557.013182870374</v>
      </c>
      <c r="Q3543" s="14">
        <f t="shared" si="171"/>
        <v>41587.054849537039</v>
      </c>
      <c r="R3543">
        <f t="shared" si="169"/>
        <v>30</v>
      </c>
    </row>
    <row r="3544" spans="1:18" ht="43.5" hidden="1" x14ac:dyDescent="0.35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8317</v>
      </c>
      <c r="O3544" t="s">
        <v>8335</v>
      </c>
      <c r="P3544" s="14">
        <f t="shared" si="170"/>
        <v>42082.580092592587</v>
      </c>
      <c r="Q3544" s="14">
        <f t="shared" si="171"/>
        <v>42112.580092592587</v>
      </c>
      <c r="R3544">
        <f t="shared" si="169"/>
        <v>30</v>
      </c>
    </row>
    <row r="3545" spans="1:18" ht="43.5" hidden="1" x14ac:dyDescent="0.35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8317</v>
      </c>
      <c r="O3545" t="s">
        <v>8335</v>
      </c>
      <c r="P3545" s="14">
        <f t="shared" si="170"/>
        <v>42075.171203703707</v>
      </c>
      <c r="Q3545" s="14">
        <f t="shared" si="171"/>
        <v>42105.171203703707</v>
      </c>
      <c r="R3545">
        <f t="shared" si="169"/>
        <v>30</v>
      </c>
    </row>
    <row r="3546" spans="1:18" ht="43.5" hidden="1" x14ac:dyDescent="0.35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8317</v>
      </c>
      <c r="O3546" t="s">
        <v>8320</v>
      </c>
      <c r="P3546" s="14">
        <f t="shared" si="170"/>
        <v>40946.882245370369</v>
      </c>
      <c r="Q3546" s="14">
        <f t="shared" si="171"/>
        <v>41006.166666666664</v>
      </c>
      <c r="R3546">
        <f t="shared" si="169"/>
        <v>60</v>
      </c>
    </row>
    <row r="3547" spans="1:18" ht="43.5" hidden="1" x14ac:dyDescent="0.35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8317</v>
      </c>
      <c r="O3547" t="s">
        <v>8320</v>
      </c>
      <c r="P3547" s="14">
        <f t="shared" si="170"/>
        <v>42205.718888888892</v>
      </c>
      <c r="Q3547" s="14">
        <f t="shared" si="171"/>
        <v>42235.718888888892</v>
      </c>
      <c r="R3547">
        <f t="shared" si="169"/>
        <v>30</v>
      </c>
    </row>
    <row r="3548" spans="1:18" ht="58" hidden="1" x14ac:dyDescent="0.35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8321</v>
      </c>
      <c r="O3548" t="s">
        <v>8338</v>
      </c>
      <c r="P3548" s="14">
        <f t="shared" si="170"/>
        <v>42202.278194444443</v>
      </c>
      <c r="Q3548" s="14">
        <f t="shared" si="171"/>
        <v>42232.278194444443</v>
      </c>
      <c r="R3548">
        <f t="shared" si="169"/>
        <v>30</v>
      </c>
    </row>
    <row r="3549" spans="1:18" ht="43.5" hidden="1" x14ac:dyDescent="0.35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8321</v>
      </c>
      <c r="O3549" t="s">
        <v>8338</v>
      </c>
      <c r="P3549" s="14">
        <f t="shared" si="170"/>
        <v>42766.827546296292</v>
      </c>
      <c r="Q3549" s="14">
        <f t="shared" si="171"/>
        <v>42796.827546296292</v>
      </c>
      <c r="R3549">
        <f t="shared" si="169"/>
        <v>30</v>
      </c>
    </row>
    <row r="3550" spans="1:18" ht="43.5" hidden="1" x14ac:dyDescent="0.35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8321</v>
      </c>
      <c r="O3550" t="s">
        <v>8338</v>
      </c>
      <c r="P3550" s="14">
        <f t="shared" si="170"/>
        <v>42702.804814814815</v>
      </c>
      <c r="Q3550" s="14">
        <f t="shared" si="171"/>
        <v>42712.804814814815</v>
      </c>
      <c r="R3550">
        <f t="shared" si="169"/>
        <v>10</v>
      </c>
    </row>
    <row r="3551" spans="1:18" ht="43.5" hidden="1" x14ac:dyDescent="0.35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8321</v>
      </c>
      <c r="O3551" t="s">
        <v>8338</v>
      </c>
      <c r="P3551" s="14">
        <f t="shared" si="170"/>
        <v>42759.724768518514</v>
      </c>
      <c r="Q3551" s="14">
        <f t="shared" si="171"/>
        <v>42780.724768518514</v>
      </c>
      <c r="R3551">
        <f t="shared" si="169"/>
        <v>21</v>
      </c>
    </row>
    <row r="3552" spans="1:18" ht="43.5" hidden="1" x14ac:dyDescent="0.35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8321</v>
      </c>
      <c r="O3552" t="s">
        <v>8338</v>
      </c>
      <c r="P3552" s="14">
        <f t="shared" si="170"/>
        <v>42315.699490740735</v>
      </c>
      <c r="Q3552" s="14">
        <f t="shared" si="171"/>
        <v>42345.699490740735</v>
      </c>
      <c r="R3552">
        <f t="shared" si="169"/>
        <v>30</v>
      </c>
    </row>
    <row r="3553" spans="1:18" ht="58" hidden="1" x14ac:dyDescent="0.35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8321</v>
      </c>
      <c r="O3553" t="s">
        <v>8338</v>
      </c>
      <c r="P3553" s="14">
        <f t="shared" si="170"/>
        <v>42020.806701388887</v>
      </c>
      <c r="Q3553" s="14">
        <f t="shared" si="171"/>
        <v>42039.166666666672</v>
      </c>
      <c r="R3553">
        <f t="shared" si="169"/>
        <v>19</v>
      </c>
    </row>
    <row r="3554" spans="1:18" ht="43.5" hidden="1" x14ac:dyDescent="0.35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8317</v>
      </c>
      <c r="O3554" t="s">
        <v>8335</v>
      </c>
      <c r="P3554" s="14">
        <f t="shared" si="170"/>
        <v>41067.827418981484</v>
      </c>
      <c r="Q3554" s="14">
        <f t="shared" si="171"/>
        <v>41086.75</v>
      </c>
      <c r="R3554">
        <f t="shared" si="169"/>
        <v>19</v>
      </c>
    </row>
    <row r="3555" spans="1:18" ht="29" hidden="1" x14ac:dyDescent="0.35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8317</v>
      </c>
      <c r="O3555" t="s">
        <v>8335</v>
      </c>
      <c r="P3555" s="14">
        <f t="shared" si="170"/>
        <v>40948.042233796295</v>
      </c>
      <c r="Q3555" s="14">
        <f t="shared" si="171"/>
        <v>40982.165972222225</v>
      </c>
      <c r="R3555">
        <f t="shared" si="169"/>
        <v>34</v>
      </c>
    </row>
    <row r="3556" spans="1:18" ht="43.5" hidden="1" x14ac:dyDescent="0.35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8324</v>
      </c>
      <c r="O3556" t="s">
        <v>8339</v>
      </c>
      <c r="P3556" s="14">
        <f t="shared" si="170"/>
        <v>42794.022349537037</v>
      </c>
      <c r="Q3556" s="14">
        <f t="shared" si="171"/>
        <v>42823.980682870373</v>
      </c>
      <c r="R3556">
        <f t="shared" si="169"/>
        <v>29</v>
      </c>
    </row>
    <row r="3557" spans="1:18" ht="58" hidden="1" x14ac:dyDescent="0.35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8312</v>
      </c>
      <c r="O3557" t="s">
        <v>8313</v>
      </c>
      <c r="P3557" s="14">
        <f t="shared" si="170"/>
        <v>42515.727650462963</v>
      </c>
      <c r="Q3557" s="14">
        <f t="shared" si="171"/>
        <v>42545.727650462963</v>
      </c>
      <c r="R3557">
        <f t="shared" si="169"/>
        <v>30</v>
      </c>
    </row>
    <row r="3558" spans="1:18" ht="43.5" hidden="1" x14ac:dyDescent="0.35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8312</v>
      </c>
      <c r="O3558" t="s">
        <v>8313</v>
      </c>
      <c r="P3558" s="14">
        <f t="shared" si="170"/>
        <v>42577.607361111113</v>
      </c>
      <c r="Q3558" s="14">
        <f t="shared" si="171"/>
        <v>42607.607361111113</v>
      </c>
      <c r="R3558">
        <f t="shared" si="169"/>
        <v>30</v>
      </c>
    </row>
    <row r="3559" spans="1:18" ht="43.5" hidden="1" x14ac:dyDescent="0.35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8312</v>
      </c>
      <c r="O3559" t="s">
        <v>8313</v>
      </c>
      <c r="P3559" s="14">
        <f t="shared" si="170"/>
        <v>42103.676180555558</v>
      </c>
      <c r="Q3559" s="14">
        <f t="shared" si="171"/>
        <v>42115.676180555558</v>
      </c>
      <c r="R3559">
        <f t="shared" si="169"/>
        <v>12</v>
      </c>
    </row>
    <row r="3560" spans="1:18" ht="43.5" hidden="1" x14ac:dyDescent="0.35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8312</v>
      </c>
      <c r="O3560" t="s">
        <v>8313</v>
      </c>
      <c r="P3560" s="14">
        <f t="shared" si="170"/>
        <v>42346.736400462964</v>
      </c>
      <c r="Q3560" s="14">
        <f t="shared" si="171"/>
        <v>42386.958333333328</v>
      </c>
      <c r="R3560">
        <f t="shared" si="169"/>
        <v>40</v>
      </c>
    </row>
    <row r="3561" spans="1:18" ht="58" hidden="1" x14ac:dyDescent="0.35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8312</v>
      </c>
      <c r="O3561" t="s">
        <v>8313</v>
      </c>
      <c r="P3561" s="14">
        <f t="shared" si="170"/>
        <v>41927.067627314813</v>
      </c>
      <c r="Q3561" s="14">
        <f t="shared" si="171"/>
        <v>41957.109293981484</v>
      </c>
      <c r="R3561">
        <f t="shared" si="169"/>
        <v>30</v>
      </c>
    </row>
    <row r="3562" spans="1:18" ht="43.5" hidden="1" x14ac:dyDescent="0.35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8324</v>
      </c>
      <c r="O3562" t="s">
        <v>8325</v>
      </c>
      <c r="P3562" s="14">
        <f t="shared" si="170"/>
        <v>41831.884108796294</v>
      </c>
      <c r="Q3562" s="14">
        <f t="shared" si="171"/>
        <v>41861.884108796294</v>
      </c>
      <c r="R3562">
        <f t="shared" si="169"/>
        <v>30</v>
      </c>
    </row>
    <row r="3563" spans="1:18" ht="43.5" hidden="1" x14ac:dyDescent="0.35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8317</v>
      </c>
      <c r="O3563" t="s">
        <v>8319</v>
      </c>
      <c r="P3563" s="14">
        <f t="shared" si="170"/>
        <v>41025.874201388891</v>
      </c>
      <c r="Q3563" s="14">
        <f t="shared" si="171"/>
        <v>41039.708333333336</v>
      </c>
      <c r="R3563">
        <f t="shared" si="169"/>
        <v>14</v>
      </c>
    </row>
    <row r="3564" spans="1:18" ht="43.5" hidden="1" x14ac:dyDescent="0.35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8317</v>
      </c>
      <c r="O3564" t="s">
        <v>8319</v>
      </c>
      <c r="P3564" s="14">
        <f t="shared" si="170"/>
        <v>41023.07471064815</v>
      </c>
      <c r="Q3564" s="14">
        <f t="shared" si="171"/>
        <v>41053.07471064815</v>
      </c>
      <c r="R3564">
        <f t="shared" si="169"/>
        <v>30</v>
      </c>
    </row>
    <row r="3565" spans="1:18" ht="58" hidden="1" x14ac:dyDescent="0.35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8317</v>
      </c>
      <c r="O3565" t="s">
        <v>8319</v>
      </c>
      <c r="P3565" s="14">
        <f t="shared" si="170"/>
        <v>40711.782210648147</v>
      </c>
      <c r="Q3565" s="14">
        <f t="shared" si="171"/>
        <v>40756.782210648147</v>
      </c>
      <c r="R3565">
        <f t="shared" si="169"/>
        <v>45</v>
      </c>
    </row>
    <row r="3566" spans="1:18" ht="43.5" hidden="1" x14ac:dyDescent="0.35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8317</v>
      </c>
      <c r="O3566" t="s">
        <v>8319</v>
      </c>
      <c r="P3566" s="14">
        <f t="shared" si="170"/>
        <v>42017.967442129629</v>
      </c>
      <c r="Q3566" s="14">
        <f t="shared" si="171"/>
        <v>42031.967442129629</v>
      </c>
      <c r="R3566">
        <f t="shared" si="169"/>
        <v>14</v>
      </c>
    </row>
    <row r="3567" spans="1:18" ht="43.5" hidden="1" x14ac:dyDescent="0.35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8317</v>
      </c>
      <c r="O3567" t="s">
        <v>8341</v>
      </c>
      <c r="P3567" s="14">
        <f t="shared" si="170"/>
        <v>40696.648784722223</v>
      </c>
      <c r="Q3567" s="14">
        <f t="shared" si="171"/>
        <v>40756.648784722223</v>
      </c>
      <c r="R3567">
        <f t="shared" si="169"/>
        <v>60</v>
      </c>
    </row>
    <row r="3568" spans="1:18" ht="43.5" hidden="1" x14ac:dyDescent="0.35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8324</v>
      </c>
      <c r="O3568" t="s">
        <v>8325</v>
      </c>
      <c r="P3568" s="14">
        <f t="shared" si="170"/>
        <v>42019.76944444445</v>
      </c>
      <c r="Q3568" s="14">
        <f t="shared" si="171"/>
        <v>42079.727777777778</v>
      </c>
      <c r="R3568">
        <f t="shared" si="169"/>
        <v>60</v>
      </c>
    </row>
    <row r="3569" spans="1:18" ht="43.5" hidden="1" x14ac:dyDescent="0.35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8312</v>
      </c>
      <c r="O3569" t="s">
        <v>8342</v>
      </c>
      <c r="P3569" s="14">
        <f t="shared" si="170"/>
        <v>42273.884305555555</v>
      </c>
      <c r="Q3569" s="14">
        <f t="shared" si="171"/>
        <v>42300.458333333328</v>
      </c>
      <c r="R3569">
        <f t="shared" si="169"/>
        <v>27</v>
      </c>
    </row>
    <row r="3570" spans="1:18" ht="58" hidden="1" x14ac:dyDescent="0.35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8312</v>
      </c>
      <c r="O3570" t="s">
        <v>8342</v>
      </c>
      <c r="P3570" s="14">
        <f t="shared" si="170"/>
        <v>42636.614745370374</v>
      </c>
      <c r="Q3570" s="14">
        <f t="shared" si="171"/>
        <v>42659.041666666672</v>
      </c>
      <c r="R3570">
        <f t="shared" si="169"/>
        <v>23</v>
      </c>
    </row>
    <row r="3571" spans="1:18" ht="29" hidden="1" x14ac:dyDescent="0.35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8312</v>
      </c>
      <c r="O3571" t="s">
        <v>8343</v>
      </c>
      <c r="P3571" s="14">
        <f t="shared" si="170"/>
        <v>42275.588715277772</v>
      </c>
      <c r="Q3571" s="14">
        <f t="shared" si="171"/>
        <v>42317.60555555555</v>
      </c>
      <c r="R3571">
        <f t="shared" si="169"/>
        <v>42</v>
      </c>
    </row>
    <row r="3572" spans="1:18" ht="43.5" hidden="1" x14ac:dyDescent="0.35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8315</v>
      </c>
      <c r="O3572" t="s">
        <v>8345</v>
      </c>
      <c r="P3572" s="14">
        <f t="shared" si="170"/>
        <v>42524.36650462963</v>
      </c>
      <c r="Q3572" s="14">
        <f t="shared" si="171"/>
        <v>42567.36650462963</v>
      </c>
      <c r="R3572">
        <f t="shared" si="169"/>
        <v>43</v>
      </c>
    </row>
    <row r="3573" spans="1:18" ht="29" hidden="1" x14ac:dyDescent="0.35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8328</v>
      </c>
      <c r="O3573" t="s">
        <v>8329</v>
      </c>
      <c r="P3573" s="14">
        <f t="shared" si="170"/>
        <v>42026.924976851849</v>
      </c>
      <c r="Q3573" s="14">
        <f t="shared" si="171"/>
        <v>42052.207638888889</v>
      </c>
      <c r="R3573">
        <f t="shared" si="169"/>
        <v>26</v>
      </c>
    </row>
    <row r="3574" spans="1:18" ht="43.5" hidden="1" x14ac:dyDescent="0.35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8328</v>
      </c>
      <c r="O3574" t="s">
        <v>8329</v>
      </c>
      <c r="P3574" s="14">
        <f t="shared" si="170"/>
        <v>42103.535254629634</v>
      </c>
      <c r="Q3574" s="14">
        <f t="shared" si="171"/>
        <v>42117.535254629634</v>
      </c>
      <c r="R3574">
        <f t="shared" si="169"/>
        <v>14</v>
      </c>
    </row>
    <row r="3575" spans="1:18" ht="43.5" hidden="1" x14ac:dyDescent="0.35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8328</v>
      </c>
      <c r="O3575" t="s">
        <v>8329</v>
      </c>
      <c r="P3575" s="14">
        <f t="shared" si="170"/>
        <v>41808.198518518519</v>
      </c>
      <c r="Q3575" s="14">
        <f t="shared" si="171"/>
        <v>41838.198518518519</v>
      </c>
      <c r="R3575">
        <f t="shared" si="169"/>
        <v>30</v>
      </c>
    </row>
    <row r="3576" spans="1:18" ht="43.5" hidden="1" x14ac:dyDescent="0.35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8328</v>
      </c>
      <c r="O3576" t="s">
        <v>8329</v>
      </c>
      <c r="P3576" s="14">
        <f t="shared" si="170"/>
        <v>41948.552847222221</v>
      </c>
      <c r="Q3576" s="14">
        <f t="shared" si="171"/>
        <v>42008.552847222221</v>
      </c>
      <c r="R3576">
        <f t="shared" si="169"/>
        <v>60</v>
      </c>
    </row>
    <row r="3577" spans="1:18" ht="43.5" hidden="1" x14ac:dyDescent="0.35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8328</v>
      </c>
      <c r="O3577" t="s">
        <v>8329</v>
      </c>
      <c r="P3577" s="14">
        <f t="shared" si="170"/>
        <v>41881.453587962962</v>
      </c>
      <c r="Q3577" s="14">
        <f t="shared" si="171"/>
        <v>41911.453587962962</v>
      </c>
      <c r="R3577">
        <f t="shared" si="169"/>
        <v>30</v>
      </c>
    </row>
    <row r="3578" spans="1:18" ht="58" hidden="1" x14ac:dyDescent="0.35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8328</v>
      </c>
      <c r="O3578" t="s">
        <v>8329</v>
      </c>
      <c r="P3578" s="14">
        <f t="shared" si="170"/>
        <v>41875.922858796301</v>
      </c>
      <c r="Q3578" s="14">
        <f t="shared" si="171"/>
        <v>41905.922858796301</v>
      </c>
      <c r="R3578">
        <f t="shared" si="169"/>
        <v>30</v>
      </c>
    </row>
    <row r="3579" spans="1:18" ht="43.5" hidden="1" x14ac:dyDescent="0.35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8328</v>
      </c>
      <c r="O3579" t="s">
        <v>8329</v>
      </c>
      <c r="P3579" s="14">
        <f t="shared" si="170"/>
        <v>42313.703900462962</v>
      </c>
      <c r="Q3579" s="14">
        <f t="shared" si="171"/>
        <v>42343</v>
      </c>
      <c r="R3579">
        <f t="shared" si="169"/>
        <v>30</v>
      </c>
    </row>
    <row r="3580" spans="1:18" ht="58" hidden="1" x14ac:dyDescent="0.35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8328</v>
      </c>
      <c r="O3580" t="s">
        <v>8329</v>
      </c>
      <c r="P3580" s="14">
        <f t="shared" si="170"/>
        <v>42291.739548611105</v>
      </c>
      <c r="Q3580" s="14">
        <f t="shared" si="171"/>
        <v>42351.781215277777</v>
      </c>
      <c r="R3580">
        <f t="shared" si="169"/>
        <v>60</v>
      </c>
    </row>
    <row r="3581" spans="1:18" ht="43.5" hidden="1" x14ac:dyDescent="0.35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8328</v>
      </c>
      <c r="O3581" t="s">
        <v>8329</v>
      </c>
      <c r="P3581" s="14">
        <f t="shared" si="170"/>
        <v>42111.71665509259</v>
      </c>
      <c r="Q3581" s="14">
        <f t="shared" si="171"/>
        <v>42131.71665509259</v>
      </c>
      <c r="R3581">
        <f t="shared" si="169"/>
        <v>20</v>
      </c>
    </row>
    <row r="3582" spans="1:18" ht="43.5" hidden="1" x14ac:dyDescent="0.35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8328</v>
      </c>
      <c r="O3582" t="s">
        <v>8329</v>
      </c>
      <c r="P3582" s="14">
        <f t="shared" si="170"/>
        <v>41954.545081018514</v>
      </c>
      <c r="Q3582" s="14">
        <f t="shared" si="171"/>
        <v>41978.477777777778</v>
      </c>
      <c r="R3582">
        <f t="shared" si="169"/>
        <v>24</v>
      </c>
    </row>
    <row r="3583" spans="1:18" ht="43.5" hidden="1" x14ac:dyDescent="0.35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8328</v>
      </c>
      <c r="O3583" t="s">
        <v>8329</v>
      </c>
      <c r="P3583" s="14">
        <f t="shared" si="170"/>
        <v>42415.398032407407</v>
      </c>
      <c r="Q3583" s="14">
        <f t="shared" si="171"/>
        <v>42445.356365740736</v>
      </c>
      <c r="R3583">
        <f t="shared" si="169"/>
        <v>30</v>
      </c>
    </row>
    <row r="3584" spans="1:18" ht="29" hidden="1" x14ac:dyDescent="0.35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8328</v>
      </c>
      <c r="O3584" t="s">
        <v>8346</v>
      </c>
      <c r="P3584" s="14">
        <f t="shared" si="170"/>
        <v>42403.998217592598</v>
      </c>
      <c r="Q3584" s="14">
        <f t="shared" si="171"/>
        <v>42433.998217592598</v>
      </c>
      <c r="R3584">
        <f t="shared" si="169"/>
        <v>30</v>
      </c>
    </row>
    <row r="3585" spans="1:18" ht="43.5" hidden="1" x14ac:dyDescent="0.35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8328</v>
      </c>
      <c r="O3585" t="s">
        <v>8346</v>
      </c>
      <c r="P3585" s="14">
        <f t="shared" si="170"/>
        <v>41912.650729166664</v>
      </c>
      <c r="Q3585" s="14">
        <f t="shared" si="171"/>
        <v>41925.207638888889</v>
      </c>
      <c r="R3585">
        <f t="shared" si="169"/>
        <v>13</v>
      </c>
    </row>
    <row r="3586" spans="1:18" ht="43.5" hidden="1" x14ac:dyDescent="0.35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8328</v>
      </c>
      <c r="O3586" t="s">
        <v>8344</v>
      </c>
      <c r="P3586" s="14">
        <f t="shared" si="170"/>
        <v>42297.823113425926</v>
      </c>
      <c r="Q3586" s="14">
        <f t="shared" si="171"/>
        <v>42327.864780092597</v>
      </c>
      <c r="R3586">
        <f t="shared" si="169"/>
        <v>30</v>
      </c>
    </row>
    <row r="3587" spans="1:18" ht="43.5" hidden="1" x14ac:dyDescent="0.35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8328</v>
      </c>
      <c r="O3587" t="s">
        <v>8329</v>
      </c>
      <c r="P3587" s="14">
        <f t="shared" si="170"/>
        <v>42036.24428240741</v>
      </c>
      <c r="Q3587" s="14">
        <f t="shared" si="171"/>
        <v>42064.290972222225</v>
      </c>
      <c r="R3587">
        <f t="shared" ref="R3587:R3650" si="172">_xlfn.DAYS(Q3587,P3587)</f>
        <v>28</v>
      </c>
    </row>
    <row r="3588" spans="1:18" ht="43.5" hidden="1" x14ac:dyDescent="0.35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8328</v>
      </c>
      <c r="O3588" t="s">
        <v>8329</v>
      </c>
      <c r="P3588" s="14">
        <f t="shared" ref="P3588:P3651" si="173">(((J3588/60)/60)/24)+DATE(1970,1,1)</f>
        <v>42097.786493055552</v>
      </c>
      <c r="Q3588" s="14">
        <f t="shared" ref="Q3588:Q3651" si="174">(((I3588/60)/60)/24)+DATE(1970,1,1)</f>
        <v>42127.952083333337</v>
      </c>
      <c r="R3588">
        <f t="shared" si="172"/>
        <v>30</v>
      </c>
    </row>
    <row r="3589" spans="1:18" ht="43.5" hidden="1" x14ac:dyDescent="0.35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8328</v>
      </c>
      <c r="O3589" t="s">
        <v>8344</v>
      </c>
      <c r="P3589" s="14">
        <f t="shared" si="173"/>
        <v>42511.362048611118</v>
      </c>
      <c r="Q3589" s="14">
        <f t="shared" si="174"/>
        <v>42541.362048611118</v>
      </c>
      <c r="R3589">
        <f t="shared" si="172"/>
        <v>30</v>
      </c>
    </row>
    <row r="3590" spans="1:18" hidden="1" x14ac:dyDescent="0.35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8328</v>
      </c>
      <c r="O3590" t="s">
        <v>8344</v>
      </c>
      <c r="P3590" s="14">
        <f t="shared" si="173"/>
        <v>42390.838738425926</v>
      </c>
      <c r="Q3590" s="14">
        <f t="shared" si="174"/>
        <v>42420.838738425926</v>
      </c>
      <c r="R3590">
        <f t="shared" si="172"/>
        <v>30</v>
      </c>
    </row>
    <row r="3591" spans="1:18" ht="43.5" hidden="1" x14ac:dyDescent="0.35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8328</v>
      </c>
      <c r="O3591" t="s">
        <v>8344</v>
      </c>
      <c r="P3591" s="14">
        <f t="shared" si="173"/>
        <v>42228.044664351852</v>
      </c>
      <c r="Q3591" s="14">
        <f t="shared" si="174"/>
        <v>42258.044664351852</v>
      </c>
      <c r="R3591">
        <f t="shared" si="172"/>
        <v>30</v>
      </c>
    </row>
    <row r="3592" spans="1:18" ht="43.5" hidden="1" x14ac:dyDescent="0.35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8328</v>
      </c>
      <c r="O3592" t="s">
        <v>8344</v>
      </c>
      <c r="P3592" s="14">
        <f t="shared" si="173"/>
        <v>42373.252280092594</v>
      </c>
      <c r="Q3592" s="14">
        <f t="shared" si="174"/>
        <v>42433.252280092594</v>
      </c>
      <c r="R3592">
        <f t="shared" si="172"/>
        <v>60</v>
      </c>
    </row>
    <row r="3593" spans="1:18" ht="43.5" hidden="1" x14ac:dyDescent="0.35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8328</v>
      </c>
      <c r="O3593" t="s">
        <v>8344</v>
      </c>
      <c r="P3593" s="14">
        <f t="shared" si="173"/>
        <v>41957.833726851852</v>
      </c>
      <c r="Q3593" s="14">
        <f t="shared" si="174"/>
        <v>41987.833726851852</v>
      </c>
      <c r="R3593">
        <f t="shared" si="172"/>
        <v>30</v>
      </c>
    </row>
    <row r="3594" spans="1:18" ht="58" hidden="1" x14ac:dyDescent="0.35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8328</v>
      </c>
      <c r="O3594" t="s">
        <v>8344</v>
      </c>
      <c r="P3594" s="14">
        <f t="shared" si="173"/>
        <v>42241.429120370376</v>
      </c>
      <c r="Q3594" s="14">
        <f t="shared" si="174"/>
        <v>42263.916666666672</v>
      </c>
      <c r="R3594">
        <f t="shared" si="172"/>
        <v>22</v>
      </c>
    </row>
    <row r="3595" spans="1:18" ht="43.5" hidden="1" x14ac:dyDescent="0.35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8328</v>
      </c>
      <c r="O3595" t="s">
        <v>8344</v>
      </c>
      <c r="P3595" s="14">
        <f t="shared" si="173"/>
        <v>42509.374537037031</v>
      </c>
      <c r="Q3595" s="14">
        <f t="shared" si="174"/>
        <v>42517.55</v>
      </c>
      <c r="R3595">
        <f t="shared" si="172"/>
        <v>8</v>
      </c>
    </row>
    <row r="3596" spans="1:18" ht="58" hidden="1" x14ac:dyDescent="0.35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8328</v>
      </c>
      <c r="O3596" t="s">
        <v>8329</v>
      </c>
      <c r="P3596" s="14">
        <f t="shared" si="173"/>
        <v>42800.720127314817</v>
      </c>
      <c r="Q3596" s="14">
        <f t="shared" si="174"/>
        <v>42821.678460648152</v>
      </c>
      <c r="R3596">
        <f t="shared" si="172"/>
        <v>21</v>
      </c>
    </row>
    <row r="3597" spans="1:18" ht="43.5" hidden="1" x14ac:dyDescent="0.35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8328</v>
      </c>
      <c r="O3597" t="s">
        <v>8329</v>
      </c>
      <c r="P3597" s="14">
        <f t="shared" si="173"/>
        <v>41829.977326388893</v>
      </c>
      <c r="Q3597" s="14">
        <f t="shared" si="174"/>
        <v>41836.977326388893</v>
      </c>
      <c r="R3597">
        <f t="shared" si="172"/>
        <v>7</v>
      </c>
    </row>
    <row r="3598" spans="1:18" ht="43.5" hidden="1" x14ac:dyDescent="0.35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8328</v>
      </c>
      <c r="O3598" t="s">
        <v>8346</v>
      </c>
      <c r="P3598" s="14">
        <f t="shared" si="173"/>
        <v>42242.988680555558</v>
      </c>
      <c r="Q3598" s="14">
        <f t="shared" si="174"/>
        <v>42272.988680555558</v>
      </c>
      <c r="R3598">
        <f t="shared" si="172"/>
        <v>30</v>
      </c>
    </row>
    <row r="3599" spans="1:18" ht="43.5" hidden="1" x14ac:dyDescent="0.35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8328</v>
      </c>
      <c r="O3599" t="s">
        <v>8329</v>
      </c>
      <c r="P3599" s="14">
        <f t="shared" si="173"/>
        <v>42446.943831018521</v>
      </c>
      <c r="Q3599" s="14">
        <f t="shared" si="174"/>
        <v>42476.943831018521</v>
      </c>
      <c r="R3599">
        <f t="shared" si="172"/>
        <v>30</v>
      </c>
    </row>
    <row r="3600" spans="1:18" ht="43.5" hidden="1" x14ac:dyDescent="0.35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8328</v>
      </c>
      <c r="O3600" t="s">
        <v>8329</v>
      </c>
      <c r="P3600" s="14">
        <f t="shared" si="173"/>
        <v>42463.81385416667</v>
      </c>
      <c r="Q3600" s="14">
        <f t="shared" si="174"/>
        <v>42494.165972222225</v>
      </c>
      <c r="R3600">
        <f t="shared" si="172"/>
        <v>31</v>
      </c>
    </row>
    <row r="3601" spans="1:18" ht="43.5" hidden="1" x14ac:dyDescent="0.35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8328</v>
      </c>
      <c r="O3601" t="s">
        <v>8329</v>
      </c>
      <c r="P3601" s="14">
        <f t="shared" si="173"/>
        <v>42475.057164351849</v>
      </c>
      <c r="Q3601" s="14">
        <f t="shared" si="174"/>
        <v>42505.057164351849</v>
      </c>
      <c r="R3601">
        <f t="shared" si="172"/>
        <v>30</v>
      </c>
    </row>
    <row r="3602" spans="1:18" ht="43.5" hidden="1" x14ac:dyDescent="0.35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8328</v>
      </c>
      <c r="O3602" t="s">
        <v>8329</v>
      </c>
      <c r="P3602" s="14">
        <f t="shared" si="173"/>
        <v>42608.36583333333</v>
      </c>
      <c r="Q3602" s="14">
        <f t="shared" si="174"/>
        <v>42638.36583333333</v>
      </c>
      <c r="R3602">
        <f t="shared" si="172"/>
        <v>30</v>
      </c>
    </row>
    <row r="3603" spans="1:18" ht="43.5" hidden="1" x14ac:dyDescent="0.35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8328</v>
      </c>
      <c r="O3603" t="s">
        <v>8329</v>
      </c>
      <c r="P3603" s="14">
        <f t="shared" si="173"/>
        <v>41837.323009259257</v>
      </c>
      <c r="Q3603" s="14">
        <f t="shared" si="174"/>
        <v>41847.958333333336</v>
      </c>
      <c r="R3603">
        <f t="shared" si="172"/>
        <v>10</v>
      </c>
    </row>
    <row r="3604" spans="1:18" ht="43.5" hidden="1" x14ac:dyDescent="0.35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8328</v>
      </c>
      <c r="O3604" t="s">
        <v>8329</v>
      </c>
      <c r="P3604" s="14">
        <f t="shared" si="173"/>
        <v>42513.110787037032</v>
      </c>
      <c r="Q3604" s="14">
        <f t="shared" si="174"/>
        <v>42534.708333333328</v>
      </c>
      <c r="R3604">
        <f t="shared" si="172"/>
        <v>21</v>
      </c>
    </row>
    <row r="3605" spans="1:18" ht="43.5" hidden="1" x14ac:dyDescent="0.35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8328</v>
      </c>
      <c r="O3605" t="s">
        <v>8329</v>
      </c>
      <c r="P3605" s="14">
        <f t="shared" si="173"/>
        <v>41969.199756944443</v>
      </c>
      <c r="Q3605" s="14">
        <f t="shared" si="174"/>
        <v>42005.208333333328</v>
      </c>
      <c r="R3605">
        <f t="shared" si="172"/>
        <v>36</v>
      </c>
    </row>
    <row r="3606" spans="1:18" ht="43.5" hidden="1" x14ac:dyDescent="0.35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8328</v>
      </c>
      <c r="O3606" t="s">
        <v>8329</v>
      </c>
      <c r="P3606" s="14">
        <f t="shared" si="173"/>
        <v>41855.548101851848</v>
      </c>
      <c r="Q3606" s="14">
        <f t="shared" si="174"/>
        <v>41876.207638888889</v>
      </c>
      <c r="R3606">
        <f t="shared" si="172"/>
        <v>21</v>
      </c>
    </row>
    <row r="3607" spans="1:18" ht="43.5" hidden="1" x14ac:dyDescent="0.35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8328</v>
      </c>
      <c r="O3607" t="s">
        <v>8329</v>
      </c>
      <c r="P3607" s="14">
        <f t="shared" si="173"/>
        <v>42572.61681712963</v>
      </c>
      <c r="Q3607" s="14">
        <f t="shared" si="174"/>
        <v>42589.125</v>
      </c>
      <c r="R3607">
        <f t="shared" si="172"/>
        <v>17</v>
      </c>
    </row>
    <row r="3608" spans="1:18" ht="43.5" hidden="1" x14ac:dyDescent="0.35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8328</v>
      </c>
      <c r="O3608" t="s">
        <v>8329</v>
      </c>
      <c r="P3608" s="14">
        <f t="shared" si="173"/>
        <v>41861.524837962963</v>
      </c>
      <c r="Q3608" s="14">
        <f t="shared" si="174"/>
        <v>41891.524837962963</v>
      </c>
      <c r="R3608">
        <f t="shared" si="172"/>
        <v>30</v>
      </c>
    </row>
    <row r="3609" spans="1:18" ht="43.5" hidden="1" x14ac:dyDescent="0.35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8328</v>
      </c>
      <c r="O3609" t="s">
        <v>8329</v>
      </c>
      <c r="P3609" s="14">
        <f t="shared" si="173"/>
        <v>42016.832465277781</v>
      </c>
      <c r="Q3609" s="14">
        <f t="shared" si="174"/>
        <v>42040.513888888891</v>
      </c>
      <c r="R3609">
        <f t="shared" si="172"/>
        <v>24</v>
      </c>
    </row>
    <row r="3610" spans="1:18" ht="29" hidden="1" x14ac:dyDescent="0.35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8328</v>
      </c>
      <c r="O3610" t="s">
        <v>8329</v>
      </c>
      <c r="P3610" s="14">
        <f t="shared" si="173"/>
        <v>42402.889027777783</v>
      </c>
      <c r="Q3610" s="14">
        <f t="shared" si="174"/>
        <v>42447.847361111111</v>
      </c>
      <c r="R3610">
        <f t="shared" si="172"/>
        <v>45</v>
      </c>
    </row>
    <row r="3611" spans="1:18" ht="43.5" hidden="1" x14ac:dyDescent="0.35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8328</v>
      </c>
      <c r="O3611" t="s">
        <v>8329</v>
      </c>
      <c r="P3611" s="14">
        <f t="shared" si="173"/>
        <v>41820.639189814814</v>
      </c>
      <c r="Q3611" s="14">
        <f t="shared" si="174"/>
        <v>41843.165972222225</v>
      </c>
      <c r="R3611">
        <f t="shared" si="172"/>
        <v>23</v>
      </c>
    </row>
    <row r="3612" spans="1:18" ht="43.5" hidden="1" x14ac:dyDescent="0.35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8328</v>
      </c>
      <c r="O3612" t="s">
        <v>8329</v>
      </c>
      <c r="P3612" s="14">
        <f t="shared" si="173"/>
        <v>42443.802361111113</v>
      </c>
      <c r="Q3612" s="14">
        <f t="shared" si="174"/>
        <v>42473.802361111113</v>
      </c>
      <c r="R3612">
        <f t="shared" si="172"/>
        <v>30</v>
      </c>
    </row>
    <row r="3613" spans="1:18" ht="58" hidden="1" x14ac:dyDescent="0.35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8328</v>
      </c>
      <c r="O3613" t="s">
        <v>8329</v>
      </c>
      <c r="P3613" s="14">
        <f t="shared" si="173"/>
        <v>42419.91942129629</v>
      </c>
      <c r="Q3613" s="14">
        <f t="shared" si="174"/>
        <v>42436.207638888889</v>
      </c>
      <c r="R3613">
        <f t="shared" si="172"/>
        <v>17</v>
      </c>
    </row>
    <row r="3614" spans="1:18" ht="43.5" hidden="1" x14ac:dyDescent="0.35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8328</v>
      </c>
      <c r="O3614" t="s">
        <v>8329</v>
      </c>
      <c r="P3614" s="14">
        <f t="shared" si="173"/>
        <v>42297.748738425929</v>
      </c>
      <c r="Q3614" s="14">
        <f t="shared" si="174"/>
        <v>42327.790405092594</v>
      </c>
      <c r="R3614">
        <f t="shared" si="172"/>
        <v>30</v>
      </c>
    </row>
    <row r="3615" spans="1:18" ht="43.5" hidden="1" x14ac:dyDescent="0.35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8328</v>
      </c>
      <c r="O3615" t="s">
        <v>8329</v>
      </c>
      <c r="P3615" s="14">
        <f t="shared" si="173"/>
        <v>42057.536944444444</v>
      </c>
      <c r="Q3615" s="14">
        <f t="shared" si="174"/>
        <v>42117.49527777778</v>
      </c>
      <c r="R3615">
        <f t="shared" si="172"/>
        <v>60</v>
      </c>
    </row>
    <row r="3616" spans="1:18" hidden="1" x14ac:dyDescent="0.35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8328</v>
      </c>
      <c r="O3616" t="s">
        <v>8329</v>
      </c>
      <c r="P3616" s="14">
        <f t="shared" si="173"/>
        <v>42521.654328703706</v>
      </c>
      <c r="Q3616" s="14">
        <f t="shared" si="174"/>
        <v>42551.654328703706</v>
      </c>
      <c r="R3616">
        <f t="shared" si="172"/>
        <v>30</v>
      </c>
    </row>
    <row r="3617" spans="1:18" ht="43.5" hidden="1" x14ac:dyDescent="0.35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8328</v>
      </c>
      <c r="O3617" t="s">
        <v>8329</v>
      </c>
      <c r="P3617" s="14">
        <f t="shared" si="173"/>
        <v>42223.394363425927</v>
      </c>
      <c r="Q3617" s="14">
        <f t="shared" si="174"/>
        <v>42251.394363425927</v>
      </c>
      <c r="R3617">
        <f t="shared" si="172"/>
        <v>28</v>
      </c>
    </row>
    <row r="3618" spans="1:18" ht="58" hidden="1" x14ac:dyDescent="0.35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8328</v>
      </c>
      <c r="O3618" t="s">
        <v>8329</v>
      </c>
      <c r="P3618" s="14">
        <f t="shared" si="173"/>
        <v>42194.096157407403</v>
      </c>
      <c r="Q3618" s="14">
        <f t="shared" si="174"/>
        <v>42216.373611111107</v>
      </c>
      <c r="R3618">
        <f t="shared" si="172"/>
        <v>22</v>
      </c>
    </row>
    <row r="3619" spans="1:18" ht="29" hidden="1" x14ac:dyDescent="0.35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8328</v>
      </c>
      <c r="O3619" t="s">
        <v>8329</v>
      </c>
      <c r="P3619" s="14">
        <f t="shared" si="173"/>
        <v>42236.623252314821</v>
      </c>
      <c r="Q3619" s="14">
        <f t="shared" si="174"/>
        <v>42282.666666666672</v>
      </c>
      <c r="R3619">
        <f t="shared" si="172"/>
        <v>46</v>
      </c>
    </row>
    <row r="3620" spans="1:18" ht="43.5" hidden="1" x14ac:dyDescent="0.35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8328</v>
      </c>
      <c r="O3620" t="s">
        <v>8329</v>
      </c>
      <c r="P3620" s="14">
        <f t="shared" si="173"/>
        <v>42135.810694444444</v>
      </c>
      <c r="Q3620" s="14">
        <f t="shared" si="174"/>
        <v>42165.810694444444</v>
      </c>
      <c r="R3620">
        <f t="shared" si="172"/>
        <v>30</v>
      </c>
    </row>
    <row r="3621" spans="1:18" ht="43.5" hidden="1" x14ac:dyDescent="0.35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8328</v>
      </c>
      <c r="O3621" t="s">
        <v>8329</v>
      </c>
      <c r="P3621" s="14">
        <f t="shared" si="173"/>
        <v>41869.740671296298</v>
      </c>
      <c r="Q3621" s="14">
        <f t="shared" si="174"/>
        <v>41899.740671296298</v>
      </c>
      <c r="R3621">
        <f t="shared" si="172"/>
        <v>30</v>
      </c>
    </row>
    <row r="3622" spans="1:18" ht="43.5" hidden="1" x14ac:dyDescent="0.35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8328</v>
      </c>
      <c r="O3622" t="s">
        <v>8329</v>
      </c>
      <c r="P3622" s="14">
        <f t="shared" si="173"/>
        <v>42451.095856481479</v>
      </c>
      <c r="Q3622" s="14">
        <f t="shared" si="174"/>
        <v>42465.095856481479</v>
      </c>
      <c r="R3622">
        <f t="shared" si="172"/>
        <v>14</v>
      </c>
    </row>
    <row r="3623" spans="1:18" ht="43.5" hidden="1" x14ac:dyDescent="0.35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8328</v>
      </c>
      <c r="O3623" t="s">
        <v>8329</v>
      </c>
      <c r="P3623" s="14">
        <f t="shared" si="173"/>
        <v>41866.79886574074</v>
      </c>
      <c r="Q3623" s="14">
        <f t="shared" si="174"/>
        <v>41885.207638888889</v>
      </c>
      <c r="R3623">
        <f t="shared" si="172"/>
        <v>19</v>
      </c>
    </row>
    <row r="3624" spans="1:18" ht="43.5" hidden="1" x14ac:dyDescent="0.35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8328</v>
      </c>
      <c r="O3624" t="s">
        <v>8329</v>
      </c>
      <c r="P3624" s="14">
        <f t="shared" si="173"/>
        <v>42203.432129629626</v>
      </c>
      <c r="Q3624" s="14">
        <f t="shared" si="174"/>
        <v>42233.432129629626</v>
      </c>
      <c r="R3624">
        <f t="shared" si="172"/>
        <v>30</v>
      </c>
    </row>
    <row r="3625" spans="1:18" ht="43.5" hidden="1" x14ac:dyDescent="0.35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8328</v>
      </c>
      <c r="O3625" t="s">
        <v>8329</v>
      </c>
      <c r="P3625" s="14">
        <f t="shared" si="173"/>
        <v>42661.132245370376</v>
      </c>
      <c r="Q3625" s="14">
        <f t="shared" si="174"/>
        <v>42693.916666666672</v>
      </c>
      <c r="R3625">
        <f t="shared" si="172"/>
        <v>32</v>
      </c>
    </row>
    <row r="3626" spans="1:18" ht="29" hidden="1" x14ac:dyDescent="0.35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8328</v>
      </c>
      <c r="O3626" t="s">
        <v>8329</v>
      </c>
      <c r="P3626" s="14">
        <f t="shared" si="173"/>
        <v>41877.221886574072</v>
      </c>
      <c r="Q3626" s="14">
        <f t="shared" si="174"/>
        <v>41910.140972222223</v>
      </c>
      <c r="R3626">
        <f t="shared" si="172"/>
        <v>33</v>
      </c>
    </row>
    <row r="3627" spans="1:18" ht="72.5" hidden="1" x14ac:dyDescent="0.35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8328</v>
      </c>
      <c r="O3627" t="s">
        <v>8346</v>
      </c>
      <c r="P3627" s="14">
        <f t="shared" si="173"/>
        <v>42104.781597222223</v>
      </c>
      <c r="Q3627" s="14">
        <f t="shared" si="174"/>
        <v>42134.781597222223</v>
      </c>
      <c r="R3627">
        <f t="shared" si="172"/>
        <v>30</v>
      </c>
    </row>
    <row r="3628" spans="1:18" ht="43.5" hidden="1" x14ac:dyDescent="0.35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8328</v>
      </c>
      <c r="O3628" t="s">
        <v>8346</v>
      </c>
      <c r="P3628" s="14">
        <f t="shared" si="173"/>
        <v>42665.970347222217</v>
      </c>
      <c r="Q3628" s="14">
        <f t="shared" si="174"/>
        <v>42696.012013888889</v>
      </c>
      <c r="R3628">
        <f t="shared" si="172"/>
        <v>31</v>
      </c>
    </row>
    <row r="3629" spans="1:18" ht="43.5" hidden="1" x14ac:dyDescent="0.35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8328</v>
      </c>
      <c r="O3629" t="s">
        <v>8329</v>
      </c>
      <c r="P3629" s="14">
        <f t="shared" si="173"/>
        <v>42185.556157407409</v>
      </c>
      <c r="Q3629" s="14">
        <f t="shared" si="174"/>
        <v>42208.772916666669</v>
      </c>
      <c r="R3629">
        <f t="shared" si="172"/>
        <v>23</v>
      </c>
    </row>
    <row r="3630" spans="1:18" ht="43.5" hidden="1" x14ac:dyDescent="0.35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8328</v>
      </c>
      <c r="O3630" t="s">
        <v>8329</v>
      </c>
      <c r="P3630" s="14">
        <f t="shared" si="173"/>
        <v>42136.675196759257</v>
      </c>
      <c r="Q3630" s="14">
        <f t="shared" si="174"/>
        <v>42166.675196759257</v>
      </c>
      <c r="R3630">
        <f t="shared" si="172"/>
        <v>30</v>
      </c>
    </row>
    <row r="3631" spans="1:18" ht="58" hidden="1" x14ac:dyDescent="0.35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8328</v>
      </c>
      <c r="O3631" t="s">
        <v>8329</v>
      </c>
      <c r="P3631" s="14">
        <f t="shared" si="173"/>
        <v>42374.651504629626</v>
      </c>
      <c r="Q3631" s="14">
        <f t="shared" si="174"/>
        <v>42384.651504629626</v>
      </c>
      <c r="R3631">
        <f t="shared" si="172"/>
        <v>10</v>
      </c>
    </row>
    <row r="3632" spans="1:18" ht="29" hidden="1" x14ac:dyDescent="0.35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8328</v>
      </c>
      <c r="O3632" t="s">
        <v>8329</v>
      </c>
      <c r="P3632" s="14">
        <f t="shared" si="173"/>
        <v>41891.96503472222</v>
      </c>
      <c r="Q3632" s="14">
        <f t="shared" si="174"/>
        <v>41901</v>
      </c>
      <c r="R3632">
        <f t="shared" si="172"/>
        <v>10</v>
      </c>
    </row>
    <row r="3633" spans="1:18" ht="43.5" hidden="1" x14ac:dyDescent="0.35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8328</v>
      </c>
      <c r="O3633" t="s">
        <v>8329</v>
      </c>
      <c r="P3633" s="14">
        <f t="shared" si="173"/>
        <v>42552.048356481479</v>
      </c>
      <c r="Q3633" s="14">
        <f t="shared" si="174"/>
        <v>42573.226388888885</v>
      </c>
      <c r="R3633">
        <f t="shared" si="172"/>
        <v>21</v>
      </c>
    </row>
    <row r="3634" spans="1:18" ht="43.5" hidden="1" x14ac:dyDescent="0.35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8328</v>
      </c>
      <c r="O3634" t="s">
        <v>8329</v>
      </c>
      <c r="P3634" s="14">
        <f t="shared" si="173"/>
        <v>41785.707708333335</v>
      </c>
      <c r="Q3634" s="14">
        <f t="shared" si="174"/>
        <v>41815.707708333335</v>
      </c>
      <c r="R3634">
        <f t="shared" si="172"/>
        <v>30</v>
      </c>
    </row>
    <row r="3635" spans="1:18" ht="43.5" hidden="1" x14ac:dyDescent="0.35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8328</v>
      </c>
      <c r="O3635" t="s">
        <v>8329</v>
      </c>
      <c r="P3635" s="14">
        <f t="shared" si="173"/>
        <v>42203.677766203706</v>
      </c>
      <c r="Q3635" s="14">
        <f t="shared" si="174"/>
        <v>42233.677766203706</v>
      </c>
      <c r="R3635">
        <f t="shared" si="172"/>
        <v>30</v>
      </c>
    </row>
    <row r="3636" spans="1:18" ht="43.5" hidden="1" x14ac:dyDescent="0.35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8328</v>
      </c>
      <c r="O3636" t="s">
        <v>8346</v>
      </c>
      <c r="P3636" s="14">
        <f t="shared" si="173"/>
        <v>42403.035567129627</v>
      </c>
      <c r="Q3636" s="14">
        <f t="shared" si="174"/>
        <v>42462.993900462956</v>
      </c>
      <c r="R3636">
        <f t="shared" si="172"/>
        <v>59</v>
      </c>
    </row>
    <row r="3637" spans="1:18" ht="29" hidden="1" x14ac:dyDescent="0.35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8328</v>
      </c>
      <c r="O3637" t="s">
        <v>8346</v>
      </c>
      <c r="P3637" s="14">
        <f t="shared" si="173"/>
        <v>42493.857083333336</v>
      </c>
      <c r="Q3637" s="14">
        <f t="shared" si="174"/>
        <v>42508</v>
      </c>
      <c r="R3637">
        <f t="shared" si="172"/>
        <v>15</v>
      </c>
    </row>
    <row r="3638" spans="1:18" ht="43.5" hidden="1" x14ac:dyDescent="0.35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8328</v>
      </c>
      <c r="O3638" t="s">
        <v>8346</v>
      </c>
      <c r="P3638" s="14">
        <f t="shared" si="173"/>
        <v>42531.980694444443</v>
      </c>
      <c r="Q3638" s="14">
        <f t="shared" si="174"/>
        <v>42561.980694444443</v>
      </c>
      <c r="R3638">
        <f t="shared" si="172"/>
        <v>30</v>
      </c>
    </row>
    <row r="3639" spans="1:18" ht="43.5" hidden="1" x14ac:dyDescent="0.35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8328</v>
      </c>
      <c r="O3639" t="s">
        <v>8329</v>
      </c>
      <c r="P3639" s="14">
        <f t="shared" si="173"/>
        <v>42059.453923611116</v>
      </c>
      <c r="Q3639" s="14">
        <f t="shared" si="174"/>
        <v>42119.412256944444</v>
      </c>
      <c r="R3639">
        <f t="shared" si="172"/>
        <v>60</v>
      </c>
    </row>
    <row r="3640" spans="1:18" ht="29" hidden="1" x14ac:dyDescent="0.35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8328</v>
      </c>
      <c r="O3640" t="s">
        <v>8329</v>
      </c>
      <c r="P3640" s="14">
        <f t="shared" si="173"/>
        <v>42207.259918981479</v>
      </c>
      <c r="Q3640" s="14">
        <f t="shared" si="174"/>
        <v>42236.958333333328</v>
      </c>
      <c r="R3640">
        <f t="shared" si="172"/>
        <v>29</v>
      </c>
    </row>
    <row r="3641" spans="1:18" ht="43.5" hidden="1" x14ac:dyDescent="0.35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8328</v>
      </c>
      <c r="O3641" t="s">
        <v>8329</v>
      </c>
      <c r="P3641" s="14">
        <f t="shared" si="173"/>
        <v>42184.209537037037</v>
      </c>
      <c r="Q3641" s="14">
        <f t="shared" si="174"/>
        <v>42202.876388888893</v>
      </c>
      <c r="R3641">
        <f t="shared" si="172"/>
        <v>18</v>
      </c>
    </row>
    <row r="3642" spans="1:18" ht="29" hidden="1" x14ac:dyDescent="0.35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8328</v>
      </c>
      <c r="O3642" t="s">
        <v>8329</v>
      </c>
      <c r="P3642" s="14">
        <f t="shared" si="173"/>
        <v>41975.124340277776</v>
      </c>
      <c r="Q3642" s="14">
        <f t="shared" si="174"/>
        <v>42005.124340277776</v>
      </c>
      <c r="R3642">
        <f t="shared" si="172"/>
        <v>30</v>
      </c>
    </row>
    <row r="3643" spans="1:18" ht="58" hidden="1" x14ac:dyDescent="0.35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8328</v>
      </c>
      <c r="O3643" t="s">
        <v>8329</v>
      </c>
      <c r="P3643" s="14">
        <f t="shared" si="173"/>
        <v>42059.970729166671</v>
      </c>
      <c r="Q3643" s="14">
        <f t="shared" si="174"/>
        <v>42089.929062499999</v>
      </c>
      <c r="R3643">
        <f t="shared" si="172"/>
        <v>30</v>
      </c>
    </row>
    <row r="3644" spans="1:18" ht="58" hidden="1" x14ac:dyDescent="0.35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8328</v>
      </c>
      <c r="O3644" t="s">
        <v>8329</v>
      </c>
      <c r="P3644" s="14">
        <f t="shared" si="173"/>
        <v>41867.652280092596</v>
      </c>
      <c r="Q3644" s="14">
        <f t="shared" si="174"/>
        <v>41875.291666666664</v>
      </c>
      <c r="R3644">
        <f t="shared" si="172"/>
        <v>8</v>
      </c>
    </row>
    <row r="3645" spans="1:18" ht="58" hidden="1" x14ac:dyDescent="0.35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8328</v>
      </c>
      <c r="O3645" t="s">
        <v>8329</v>
      </c>
      <c r="P3645" s="14">
        <f t="shared" si="173"/>
        <v>42032.250208333338</v>
      </c>
      <c r="Q3645" s="14">
        <f t="shared" si="174"/>
        <v>42063.250208333338</v>
      </c>
      <c r="R3645">
        <f t="shared" si="172"/>
        <v>31</v>
      </c>
    </row>
    <row r="3646" spans="1:18" ht="43.5" hidden="1" x14ac:dyDescent="0.35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8328</v>
      </c>
      <c r="O3646" t="s">
        <v>8329</v>
      </c>
      <c r="P3646" s="14">
        <f t="shared" si="173"/>
        <v>41906.819513888891</v>
      </c>
      <c r="Q3646" s="14">
        <f t="shared" si="174"/>
        <v>41938.838888888888</v>
      </c>
      <c r="R3646">
        <f t="shared" si="172"/>
        <v>32</v>
      </c>
    </row>
    <row r="3647" spans="1:18" ht="43.5" hidden="1" x14ac:dyDescent="0.35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8328</v>
      </c>
      <c r="O3647" t="s">
        <v>8329</v>
      </c>
      <c r="P3647" s="14">
        <f t="shared" si="173"/>
        <v>41981.067523148144</v>
      </c>
      <c r="Q3647" s="14">
        <f t="shared" si="174"/>
        <v>42041.067523148144</v>
      </c>
      <c r="R3647">
        <f t="shared" si="172"/>
        <v>60</v>
      </c>
    </row>
    <row r="3648" spans="1:18" ht="58" hidden="1" x14ac:dyDescent="0.35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8328</v>
      </c>
      <c r="O3648" t="s">
        <v>8329</v>
      </c>
      <c r="P3648" s="14">
        <f t="shared" si="173"/>
        <v>42493.546851851846</v>
      </c>
      <c r="Q3648" s="14">
        <f t="shared" si="174"/>
        <v>42523.546851851846</v>
      </c>
      <c r="R3648">
        <f t="shared" si="172"/>
        <v>30</v>
      </c>
    </row>
    <row r="3649" spans="1:18" ht="58" hidden="1" x14ac:dyDescent="0.35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8328</v>
      </c>
      <c r="O3649" t="s">
        <v>8329</v>
      </c>
      <c r="P3649" s="14">
        <f t="shared" si="173"/>
        <v>42177.964201388888</v>
      </c>
      <c r="Q3649" s="14">
        <f t="shared" si="174"/>
        <v>42207.964201388888</v>
      </c>
      <c r="R3649">
        <f t="shared" si="172"/>
        <v>30</v>
      </c>
    </row>
    <row r="3650" spans="1:18" ht="43.5" hidden="1" x14ac:dyDescent="0.35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8328</v>
      </c>
      <c r="O3650" t="s">
        <v>8329</v>
      </c>
      <c r="P3650" s="14">
        <f t="shared" si="173"/>
        <v>42031.666898148149</v>
      </c>
      <c r="Q3650" s="14">
        <f t="shared" si="174"/>
        <v>42064.125</v>
      </c>
      <c r="R3650">
        <f t="shared" si="172"/>
        <v>33</v>
      </c>
    </row>
    <row r="3651" spans="1:18" ht="58" hidden="1" x14ac:dyDescent="0.35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8328</v>
      </c>
      <c r="O3651" t="s">
        <v>8329</v>
      </c>
      <c r="P3651" s="14">
        <f t="shared" si="173"/>
        <v>41812.77443287037</v>
      </c>
      <c r="Q3651" s="14">
        <f t="shared" si="174"/>
        <v>41872.77443287037</v>
      </c>
      <c r="R3651">
        <f t="shared" ref="R3651:R3714" si="175">_xlfn.DAYS(Q3651,P3651)</f>
        <v>60</v>
      </c>
    </row>
    <row r="3652" spans="1:18" ht="43.5" hidden="1" x14ac:dyDescent="0.35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8328</v>
      </c>
      <c r="O3652" t="s">
        <v>8329</v>
      </c>
      <c r="P3652" s="14">
        <f t="shared" ref="P3652:P3715" si="176">(((J3652/60)/60)/24)+DATE(1970,1,1)</f>
        <v>42304.940960648149</v>
      </c>
      <c r="Q3652" s="14">
        <f t="shared" ref="Q3652:Q3715" si="177">(((I3652/60)/60)/24)+DATE(1970,1,1)</f>
        <v>42329.166666666672</v>
      </c>
      <c r="R3652">
        <f t="shared" si="175"/>
        <v>25</v>
      </c>
    </row>
    <row r="3653" spans="1:18" ht="43.5" hidden="1" x14ac:dyDescent="0.35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8328</v>
      </c>
      <c r="O3653" t="s">
        <v>8329</v>
      </c>
      <c r="P3653" s="14">
        <f t="shared" si="176"/>
        <v>42209.67288194444</v>
      </c>
      <c r="Q3653" s="14">
        <f t="shared" si="177"/>
        <v>42223.625</v>
      </c>
      <c r="R3653">
        <f t="shared" si="175"/>
        <v>14</v>
      </c>
    </row>
    <row r="3654" spans="1:18" ht="43.5" hidden="1" x14ac:dyDescent="0.35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8328</v>
      </c>
      <c r="O3654" t="s">
        <v>8329</v>
      </c>
      <c r="P3654" s="14">
        <f t="shared" si="176"/>
        <v>42188.83293981482</v>
      </c>
      <c r="Q3654" s="14">
        <f t="shared" si="177"/>
        <v>42242.772222222222</v>
      </c>
      <c r="R3654">
        <f t="shared" si="175"/>
        <v>54</v>
      </c>
    </row>
    <row r="3655" spans="1:18" ht="43.5" hidden="1" x14ac:dyDescent="0.3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8306</v>
      </c>
      <c r="O3655" t="s">
        <v>8310</v>
      </c>
      <c r="P3655" s="14">
        <f t="shared" si="176"/>
        <v>41755.117581018516</v>
      </c>
      <c r="Q3655" s="14">
        <f t="shared" si="177"/>
        <v>41778.117581018516</v>
      </c>
      <c r="R3655">
        <f t="shared" si="175"/>
        <v>23</v>
      </c>
    </row>
    <row r="3656" spans="1:18" ht="43.5" hidden="1" x14ac:dyDescent="0.3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8317</v>
      </c>
      <c r="O3656" t="s">
        <v>8319</v>
      </c>
      <c r="P3656" s="14">
        <f t="shared" si="176"/>
        <v>40977.948009259257</v>
      </c>
      <c r="Q3656" s="14">
        <f t="shared" si="177"/>
        <v>41007.906342592592</v>
      </c>
      <c r="R3656">
        <f t="shared" si="175"/>
        <v>30</v>
      </c>
    </row>
    <row r="3657" spans="1:18" ht="43.5" hidden="1" x14ac:dyDescent="0.3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8328</v>
      </c>
      <c r="O3657" t="s">
        <v>8329</v>
      </c>
      <c r="P3657" s="14">
        <f t="shared" si="176"/>
        <v>42011.202581018515</v>
      </c>
      <c r="Q3657" s="14">
        <f t="shared" si="177"/>
        <v>42038.185416666667</v>
      </c>
      <c r="R3657">
        <f t="shared" si="175"/>
        <v>27</v>
      </c>
    </row>
    <row r="3658" spans="1:18" ht="58" hidden="1" x14ac:dyDescent="0.3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8328</v>
      </c>
      <c r="O3658" t="s">
        <v>8329</v>
      </c>
      <c r="P3658" s="14">
        <f t="shared" si="176"/>
        <v>41884.599849537037</v>
      </c>
      <c r="Q3658" s="14">
        <f t="shared" si="177"/>
        <v>41900.165972222225</v>
      </c>
      <c r="R3658">
        <f t="shared" si="175"/>
        <v>16</v>
      </c>
    </row>
    <row r="3659" spans="1:18" ht="43.5" hidden="1" x14ac:dyDescent="0.3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8312</v>
      </c>
      <c r="O3659" t="s">
        <v>8342</v>
      </c>
      <c r="P3659" s="14">
        <f t="shared" si="176"/>
        <v>42612.656493055561</v>
      </c>
      <c r="Q3659" s="14">
        <f t="shared" si="177"/>
        <v>42642.656493055561</v>
      </c>
      <c r="R3659">
        <f t="shared" si="175"/>
        <v>30</v>
      </c>
    </row>
    <row r="3660" spans="1:18" ht="43.5" hidden="1" x14ac:dyDescent="0.3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8317</v>
      </c>
      <c r="O3660" t="s">
        <v>8350</v>
      </c>
      <c r="P3660" s="14">
        <f t="shared" si="176"/>
        <v>40782.165532407409</v>
      </c>
      <c r="Q3660" s="14">
        <f t="shared" si="177"/>
        <v>40797.554166666669</v>
      </c>
      <c r="R3660">
        <f t="shared" si="175"/>
        <v>15</v>
      </c>
    </row>
    <row r="3661" spans="1:18" ht="43.5" hidden="1" x14ac:dyDescent="0.35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8306</v>
      </c>
      <c r="O3661" t="s">
        <v>8353</v>
      </c>
      <c r="P3661" s="14">
        <f t="shared" si="176"/>
        <v>40587.75675925926</v>
      </c>
      <c r="Q3661" s="14">
        <f t="shared" si="177"/>
        <v>40666.165972222225</v>
      </c>
      <c r="R3661">
        <f t="shared" si="175"/>
        <v>79</v>
      </c>
    </row>
    <row r="3662" spans="1:18" ht="58" hidden="1" x14ac:dyDescent="0.35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8317</v>
      </c>
      <c r="O3662" t="s">
        <v>8318</v>
      </c>
      <c r="P3662" s="14">
        <f t="shared" si="176"/>
        <v>40312.915578703702</v>
      </c>
      <c r="Q3662" s="14">
        <f t="shared" si="177"/>
        <v>40354.897222222222</v>
      </c>
      <c r="R3662">
        <f t="shared" si="175"/>
        <v>42</v>
      </c>
    </row>
    <row r="3663" spans="1:18" ht="58" hidden="1" x14ac:dyDescent="0.35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8326</v>
      </c>
      <c r="O3663" t="s">
        <v>8327</v>
      </c>
      <c r="P3663" s="14">
        <f t="shared" si="176"/>
        <v>42772.776076388895</v>
      </c>
      <c r="Q3663" s="14">
        <f t="shared" si="177"/>
        <v>42805.561805555553</v>
      </c>
      <c r="R3663">
        <f t="shared" si="175"/>
        <v>33</v>
      </c>
    </row>
    <row r="3664" spans="1:18" ht="43.5" hidden="1" x14ac:dyDescent="0.35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8315</v>
      </c>
      <c r="O3664" t="s">
        <v>8330</v>
      </c>
      <c r="P3664" s="14">
        <f t="shared" si="176"/>
        <v>42461.447662037041</v>
      </c>
      <c r="Q3664" s="14">
        <f t="shared" si="177"/>
        <v>42481.447662037041</v>
      </c>
      <c r="R3664">
        <f t="shared" si="175"/>
        <v>20</v>
      </c>
    </row>
    <row r="3665" spans="1:18" ht="43.5" hidden="1" x14ac:dyDescent="0.35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8317</v>
      </c>
      <c r="O3665" t="s">
        <v>8335</v>
      </c>
      <c r="P3665" s="14">
        <f t="shared" si="176"/>
        <v>41382.096180555556</v>
      </c>
      <c r="Q3665" s="14">
        <f t="shared" si="177"/>
        <v>41401.207638888889</v>
      </c>
      <c r="R3665">
        <f t="shared" si="175"/>
        <v>19</v>
      </c>
    </row>
    <row r="3666" spans="1:18" ht="43.5" hidden="1" x14ac:dyDescent="0.35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8317</v>
      </c>
      <c r="O3666" t="s">
        <v>8319</v>
      </c>
      <c r="P3666" s="14">
        <f t="shared" si="176"/>
        <v>42058.941736111112</v>
      </c>
      <c r="Q3666" s="14">
        <f t="shared" si="177"/>
        <v>42088.90006944444</v>
      </c>
      <c r="R3666">
        <f t="shared" si="175"/>
        <v>30</v>
      </c>
    </row>
    <row r="3667" spans="1:18" ht="43.5" hidden="1" x14ac:dyDescent="0.35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8317</v>
      </c>
      <c r="O3667" t="s">
        <v>8341</v>
      </c>
      <c r="P3667" s="14">
        <f t="shared" si="176"/>
        <v>41930.975601851853</v>
      </c>
      <c r="Q3667" s="14">
        <f t="shared" si="177"/>
        <v>41961.017268518524</v>
      </c>
      <c r="R3667">
        <f t="shared" si="175"/>
        <v>31</v>
      </c>
    </row>
    <row r="3668" spans="1:18" ht="29" hidden="1" x14ac:dyDescent="0.35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8317</v>
      </c>
      <c r="O3668" t="s">
        <v>8341</v>
      </c>
      <c r="P3668" s="14">
        <f t="shared" si="176"/>
        <v>41744.745208333334</v>
      </c>
      <c r="Q3668" s="14">
        <f t="shared" si="177"/>
        <v>41774.745208333334</v>
      </c>
      <c r="R3668">
        <f t="shared" si="175"/>
        <v>30</v>
      </c>
    </row>
    <row r="3669" spans="1:18" ht="58" hidden="1" x14ac:dyDescent="0.35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8328</v>
      </c>
      <c r="O3669" t="s">
        <v>8344</v>
      </c>
      <c r="P3669" s="14">
        <f t="shared" si="176"/>
        <v>42783.459398148145</v>
      </c>
      <c r="Q3669" s="14">
        <f t="shared" si="177"/>
        <v>42797.459398148145</v>
      </c>
      <c r="R3669">
        <f t="shared" si="175"/>
        <v>14</v>
      </c>
    </row>
    <row r="3670" spans="1:18" ht="58" hidden="1" x14ac:dyDescent="0.35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8328</v>
      </c>
      <c r="O3670" t="s">
        <v>8329</v>
      </c>
      <c r="P3670" s="14">
        <f t="shared" si="176"/>
        <v>41802.62090277778</v>
      </c>
      <c r="Q3670" s="14">
        <f t="shared" si="177"/>
        <v>41822.62090277778</v>
      </c>
      <c r="R3670">
        <f t="shared" si="175"/>
        <v>20</v>
      </c>
    </row>
    <row r="3671" spans="1:18" ht="43.5" hidden="1" x14ac:dyDescent="0.35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8328</v>
      </c>
      <c r="O3671" t="s">
        <v>8329</v>
      </c>
      <c r="P3671" s="14">
        <f t="shared" si="176"/>
        <v>41974.743148148147</v>
      </c>
      <c r="Q3671" s="14">
        <f t="shared" si="177"/>
        <v>42004.743148148147</v>
      </c>
      <c r="R3671">
        <f t="shared" si="175"/>
        <v>30</v>
      </c>
    </row>
    <row r="3672" spans="1:18" ht="43.5" hidden="1" x14ac:dyDescent="0.35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8328</v>
      </c>
      <c r="O3672" t="s">
        <v>8329</v>
      </c>
      <c r="P3672" s="14">
        <f t="shared" si="176"/>
        <v>42026.176180555558</v>
      </c>
      <c r="Q3672" s="14">
        <f t="shared" si="177"/>
        <v>42064.207638888889</v>
      </c>
      <c r="R3672">
        <f t="shared" si="175"/>
        <v>38</v>
      </c>
    </row>
    <row r="3673" spans="1:18" ht="43.5" hidden="1" x14ac:dyDescent="0.35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8306</v>
      </c>
      <c r="O3673" t="s">
        <v>8307</v>
      </c>
      <c r="P3673" s="14">
        <f t="shared" si="176"/>
        <v>42175.816365740742</v>
      </c>
      <c r="Q3673" s="14">
        <f t="shared" si="177"/>
        <v>42205.816365740742</v>
      </c>
      <c r="R3673">
        <f t="shared" si="175"/>
        <v>30</v>
      </c>
    </row>
    <row r="3674" spans="1:18" ht="58" hidden="1" x14ac:dyDescent="0.35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8312</v>
      </c>
      <c r="O3674" t="s">
        <v>8314</v>
      </c>
      <c r="P3674" s="14">
        <f t="shared" si="176"/>
        <v>42491.781319444446</v>
      </c>
      <c r="Q3674" s="14">
        <f t="shared" si="177"/>
        <v>42551.781319444446</v>
      </c>
      <c r="R3674">
        <f t="shared" si="175"/>
        <v>60</v>
      </c>
    </row>
    <row r="3675" spans="1:18" ht="58" hidden="1" x14ac:dyDescent="0.35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8328</v>
      </c>
      <c r="O3675" t="s">
        <v>8329</v>
      </c>
      <c r="P3675" s="14">
        <f t="shared" si="176"/>
        <v>42423.050613425927</v>
      </c>
      <c r="Q3675" s="14">
        <f t="shared" si="177"/>
        <v>42443.008946759262</v>
      </c>
      <c r="R3675">
        <f t="shared" si="175"/>
        <v>20</v>
      </c>
    </row>
    <row r="3676" spans="1:18" ht="29" hidden="1" x14ac:dyDescent="0.35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8317</v>
      </c>
      <c r="O3676" t="s">
        <v>8335</v>
      </c>
      <c r="P3676" s="14">
        <f t="shared" si="176"/>
        <v>41151.708321759259</v>
      </c>
      <c r="Q3676" s="14">
        <f t="shared" si="177"/>
        <v>41177.165972222225</v>
      </c>
      <c r="R3676">
        <f t="shared" si="175"/>
        <v>26</v>
      </c>
    </row>
    <row r="3677" spans="1:18" ht="58" hidden="1" x14ac:dyDescent="0.35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8328</v>
      </c>
      <c r="O3677" t="s">
        <v>8329</v>
      </c>
      <c r="P3677" s="14">
        <f t="shared" si="176"/>
        <v>42307.908379629633</v>
      </c>
      <c r="Q3677" s="14">
        <f t="shared" si="177"/>
        <v>42347.950046296297</v>
      </c>
      <c r="R3677">
        <f t="shared" si="175"/>
        <v>40</v>
      </c>
    </row>
    <row r="3678" spans="1:18" ht="43.5" hidden="1" x14ac:dyDescent="0.35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8328</v>
      </c>
      <c r="O3678" t="s">
        <v>8329</v>
      </c>
      <c r="P3678" s="14">
        <f t="shared" si="176"/>
        <v>42462.140868055561</v>
      </c>
      <c r="Q3678" s="14">
        <f t="shared" si="177"/>
        <v>42489.875</v>
      </c>
      <c r="R3678">
        <f t="shared" si="175"/>
        <v>27</v>
      </c>
    </row>
    <row r="3679" spans="1:18" ht="43.5" x14ac:dyDescent="0.35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8328</v>
      </c>
      <c r="O3679" t="s">
        <v>8329</v>
      </c>
      <c r="P3679" s="14">
        <f t="shared" si="176"/>
        <v>41968.677465277782</v>
      </c>
      <c r="Q3679" s="14">
        <f t="shared" si="177"/>
        <v>42028.5</v>
      </c>
      <c r="R3679">
        <f t="shared" si="175"/>
        <v>60</v>
      </c>
    </row>
    <row r="3680" spans="1:18" ht="58" x14ac:dyDescent="0.35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8328</v>
      </c>
      <c r="O3680" t="s">
        <v>8329</v>
      </c>
      <c r="P3680" s="14">
        <f t="shared" si="176"/>
        <v>42132.809953703705</v>
      </c>
      <c r="Q3680" s="14">
        <f t="shared" si="177"/>
        <v>42192.809953703705</v>
      </c>
      <c r="R3680">
        <f t="shared" si="175"/>
        <v>60</v>
      </c>
    </row>
    <row r="3681" spans="1:18" ht="43.5" hidden="1" x14ac:dyDescent="0.3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8312</v>
      </c>
      <c r="O3681" t="s">
        <v>8342</v>
      </c>
      <c r="P3681" s="14">
        <f t="shared" si="176"/>
        <v>41953.966053240743</v>
      </c>
      <c r="Q3681" s="14">
        <f t="shared" si="177"/>
        <v>41973.966053240743</v>
      </c>
      <c r="R3681">
        <f t="shared" si="175"/>
        <v>20</v>
      </c>
    </row>
    <row r="3682" spans="1:18" ht="43.5" hidden="1" x14ac:dyDescent="0.35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8306</v>
      </c>
      <c r="O3682" t="s">
        <v>8311</v>
      </c>
      <c r="P3682" s="14">
        <f t="shared" si="176"/>
        <v>41844.922662037039</v>
      </c>
      <c r="Q3682" s="14">
        <f t="shared" si="177"/>
        <v>41874.922662037039</v>
      </c>
      <c r="R3682">
        <f t="shared" si="175"/>
        <v>30</v>
      </c>
    </row>
    <row r="3683" spans="1:18" ht="43.5" hidden="1" x14ac:dyDescent="0.35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8312</v>
      </c>
      <c r="O3683" t="s">
        <v>8314</v>
      </c>
      <c r="P3683" s="14">
        <f t="shared" si="176"/>
        <v>41832.852627314816</v>
      </c>
      <c r="Q3683" s="14">
        <f t="shared" si="177"/>
        <v>41862.852627314816</v>
      </c>
      <c r="R3683">
        <f t="shared" si="175"/>
        <v>30</v>
      </c>
    </row>
    <row r="3684" spans="1:18" ht="43.5" hidden="1" x14ac:dyDescent="0.35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8317</v>
      </c>
      <c r="O3684" t="s">
        <v>8335</v>
      </c>
      <c r="P3684" s="14">
        <f t="shared" si="176"/>
        <v>41403.000856481485</v>
      </c>
      <c r="Q3684" s="14">
        <f t="shared" si="177"/>
        <v>41433.000856481485</v>
      </c>
      <c r="R3684">
        <f t="shared" si="175"/>
        <v>30</v>
      </c>
    </row>
    <row r="3685" spans="1:18" ht="43.5" hidden="1" x14ac:dyDescent="0.35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8317</v>
      </c>
      <c r="O3685" t="s">
        <v>8335</v>
      </c>
      <c r="P3685" s="14">
        <f t="shared" si="176"/>
        <v>42055.972824074073</v>
      </c>
      <c r="Q3685" s="14">
        <f t="shared" si="177"/>
        <v>42085.931157407409</v>
      </c>
      <c r="R3685">
        <f t="shared" si="175"/>
        <v>30</v>
      </c>
    </row>
    <row r="3686" spans="1:18" ht="58" hidden="1" x14ac:dyDescent="0.35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8326</v>
      </c>
      <c r="O3686" t="s">
        <v>8333</v>
      </c>
      <c r="P3686" s="14">
        <f t="shared" si="176"/>
        <v>42151.667337962965</v>
      </c>
      <c r="Q3686" s="14">
        <f t="shared" si="177"/>
        <v>42211.667337962965</v>
      </c>
      <c r="R3686">
        <f t="shared" si="175"/>
        <v>60</v>
      </c>
    </row>
    <row r="3687" spans="1:18" hidden="1" x14ac:dyDescent="0.35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8317</v>
      </c>
      <c r="O3687" t="s">
        <v>8335</v>
      </c>
      <c r="P3687" s="14">
        <f t="shared" si="176"/>
        <v>41409.00037037037</v>
      </c>
      <c r="Q3687" s="14">
        <f t="shared" si="177"/>
        <v>41430.00037037037</v>
      </c>
      <c r="R3687">
        <f t="shared" si="175"/>
        <v>21</v>
      </c>
    </row>
    <row r="3688" spans="1:18" ht="58" hidden="1" x14ac:dyDescent="0.35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8317</v>
      </c>
      <c r="O3688" t="s">
        <v>8335</v>
      </c>
      <c r="P3688" s="14">
        <f t="shared" si="176"/>
        <v>41177.060381944444</v>
      </c>
      <c r="Q3688" s="14">
        <f t="shared" si="177"/>
        <v>41227.102048611108</v>
      </c>
      <c r="R3688">
        <f t="shared" si="175"/>
        <v>50</v>
      </c>
    </row>
    <row r="3689" spans="1:18" ht="58" hidden="1" x14ac:dyDescent="0.35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8312</v>
      </c>
      <c r="O3689" t="s">
        <v>8337</v>
      </c>
      <c r="P3689" s="14">
        <f t="shared" si="176"/>
        <v>40102.918055555558</v>
      </c>
      <c r="Q3689" s="14">
        <f t="shared" si="177"/>
        <v>40140.249305555553</v>
      </c>
      <c r="R3689">
        <f t="shared" si="175"/>
        <v>38</v>
      </c>
    </row>
    <row r="3690" spans="1:18" ht="43.5" hidden="1" x14ac:dyDescent="0.35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8317</v>
      </c>
      <c r="O3690" t="s">
        <v>8319</v>
      </c>
      <c r="P3690" s="14">
        <f t="shared" si="176"/>
        <v>41394.074467592596</v>
      </c>
      <c r="Q3690" s="14">
        <f t="shared" si="177"/>
        <v>41425</v>
      </c>
      <c r="R3690">
        <f t="shared" si="175"/>
        <v>31</v>
      </c>
    </row>
    <row r="3691" spans="1:18" ht="43.5" hidden="1" x14ac:dyDescent="0.35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8317</v>
      </c>
      <c r="O3691" t="s">
        <v>8335</v>
      </c>
      <c r="P3691" s="14">
        <f t="shared" si="176"/>
        <v>41074.727037037039</v>
      </c>
      <c r="Q3691" s="14">
        <f t="shared" si="177"/>
        <v>41088.727037037039</v>
      </c>
      <c r="R3691">
        <f t="shared" si="175"/>
        <v>14</v>
      </c>
    </row>
    <row r="3692" spans="1:18" ht="43.5" hidden="1" x14ac:dyDescent="0.35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8317</v>
      </c>
      <c r="O3692" t="s">
        <v>8341</v>
      </c>
      <c r="P3692" s="14">
        <f t="shared" si="176"/>
        <v>40829.873657407406</v>
      </c>
      <c r="Q3692" s="14">
        <f t="shared" si="177"/>
        <v>40862.817361111112</v>
      </c>
      <c r="R3692">
        <f t="shared" si="175"/>
        <v>33</v>
      </c>
    </row>
    <row r="3693" spans="1:18" ht="43.5" hidden="1" x14ac:dyDescent="0.35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8312</v>
      </c>
      <c r="O3693" t="s">
        <v>8343</v>
      </c>
      <c r="P3693" s="14">
        <f t="shared" si="176"/>
        <v>42319.035833333335</v>
      </c>
      <c r="Q3693" s="14">
        <f t="shared" si="177"/>
        <v>42379.035833333335</v>
      </c>
      <c r="R3693">
        <f t="shared" si="175"/>
        <v>60</v>
      </c>
    </row>
    <row r="3694" spans="1:18" ht="43.5" hidden="1" x14ac:dyDescent="0.35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8315</v>
      </c>
      <c r="O3694" t="s">
        <v>8345</v>
      </c>
      <c r="P3694" s="14">
        <f t="shared" si="176"/>
        <v>41745.826273148145</v>
      </c>
      <c r="Q3694" s="14">
        <f t="shared" si="177"/>
        <v>41795.826273148145</v>
      </c>
      <c r="R3694">
        <f t="shared" si="175"/>
        <v>50</v>
      </c>
    </row>
    <row r="3695" spans="1:18" ht="43.5" hidden="1" x14ac:dyDescent="0.35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8328</v>
      </c>
      <c r="O3695" t="s">
        <v>8329</v>
      </c>
      <c r="P3695" s="14">
        <f t="shared" si="176"/>
        <v>41795.528101851851</v>
      </c>
      <c r="Q3695" s="14">
        <f t="shared" si="177"/>
        <v>41825.528101851851</v>
      </c>
      <c r="R3695">
        <f t="shared" si="175"/>
        <v>30</v>
      </c>
    </row>
    <row r="3696" spans="1:18" ht="43.5" hidden="1" x14ac:dyDescent="0.35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8328</v>
      </c>
      <c r="O3696" t="s">
        <v>8329</v>
      </c>
      <c r="P3696" s="14">
        <f t="shared" si="176"/>
        <v>42019.959837962961</v>
      </c>
      <c r="Q3696" s="14">
        <f t="shared" si="177"/>
        <v>42034.959837962961</v>
      </c>
      <c r="R3696">
        <f t="shared" si="175"/>
        <v>15</v>
      </c>
    </row>
    <row r="3697" spans="1:18" ht="58" hidden="1" x14ac:dyDescent="0.35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8328</v>
      </c>
      <c r="O3697" t="s">
        <v>8329</v>
      </c>
      <c r="P3697" s="14">
        <f t="shared" si="176"/>
        <v>42379.74418981481</v>
      </c>
      <c r="Q3697" s="14">
        <f t="shared" si="177"/>
        <v>42410.875</v>
      </c>
      <c r="R3697">
        <f t="shared" si="175"/>
        <v>31</v>
      </c>
    </row>
    <row r="3698" spans="1:18" ht="43.5" hidden="1" x14ac:dyDescent="0.35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8328</v>
      </c>
      <c r="O3698" t="s">
        <v>8329</v>
      </c>
      <c r="P3698" s="14">
        <f t="shared" si="176"/>
        <v>42105.267488425925</v>
      </c>
      <c r="Q3698" s="14">
        <f t="shared" si="177"/>
        <v>42132.836805555555</v>
      </c>
      <c r="R3698">
        <f t="shared" si="175"/>
        <v>27</v>
      </c>
    </row>
    <row r="3699" spans="1:18" ht="43.5" hidden="1" x14ac:dyDescent="0.35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8328</v>
      </c>
      <c r="O3699" t="s">
        <v>8329</v>
      </c>
      <c r="P3699" s="14">
        <f t="shared" si="176"/>
        <v>42468.374606481477</v>
      </c>
      <c r="Q3699" s="14">
        <f t="shared" si="177"/>
        <v>42498.374606481477</v>
      </c>
      <c r="R3699">
        <f t="shared" si="175"/>
        <v>30</v>
      </c>
    </row>
    <row r="3700" spans="1:18" ht="43.5" hidden="1" x14ac:dyDescent="0.35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8328</v>
      </c>
      <c r="O3700" t="s">
        <v>8329</v>
      </c>
      <c r="P3700" s="14">
        <f t="shared" si="176"/>
        <v>42532.052523148144</v>
      </c>
      <c r="Q3700" s="14">
        <f t="shared" si="177"/>
        <v>42560.166666666672</v>
      </c>
      <c r="R3700">
        <f t="shared" si="175"/>
        <v>28</v>
      </c>
    </row>
    <row r="3701" spans="1:18" ht="43.5" hidden="1" x14ac:dyDescent="0.35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8328</v>
      </c>
      <c r="O3701" t="s">
        <v>8329</v>
      </c>
      <c r="P3701" s="14">
        <f t="shared" si="176"/>
        <v>42506.709375000006</v>
      </c>
      <c r="Q3701" s="14">
        <f t="shared" si="177"/>
        <v>42538.583333333328</v>
      </c>
      <c r="R3701">
        <f t="shared" si="175"/>
        <v>32</v>
      </c>
    </row>
    <row r="3702" spans="1:18" ht="43.5" hidden="1" x14ac:dyDescent="0.35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8328</v>
      </c>
      <c r="O3702" t="s">
        <v>8329</v>
      </c>
      <c r="P3702" s="14">
        <f t="shared" si="176"/>
        <v>42523.248715277776</v>
      </c>
      <c r="Q3702" s="14">
        <f t="shared" si="177"/>
        <v>42537.248715277776</v>
      </c>
      <c r="R3702">
        <f t="shared" si="175"/>
        <v>14</v>
      </c>
    </row>
    <row r="3703" spans="1:18" ht="43.5" hidden="1" x14ac:dyDescent="0.35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8328</v>
      </c>
      <c r="O3703" t="s">
        <v>8329</v>
      </c>
      <c r="P3703" s="14">
        <f t="shared" si="176"/>
        <v>41876.815787037034</v>
      </c>
      <c r="Q3703" s="14">
        <f t="shared" si="177"/>
        <v>41894.815787037034</v>
      </c>
      <c r="R3703">
        <f t="shared" si="175"/>
        <v>18</v>
      </c>
    </row>
    <row r="3704" spans="1:18" ht="43.5" hidden="1" x14ac:dyDescent="0.35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8328</v>
      </c>
      <c r="O3704" t="s">
        <v>8329</v>
      </c>
      <c r="P3704" s="14">
        <f t="shared" si="176"/>
        <v>42360.887835648144</v>
      </c>
      <c r="Q3704" s="14">
        <f t="shared" si="177"/>
        <v>42390.887835648144</v>
      </c>
      <c r="R3704">
        <f t="shared" si="175"/>
        <v>30</v>
      </c>
    </row>
    <row r="3705" spans="1:18" ht="43.5" hidden="1" x14ac:dyDescent="0.35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8328</v>
      </c>
      <c r="O3705" t="s">
        <v>8329</v>
      </c>
      <c r="P3705" s="14">
        <f t="shared" si="176"/>
        <v>42553.926527777774</v>
      </c>
      <c r="Q3705" s="14">
        <f t="shared" si="177"/>
        <v>42585.172916666663</v>
      </c>
      <c r="R3705">
        <f t="shared" si="175"/>
        <v>32</v>
      </c>
    </row>
    <row r="3706" spans="1:18" ht="29" x14ac:dyDescent="0.35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8328</v>
      </c>
      <c r="O3706" t="s">
        <v>8329</v>
      </c>
      <c r="P3706" s="14">
        <f t="shared" si="176"/>
        <v>42056.1324537037</v>
      </c>
      <c r="Q3706" s="14">
        <f t="shared" si="177"/>
        <v>42086.207638888889</v>
      </c>
      <c r="R3706">
        <f t="shared" si="175"/>
        <v>30</v>
      </c>
    </row>
    <row r="3707" spans="1:18" ht="43.5" x14ac:dyDescent="0.35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8328</v>
      </c>
      <c r="O3707" t="s">
        <v>8329</v>
      </c>
      <c r="P3707" s="14">
        <f t="shared" si="176"/>
        <v>42217.670104166667</v>
      </c>
      <c r="Q3707" s="14">
        <f t="shared" si="177"/>
        <v>42247.670104166667</v>
      </c>
      <c r="R3707">
        <f t="shared" si="175"/>
        <v>30</v>
      </c>
    </row>
    <row r="3708" spans="1:18" ht="43.5" hidden="1" x14ac:dyDescent="0.3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8312</v>
      </c>
      <c r="O3708" t="s">
        <v>8313</v>
      </c>
      <c r="P3708" s="14">
        <f t="shared" si="176"/>
        <v>42307.034074074079</v>
      </c>
      <c r="Q3708" s="14">
        <f t="shared" si="177"/>
        <v>42337.075740740736</v>
      </c>
      <c r="R3708">
        <f t="shared" si="175"/>
        <v>30</v>
      </c>
    </row>
    <row r="3709" spans="1:18" ht="43.5" hidden="1" x14ac:dyDescent="0.3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8328</v>
      </c>
      <c r="O3709" t="s">
        <v>8329</v>
      </c>
      <c r="P3709" s="14">
        <f t="shared" si="176"/>
        <v>42807.151863425926</v>
      </c>
      <c r="Q3709" s="14">
        <f t="shared" si="177"/>
        <v>42829.151863425926</v>
      </c>
      <c r="R3709">
        <f t="shared" si="175"/>
        <v>22</v>
      </c>
    </row>
    <row r="3710" spans="1:18" ht="43.5" hidden="1" x14ac:dyDescent="0.3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8328</v>
      </c>
      <c r="O3710" t="s">
        <v>8329</v>
      </c>
      <c r="P3710" s="14">
        <f t="shared" si="176"/>
        <v>41788.587083333332</v>
      </c>
      <c r="Q3710" s="14">
        <f t="shared" si="177"/>
        <v>41818.587083333332</v>
      </c>
      <c r="R3710">
        <f t="shared" si="175"/>
        <v>30</v>
      </c>
    </row>
    <row r="3711" spans="1:18" ht="43.5" hidden="1" x14ac:dyDescent="0.35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8306</v>
      </c>
      <c r="O3711" t="s">
        <v>8353</v>
      </c>
      <c r="P3711" s="14">
        <f t="shared" si="176"/>
        <v>41100.158877314818</v>
      </c>
      <c r="Q3711" s="14">
        <f t="shared" si="177"/>
        <v>41104.126388888886</v>
      </c>
      <c r="R3711">
        <f t="shared" si="175"/>
        <v>4</v>
      </c>
    </row>
    <row r="3712" spans="1:18" ht="29" hidden="1" x14ac:dyDescent="0.35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8306</v>
      </c>
      <c r="O3712" t="s">
        <v>8311</v>
      </c>
      <c r="P3712" s="14">
        <f t="shared" si="176"/>
        <v>42107.703877314809</v>
      </c>
      <c r="Q3712" s="14">
        <f t="shared" si="177"/>
        <v>42137.703877314809</v>
      </c>
      <c r="R3712">
        <f t="shared" si="175"/>
        <v>30</v>
      </c>
    </row>
    <row r="3713" spans="1:18" ht="43.5" hidden="1" x14ac:dyDescent="0.35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8312</v>
      </c>
      <c r="O3713" t="s">
        <v>8313</v>
      </c>
      <c r="P3713" s="14">
        <f t="shared" si="176"/>
        <v>42057.883159722223</v>
      </c>
      <c r="Q3713" s="14">
        <f t="shared" si="177"/>
        <v>42087.841493055559</v>
      </c>
      <c r="R3713">
        <f t="shared" si="175"/>
        <v>30</v>
      </c>
    </row>
    <row r="3714" spans="1:18" ht="43.5" hidden="1" x14ac:dyDescent="0.35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8317</v>
      </c>
      <c r="O3714" t="s">
        <v>8319</v>
      </c>
      <c r="P3714" s="14">
        <f t="shared" si="176"/>
        <v>40646.099097222221</v>
      </c>
      <c r="Q3714" s="14">
        <f t="shared" si="177"/>
        <v>40691.099097222221</v>
      </c>
      <c r="R3714">
        <f t="shared" si="175"/>
        <v>45</v>
      </c>
    </row>
    <row r="3715" spans="1:18" ht="29" hidden="1" x14ac:dyDescent="0.35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8321</v>
      </c>
      <c r="O3715" t="s">
        <v>8322</v>
      </c>
      <c r="P3715" s="14">
        <f t="shared" si="176"/>
        <v>40802.964594907404</v>
      </c>
      <c r="Q3715" s="14">
        <f t="shared" si="177"/>
        <v>40832.964594907404</v>
      </c>
      <c r="R3715">
        <f t="shared" ref="R3715:R3778" si="178">_xlfn.DAYS(Q3715,P3715)</f>
        <v>30</v>
      </c>
    </row>
    <row r="3716" spans="1:18" ht="43.5" hidden="1" x14ac:dyDescent="0.35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8317</v>
      </c>
      <c r="O3716" t="s">
        <v>8335</v>
      </c>
      <c r="P3716" s="14">
        <f t="shared" ref="P3716:P3779" si="179">(((J3716/60)/60)/24)+DATE(1970,1,1)</f>
        <v>42752.144976851851</v>
      </c>
      <c r="Q3716" s="14">
        <f t="shared" ref="Q3716:Q3779" si="180">(((I3716/60)/60)/24)+DATE(1970,1,1)</f>
        <v>42795.125</v>
      </c>
      <c r="R3716">
        <f t="shared" si="178"/>
        <v>43</v>
      </c>
    </row>
    <row r="3717" spans="1:18" ht="58" hidden="1" x14ac:dyDescent="0.35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8326</v>
      </c>
      <c r="O3717" t="s">
        <v>8332</v>
      </c>
      <c r="P3717" s="14">
        <f t="shared" si="179"/>
        <v>42472.449467592596</v>
      </c>
      <c r="Q3717" s="14">
        <f t="shared" si="180"/>
        <v>42502.449467592596</v>
      </c>
      <c r="R3717">
        <f t="shared" si="178"/>
        <v>30</v>
      </c>
    </row>
    <row r="3718" spans="1:18" ht="43.5" hidden="1" x14ac:dyDescent="0.35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8326</v>
      </c>
      <c r="O3718" t="s">
        <v>8332</v>
      </c>
      <c r="P3718" s="14">
        <f t="shared" si="179"/>
        <v>42241.613796296297</v>
      </c>
      <c r="Q3718" s="14">
        <f t="shared" si="180"/>
        <v>42264.708333333328</v>
      </c>
      <c r="R3718">
        <f t="shared" si="178"/>
        <v>23</v>
      </c>
    </row>
    <row r="3719" spans="1:18" ht="43.5" hidden="1" x14ac:dyDescent="0.35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8326</v>
      </c>
      <c r="O3719" t="s">
        <v>8332</v>
      </c>
      <c r="P3719" s="14">
        <f t="shared" si="179"/>
        <v>42185.397673611107</v>
      </c>
      <c r="Q3719" s="14">
        <f t="shared" si="180"/>
        <v>42244.508333333331</v>
      </c>
      <c r="R3719">
        <f t="shared" si="178"/>
        <v>59</v>
      </c>
    </row>
    <row r="3720" spans="1:18" ht="43.5" hidden="1" x14ac:dyDescent="0.35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8317</v>
      </c>
      <c r="O3720" t="s">
        <v>8335</v>
      </c>
      <c r="P3720" s="14">
        <f t="shared" si="179"/>
        <v>41453.688530092593</v>
      </c>
      <c r="Q3720" s="14">
        <f t="shared" si="180"/>
        <v>41513.688530092593</v>
      </c>
      <c r="R3720">
        <f t="shared" si="178"/>
        <v>60</v>
      </c>
    </row>
    <row r="3721" spans="1:18" ht="43.5" hidden="1" x14ac:dyDescent="0.35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8317</v>
      </c>
      <c r="O3721" t="s">
        <v>8335</v>
      </c>
      <c r="P3721" s="14">
        <f t="shared" si="179"/>
        <v>41655.709305555552</v>
      </c>
      <c r="Q3721" s="14">
        <f t="shared" si="180"/>
        <v>41676.709305555552</v>
      </c>
      <c r="R3721">
        <f t="shared" si="178"/>
        <v>21</v>
      </c>
    </row>
    <row r="3722" spans="1:18" ht="43.5" hidden="1" x14ac:dyDescent="0.35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8317</v>
      </c>
      <c r="O3722" t="s">
        <v>8319</v>
      </c>
      <c r="P3722" s="14">
        <f t="shared" si="179"/>
        <v>41034.72216435185</v>
      </c>
      <c r="Q3722" s="14">
        <f t="shared" si="180"/>
        <v>41064.72216435185</v>
      </c>
      <c r="R3722">
        <f t="shared" si="178"/>
        <v>30</v>
      </c>
    </row>
    <row r="3723" spans="1:18" ht="58" hidden="1" x14ac:dyDescent="0.35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8321</v>
      </c>
      <c r="O3723" t="s">
        <v>8338</v>
      </c>
      <c r="P3723" s="14">
        <f t="shared" si="179"/>
        <v>42768.833645833336</v>
      </c>
      <c r="Q3723" s="14">
        <f t="shared" si="180"/>
        <v>42780.833645833336</v>
      </c>
      <c r="R3723">
        <f t="shared" si="178"/>
        <v>12</v>
      </c>
    </row>
    <row r="3724" spans="1:18" ht="43.5" hidden="1" x14ac:dyDescent="0.35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8317</v>
      </c>
      <c r="O3724" t="s">
        <v>8320</v>
      </c>
      <c r="P3724" s="14">
        <f t="shared" si="179"/>
        <v>41031.82163194444</v>
      </c>
      <c r="Q3724" s="14">
        <f t="shared" si="180"/>
        <v>41061.82163194444</v>
      </c>
      <c r="R3724">
        <f t="shared" si="178"/>
        <v>30</v>
      </c>
    </row>
    <row r="3725" spans="1:18" ht="29" hidden="1" x14ac:dyDescent="0.35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8317</v>
      </c>
      <c r="O3725" t="s">
        <v>8335</v>
      </c>
      <c r="P3725" s="14">
        <f t="shared" si="179"/>
        <v>42323.17460648148</v>
      </c>
      <c r="Q3725" s="14">
        <f t="shared" si="180"/>
        <v>42383.17460648148</v>
      </c>
      <c r="R3725">
        <f t="shared" si="178"/>
        <v>60</v>
      </c>
    </row>
    <row r="3726" spans="1:18" ht="29" hidden="1" x14ac:dyDescent="0.35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8317</v>
      </c>
      <c r="O3726" t="s">
        <v>8319</v>
      </c>
      <c r="P3726" s="14">
        <f t="shared" si="179"/>
        <v>41088.691493055558</v>
      </c>
      <c r="Q3726" s="14">
        <f t="shared" si="180"/>
        <v>41133.691493055558</v>
      </c>
      <c r="R3726">
        <f t="shared" si="178"/>
        <v>45</v>
      </c>
    </row>
    <row r="3727" spans="1:18" ht="43.5" hidden="1" x14ac:dyDescent="0.35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8312</v>
      </c>
      <c r="O3727" t="s">
        <v>8337</v>
      </c>
      <c r="P3727" s="14">
        <f t="shared" si="179"/>
        <v>41493.543958333335</v>
      </c>
      <c r="Q3727" s="14">
        <f t="shared" si="180"/>
        <v>41523.791666666664</v>
      </c>
      <c r="R3727">
        <f t="shared" si="178"/>
        <v>30</v>
      </c>
    </row>
    <row r="3728" spans="1:18" ht="43.5" hidden="1" x14ac:dyDescent="0.35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8312</v>
      </c>
      <c r="O3728" t="s">
        <v>8337</v>
      </c>
      <c r="P3728" s="14">
        <f t="shared" si="179"/>
        <v>41316.120949074073</v>
      </c>
      <c r="Q3728" s="14">
        <f t="shared" si="180"/>
        <v>41346.833333333336</v>
      </c>
      <c r="R3728">
        <f t="shared" si="178"/>
        <v>30</v>
      </c>
    </row>
    <row r="3729" spans="1:18" ht="43.5" x14ac:dyDescent="0.35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8328</v>
      </c>
      <c r="O3729" t="s">
        <v>8329</v>
      </c>
      <c r="P3729" s="14">
        <f t="shared" si="179"/>
        <v>42461.596273148149</v>
      </c>
      <c r="Q3729" s="14">
        <f t="shared" si="180"/>
        <v>42491.596273148149</v>
      </c>
      <c r="R3729">
        <f t="shared" si="178"/>
        <v>30</v>
      </c>
    </row>
    <row r="3730" spans="1:18" ht="43.5" x14ac:dyDescent="0.35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8328</v>
      </c>
      <c r="O3730" t="s">
        <v>8329</v>
      </c>
      <c r="P3730" s="14">
        <f t="shared" si="179"/>
        <v>41982.904386574075</v>
      </c>
      <c r="Q3730" s="14">
        <f t="shared" si="180"/>
        <v>42042.904386574075</v>
      </c>
      <c r="R3730">
        <f t="shared" si="178"/>
        <v>60</v>
      </c>
    </row>
    <row r="3731" spans="1:18" ht="58" hidden="1" x14ac:dyDescent="0.35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8328</v>
      </c>
      <c r="O3731" t="s">
        <v>8346</v>
      </c>
      <c r="P3731" s="14">
        <f t="shared" si="179"/>
        <v>41872.291238425925</v>
      </c>
      <c r="Q3731" s="14">
        <f t="shared" si="180"/>
        <v>41897.255555555559</v>
      </c>
      <c r="R3731">
        <f t="shared" si="178"/>
        <v>25</v>
      </c>
    </row>
    <row r="3732" spans="1:18" ht="58" hidden="1" x14ac:dyDescent="0.35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8328</v>
      </c>
      <c r="O3732" t="s">
        <v>8329</v>
      </c>
      <c r="P3732" s="14">
        <f t="shared" si="179"/>
        <v>41922.640590277777</v>
      </c>
      <c r="Q3732" s="14">
        <f t="shared" si="180"/>
        <v>41932.249305555553</v>
      </c>
      <c r="R3732">
        <f t="shared" si="178"/>
        <v>10</v>
      </c>
    </row>
    <row r="3733" spans="1:18" ht="43.5" hidden="1" x14ac:dyDescent="0.35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8328</v>
      </c>
      <c r="O3733" t="s">
        <v>8344</v>
      </c>
      <c r="P3733" s="14">
        <f t="shared" si="179"/>
        <v>42081.515335648146</v>
      </c>
      <c r="Q3733" s="14">
        <f t="shared" si="180"/>
        <v>42095.515335648146</v>
      </c>
      <c r="R3733">
        <f t="shared" si="178"/>
        <v>14</v>
      </c>
    </row>
    <row r="3734" spans="1:18" ht="58" hidden="1" x14ac:dyDescent="0.35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8328</v>
      </c>
      <c r="O3734" t="s">
        <v>8329</v>
      </c>
      <c r="P3734" s="14">
        <f t="shared" si="179"/>
        <v>40644.159259259257</v>
      </c>
      <c r="Q3734" s="14">
        <f t="shared" si="180"/>
        <v>40666.165972222225</v>
      </c>
      <c r="R3734">
        <f t="shared" si="178"/>
        <v>22</v>
      </c>
    </row>
    <row r="3735" spans="1:18" ht="43.5" hidden="1" x14ac:dyDescent="0.35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8328</v>
      </c>
      <c r="O3735" t="s">
        <v>8329</v>
      </c>
      <c r="P3735" s="14">
        <f t="shared" si="179"/>
        <v>42192.933958333335</v>
      </c>
      <c r="Q3735" s="14">
        <f t="shared" si="180"/>
        <v>42217.933958333335</v>
      </c>
      <c r="R3735">
        <f t="shared" si="178"/>
        <v>25</v>
      </c>
    </row>
    <row r="3736" spans="1:18" ht="43.5" hidden="1" x14ac:dyDescent="0.35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8328</v>
      </c>
      <c r="O3736" t="s">
        <v>8329</v>
      </c>
      <c r="P3736" s="14">
        <f t="shared" si="179"/>
        <v>41780.712893518517</v>
      </c>
      <c r="Q3736" s="14">
        <f t="shared" si="180"/>
        <v>41806.712893518517</v>
      </c>
      <c r="R3736">
        <f t="shared" si="178"/>
        <v>26</v>
      </c>
    </row>
    <row r="3737" spans="1:18" ht="43.5" hidden="1" x14ac:dyDescent="0.35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8328</v>
      </c>
      <c r="O3737" t="s">
        <v>8329</v>
      </c>
      <c r="P3737" s="14">
        <f t="shared" si="179"/>
        <v>42219.180393518516</v>
      </c>
      <c r="Q3737" s="14">
        <f t="shared" si="180"/>
        <v>42249.180393518516</v>
      </c>
      <c r="R3737">
        <f t="shared" si="178"/>
        <v>30</v>
      </c>
    </row>
    <row r="3738" spans="1:18" ht="58" x14ac:dyDescent="0.35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8328</v>
      </c>
      <c r="O3738" t="s">
        <v>8329</v>
      </c>
      <c r="P3738" s="14">
        <f t="shared" si="179"/>
        <v>41834.135370370372</v>
      </c>
      <c r="Q3738" s="14">
        <f t="shared" si="180"/>
        <v>41849.135370370372</v>
      </c>
      <c r="R3738">
        <f t="shared" si="178"/>
        <v>15</v>
      </c>
    </row>
    <row r="3739" spans="1:18" ht="43.5" x14ac:dyDescent="0.35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8328</v>
      </c>
      <c r="O3739" t="s">
        <v>8329</v>
      </c>
      <c r="P3739" s="14">
        <f t="shared" si="179"/>
        <v>42020.768634259264</v>
      </c>
      <c r="Q3739" s="14">
        <f t="shared" si="180"/>
        <v>42065.958333333328</v>
      </c>
      <c r="R3739">
        <f t="shared" si="178"/>
        <v>45</v>
      </c>
    </row>
    <row r="3740" spans="1:18" ht="43.5" hidden="1" x14ac:dyDescent="0.3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8317</v>
      </c>
      <c r="O3740" t="s">
        <v>8341</v>
      </c>
      <c r="P3740" s="14">
        <f t="shared" si="179"/>
        <v>41222.991400462961</v>
      </c>
      <c r="Q3740" s="14">
        <f t="shared" si="180"/>
        <v>41267.991400462961</v>
      </c>
      <c r="R3740">
        <f t="shared" si="178"/>
        <v>45</v>
      </c>
    </row>
    <row r="3741" spans="1:18" ht="43.5" hidden="1" x14ac:dyDescent="0.3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8328</v>
      </c>
      <c r="O3741" t="s">
        <v>8329</v>
      </c>
      <c r="P3741" s="14">
        <f t="shared" si="179"/>
        <v>42779.610289351855</v>
      </c>
      <c r="Q3741" s="14">
        <f t="shared" si="180"/>
        <v>42794</v>
      </c>
      <c r="R3741">
        <f t="shared" si="178"/>
        <v>15</v>
      </c>
    </row>
    <row r="3742" spans="1:18" ht="43.5" hidden="1" x14ac:dyDescent="0.35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8315</v>
      </c>
      <c r="O3742" t="s">
        <v>8316</v>
      </c>
      <c r="P3742" s="14">
        <f t="shared" si="179"/>
        <v>40590.766886574071</v>
      </c>
      <c r="Q3742" s="14">
        <f t="shared" si="180"/>
        <v>40651.725219907406</v>
      </c>
      <c r="R3742">
        <f t="shared" si="178"/>
        <v>61</v>
      </c>
    </row>
    <row r="3743" spans="1:18" ht="43.5" hidden="1" x14ac:dyDescent="0.35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8317</v>
      </c>
      <c r="O3743" t="s">
        <v>8335</v>
      </c>
      <c r="P3743" s="14">
        <f t="shared" si="179"/>
        <v>41116.758125</v>
      </c>
      <c r="Q3743" s="14">
        <f t="shared" si="180"/>
        <v>41146.758125</v>
      </c>
      <c r="R3743">
        <f t="shared" si="178"/>
        <v>30</v>
      </c>
    </row>
    <row r="3744" spans="1:18" ht="29" hidden="1" x14ac:dyDescent="0.35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8326</v>
      </c>
      <c r="O3744" t="s">
        <v>8332</v>
      </c>
      <c r="P3744" s="14">
        <f t="shared" si="179"/>
        <v>42286.88217592593</v>
      </c>
      <c r="Q3744" s="14">
        <f t="shared" si="180"/>
        <v>42316.923842592587</v>
      </c>
      <c r="R3744">
        <f t="shared" si="178"/>
        <v>30</v>
      </c>
    </row>
    <row r="3745" spans="1:18" ht="43.5" hidden="1" x14ac:dyDescent="0.35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8317</v>
      </c>
      <c r="O3745" t="s">
        <v>8335</v>
      </c>
      <c r="P3745" s="14">
        <f t="shared" si="179"/>
        <v>41176.684907407405</v>
      </c>
      <c r="Q3745" s="14">
        <f t="shared" si="180"/>
        <v>41206.684907407405</v>
      </c>
      <c r="R3745">
        <f t="shared" si="178"/>
        <v>30</v>
      </c>
    </row>
    <row r="3746" spans="1:18" ht="43.5" hidden="1" x14ac:dyDescent="0.35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8317</v>
      </c>
      <c r="O3746" t="s">
        <v>8335</v>
      </c>
      <c r="P3746" s="14">
        <f t="shared" si="179"/>
        <v>42565.009097222224</v>
      </c>
      <c r="Q3746" s="14">
        <f t="shared" si="180"/>
        <v>42572.009097222224</v>
      </c>
      <c r="R3746">
        <f t="shared" si="178"/>
        <v>7</v>
      </c>
    </row>
    <row r="3747" spans="1:18" ht="43.5" hidden="1" x14ac:dyDescent="0.35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8317</v>
      </c>
      <c r="O3747" t="s">
        <v>8319</v>
      </c>
      <c r="P3747" s="14">
        <f t="shared" si="179"/>
        <v>41145.719305555554</v>
      </c>
      <c r="Q3747" s="14">
        <f t="shared" si="180"/>
        <v>41175.719305555554</v>
      </c>
      <c r="R3747">
        <f t="shared" si="178"/>
        <v>30</v>
      </c>
    </row>
    <row r="3748" spans="1:18" ht="43.5" hidden="1" x14ac:dyDescent="0.35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8317</v>
      </c>
      <c r="O3748" t="s">
        <v>8341</v>
      </c>
      <c r="P3748" s="14">
        <f t="shared" si="179"/>
        <v>41509.426585648151</v>
      </c>
      <c r="Q3748" s="14">
        <f t="shared" si="180"/>
        <v>41548.165972222225</v>
      </c>
      <c r="R3748">
        <f t="shared" si="178"/>
        <v>39</v>
      </c>
    </row>
    <row r="3749" spans="1:18" ht="43.5" hidden="1" x14ac:dyDescent="0.35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8328</v>
      </c>
      <c r="O3749" t="s">
        <v>8329</v>
      </c>
      <c r="P3749" s="14">
        <f t="shared" si="179"/>
        <v>41780.525937500002</v>
      </c>
      <c r="Q3749" s="14">
        <f t="shared" si="180"/>
        <v>41796.958333333336</v>
      </c>
      <c r="R3749">
        <f t="shared" si="178"/>
        <v>16</v>
      </c>
    </row>
    <row r="3750" spans="1:18" ht="58" hidden="1" x14ac:dyDescent="0.35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8328</v>
      </c>
      <c r="O3750" t="s">
        <v>8344</v>
      </c>
      <c r="P3750" s="14">
        <f t="shared" si="179"/>
        <v>42121.675763888896</v>
      </c>
      <c r="Q3750" s="14">
        <f t="shared" si="180"/>
        <v>42166.675763888896</v>
      </c>
      <c r="R3750">
        <f t="shared" si="178"/>
        <v>45</v>
      </c>
    </row>
    <row r="3751" spans="1:18" ht="58" hidden="1" x14ac:dyDescent="0.35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8328</v>
      </c>
      <c r="O3751" t="s">
        <v>8329</v>
      </c>
      <c r="P3751" s="14">
        <f t="shared" si="179"/>
        <v>42808.358287037037</v>
      </c>
      <c r="Q3751" s="14">
        <f t="shared" si="180"/>
        <v>42834.358287037037</v>
      </c>
      <c r="R3751">
        <f t="shared" si="178"/>
        <v>26</v>
      </c>
    </row>
    <row r="3752" spans="1:18" ht="43.5" hidden="1" x14ac:dyDescent="0.35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8328</v>
      </c>
      <c r="O3752" t="s">
        <v>8329</v>
      </c>
      <c r="P3752" s="14">
        <f t="shared" si="179"/>
        <v>42609.442465277782</v>
      </c>
      <c r="Q3752" s="14">
        <f t="shared" si="180"/>
        <v>42639.442465277782</v>
      </c>
      <c r="R3752">
        <f t="shared" si="178"/>
        <v>30</v>
      </c>
    </row>
    <row r="3753" spans="1:18" ht="43.5" hidden="1" x14ac:dyDescent="0.35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8328</v>
      </c>
      <c r="O3753" t="s">
        <v>8329</v>
      </c>
      <c r="P3753" s="14">
        <f t="shared" si="179"/>
        <v>42452.916481481487</v>
      </c>
      <c r="Q3753" s="14">
        <f t="shared" si="180"/>
        <v>42473.554166666669</v>
      </c>
      <c r="R3753">
        <f t="shared" si="178"/>
        <v>21</v>
      </c>
    </row>
    <row r="3754" spans="1:18" ht="43.5" hidden="1" x14ac:dyDescent="0.35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8328</v>
      </c>
      <c r="O3754" t="s">
        <v>8329</v>
      </c>
      <c r="P3754" s="14">
        <f t="shared" si="179"/>
        <v>42405.090300925927</v>
      </c>
      <c r="Q3754" s="14">
        <f t="shared" si="180"/>
        <v>42414</v>
      </c>
      <c r="R3754">
        <f t="shared" si="178"/>
        <v>9</v>
      </c>
    </row>
    <row r="3755" spans="1:18" ht="58" hidden="1" x14ac:dyDescent="0.35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8328</v>
      </c>
      <c r="O3755" t="s">
        <v>8329</v>
      </c>
      <c r="P3755" s="14">
        <f t="shared" si="179"/>
        <v>41821.698599537034</v>
      </c>
      <c r="Q3755" s="14">
        <f t="shared" si="180"/>
        <v>41851.698599537034</v>
      </c>
      <c r="R3755">
        <f t="shared" si="178"/>
        <v>30</v>
      </c>
    </row>
    <row r="3756" spans="1:18" ht="43.5" hidden="1" x14ac:dyDescent="0.35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8328</v>
      </c>
      <c r="O3756" t="s">
        <v>8329</v>
      </c>
      <c r="P3756" s="14">
        <f t="shared" si="179"/>
        <v>42003.948425925926</v>
      </c>
      <c r="Q3756" s="14">
        <f t="shared" si="180"/>
        <v>42028.207638888889</v>
      </c>
      <c r="R3756">
        <f t="shared" si="178"/>
        <v>25</v>
      </c>
    </row>
    <row r="3757" spans="1:18" ht="58" hidden="1" x14ac:dyDescent="0.35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8328</v>
      </c>
      <c r="O3757" t="s">
        <v>8346</v>
      </c>
      <c r="P3757" s="14">
        <f t="shared" si="179"/>
        <v>42297.816284722227</v>
      </c>
      <c r="Q3757" s="14">
        <f t="shared" si="180"/>
        <v>42338.708333333328</v>
      </c>
      <c r="R3757">
        <f t="shared" si="178"/>
        <v>41</v>
      </c>
    </row>
    <row r="3758" spans="1:18" ht="58" hidden="1" x14ac:dyDescent="0.35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8328</v>
      </c>
      <c r="O3758" t="s">
        <v>8329</v>
      </c>
      <c r="P3758" s="14">
        <f t="shared" si="179"/>
        <v>41810.142199074071</v>
      </c>
      <c r="Q3758" s="14">
        <f t="shared" si="180"/>
        <v>41824.142199074071</v>
      </c>
      <c r="R3758">
        <f t="shared" si="178"/>
        <v>14</v>
      </c>
    </row>
    <row r="3759" spans="1:18" ht="43.5" x14ac:dyDescent="0.35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8328</v>
      </c>
      <c r="O3759" t="s">
        <v>8329</v>
      </c>
      <c r="P3759" s="14">
        <f t="shared" si="179"/>
        <v>42297.691006944442</v>
      </c>
      <c r="Q3759" s="14">
        <f t="shared" si="180"/>
        <v>42320.290972222225</v>
      </c>
      <c r="R3759">
        <f t="shared" si="178"/>
        <v>23</v>
      </c>
    </row>
    <row r="3760" spans="1:18" ht="58" x14ac:dyDescent="0.35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8328</v>
      </c>
      <c r="O3760" t="s">
        <v>8329</v>
      </c>
      <c r="P3760" s="14">
        <f t="shared" si="179"/>
        <v>42497.070775462969</v>
      </c>
      <c r="Q3760" s="14">
        <f t="shared" si="180"/>
        <v>42514.600694444445</v>
      </c>
      <c r="R3760">
        <f t="shared" si="178"/>
        <v>17</v>
      </c>
    </row>
    <row r="3761" spans="1:18" ht="43.5" x14ac:dyDescent="0.3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8328</v>
      </c>
      <c r="O3761" t="s">
        <v>8329</v>
      </c>
      <c r="P3761" s="14">
        <f t="shared" si="179"/>
        <v>41905.795706018522</v>
      </c>
      <c r="Q3761" s="14">
        <f t="shared" si="180"/>
        <v>41933.82708333333</v>
      </c>
      <c r="R3761">
        <f t="shared" si="178"/>
        <v>28</v>
      </c>
    </row>
    <row r="3762" spans="1:18" ht="43.5" x14ac:dyDescent="0.3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8328</v>
      </c>
      <c r="O3762" t="s">
        <v>8329</v>
      </c>
      <c r="P3762" s="14">
        <f t="shared" si="179"/>
        <v>42534.866875</v>
      </c>
      <c r="Q3762" s="14">
        <f t="shared" si="180"/>
        <v>42564.866875</v>
      </c>
      <c r="R3762">
        <f t="shared" si="178"/>
        <v>30</v>
      </c>
    </row>
    <row r="3763" spans="1:18" ht="58" hidden="1" x14ac:dyDescent="0.3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8328</v>
      </c>
      <c r="O3763" t="s">
        <v>8329</v>
      </c>
      <c r="P3763" s="14">
        <f t="shared" si="179"/>
        <v>41923.354351851849</v>
      </c>
      <c r="Q3763" s="14">
        <f t="shared" si="180"/>
        <v>41960.332638888889</v>
      </c>
      <c r="R3763">
        <f t="shared" si="178"/>
        <v>37</v>
      </c>
    </row>
    <row r="3764" spans="1:18" ht="43.5" hidden="1" x14ac:dyDescent="0.3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8312</v>
      </c>
      <c r="O3764" t="s">
        <v>8336</v>
      </c>
      <c r="P3764" s="14">
        <f t="shared" si="179"/>
        <v>41929.174456018518</v>
      </c>
      <c r="Q3764" s="14">
        <f t="shared" si="180"/>
        <v>41944.165972222225</v>
      </c>
      <c r="R3764">
        <f t="shared" si="178"/>
        <v>15</v>
      </c>
    </row>
    <row r="3765" spans="1:18" ht="43.5" hidden="1" x14ac:dyDescent="0.3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8315</v>
      </c>
      <c r="O3765" t="s">
        <v>8316</v>
      </c>
      <c r="P3765" s="14">
        <f t="shared" si="179"/>
        <v>40668.814699074072</v>
      </c>
      <c r="Q3765" s="14">
        <f t="shared" si="180"/>
        <v>40730.814699074072</v>
      </c>
      <c r="R3765">
        <f t="shared" si="178"/>
        <v>62</v>
      </c>
    </row>
    <row r="3766" spans="1:18" ht="43.5" hidden="1" x14ac:dyDescent="0.35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8306</v>
      </c>
      <c r="O3766" t="s">
        <v>8309</v>
      </c>
      <c r="P3766" s="14">
        <f t="shared" si="179"/>
        <v>42023.818622685183</v>
      </c>
      <c r="Q3766" s="14">
        <f t="shared" si="180"/>
        <v>42043.818622685183</v>
      </c>
      <c r="R3766">
        <f t="shared" si="178"/>
        <v>20</v>
      </c>
    </row>
    <row r="3767" spans="1:18" ht="43.5" hidden="1" x14ac:dyDescent="0.35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8348</v>
      </c>
      <c r="O3767" t="s">
        <v>8349</v>
      </c>
      <c r="P3767" s="14">
        <f t="shared" si="179"/>
        <v>41851.696157407408</v>
      </c>
      <c r="Q3767" s="14">
        <f t="shared" si="180"/>
        <v>41894.416666666664</v>
      </c>
      <c r="R3767">
        <f t="shared" si="178"/>
        <v>43</v>
      </c>
    </row>
    <row r="3768" spans="1:18" ht="43.5" hidden="1" x14ac:dyDescent="0.3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8317</v>
      </c>
      <c r="O3768" t="s">
        <v>8335</v>
      </c>
      <c r="P3768" s="14">
        <f t="shared" si="179"/>
        <v>41547.662997685184</v>
      </c>
      <c r="Q3768" s="14">
        <f t="shared" si="180"/>
        <v>41576.662997685184</v>
      </c>
      <c r="R3768">
        <f t="shared" si="178"/>
        <v>29</v>
      </c>
    </row>
    <row r="3769" spans="1:18" ht="43.5" hidden="1" x14ac:dyDescent="0.35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8317</v>
      </c>
      <c r="O3769" t="s">
        <v>8319</v>
      </c>
      <c r="P3769" s="14">
        <f t="shared" si="179"/>
        <v>40670.507326388892</v>
      </c>
      <c r="Q3769" s="14">
        <f t="shared" si="180"/>
        <v>40709.165972222225</v>
      </c>
      <c r="R3769">
        <f t="shared" si="178"/>
        <v>39</v>
      </c>
    </row>
    <row r="3770" spans="1:18" ht="43.5" hidden="1" x14ac:dyDescent="0.35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8321</v>
      </c>
      <c r="O3770" t="s">
        <v>8338</v>
      </c>
      <c r="P3770" s="14">
        <f t="shared" si="179"/>
        <v>41965.616655092599</v>
      </c>
      <c r="Q3770" s="14">
        <f t="shared" si="180"/>
        <v>41995.616655092599</v>
      </c>
      <c r="R3770">
        <f t="shared" si="178"/>
        <v>30</v>
      </c>
    </row>
    <row r="3771" spans="1:18" ht="43.5" hidden="1" x14ac:dyDescent="0.35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8328</v>
      </c>
      <c r="O3771" t="s">
        <v>8329</v>
      </c>
      <c r="P3771" s="14">
        <f t="shared" si="179"/>
        <v>42136.270787037036</v>
      </c>
      <c r="Q3771" s="14">
        <f t="shared" si="180"/>
        <v>42168.071527777778</v>
      </c>
      <c r="R3771">
        <f t="shared" si="178"/>
        <v>32</v>
      </c>
    </row>
    <row r="3772" spans="1:18" ht="43.5" hidden="1" x14ac:dyDescent="0.35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8328</v>
      </c>
      <c r="O3772" t="s">
        <v>8329</v>
      </c>
      <c r="P3772" s="14">
        <f t="shared" si="179"/>
        <v>42088.723692129628</v>
      </c>
      <c r="Q3772" s="14">
        <f t="shared" si="180"/>
        <v>42115.723692129628</v>
      </c>
      <c r="R3772">
        <f t="shared" si="178"/>
        <v>27</v>
      </c>
    </row>
    <row r="3773" spans="1:18" ht="43.5" hidden="1" x14ac:dyDescent="0.3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8328</v>
      </c>
      <c r="O3773" t="s">
        <v>8329</v>
      </c>
      <c r="P3773" s="14">
        <f t="shared" si="179"/>
        <v>42294.808124999996</v>
      </c>
      <c r="Q3773" s="14">
        <f t="shared" si="180"/>
        <v>42305.829166666663</v>
      </c>
      <c r="R3773">
        <f t="shared" si="178"/>
        <v>11</v>
      </c>
    </row>
    <row r="3774" spans="1:18" ht="58" hidden="1" x14ac:dyDescent="0.3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8328</v>
      </c>
      <c r="O3774" t="s">
        <v>8346</v>
      </c>
      <c r="P3774" s="14">
        <f t="shared" si="179"/>
        <v>42007.016458333332</v>
      </c>
      <c r="Q3774" s="14">
        <f t="shared" si="180"/>
        <v>42028.041666666672</v>
      </c>
      <c r="R3774">
        <f t="shared" si="178"/>
        <v>21</v>
      </c>
    </row>
    <row r="3775" spans="1:18" ht="43.5" hidden="1" x14ac:dyDescent="0.35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8306</v>
      </c>
      <c r="O3775" t="s">
        <v>8307</v>
      </c>
      <c r="P3775" s="14">
        <f t="shared" si="179"/>
        <v>42318.025011574078</v>
      </c>
      <c r="Q3775" s="14">
        <f t="shared" si="180"/>
        <v>42378.025011574078</v>
      </c>
      <c r="R3775">
        <f t="shared" si="178"/>
        <v>60</v>
      </c>
    </row>
    <row r="3776" spans="1:18" ht="43.5" hidden="1" x14ac:dyDescent="0.35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8306</v>
      </c>
      <c r="O3776" t="s">
        <v>8307</v>
      </c>
      <c r="P3776" s="14">
        <f t="shared" si="179"/>
        <v>41995.752986111111</v>
      </c>
      <c r="Q3776" s="14">
        <f t="shared" si="180"/>
        <v>42034.708333333328</v>
      </c>
      <c r="R3776">
        <f t="shared" si="178"/>
        <v>39</v>
      </c>
    </row>
    <row r="3777" spans="1:18" ht="58" hidden="1" x14ac:dyDescent="0.35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8306</v>
      </c>
      <c r="O3777" t="s">
        <v>8353</v>
      </c>
      <c r="P3777" s="14">
        <f t="shared" si="179"/>
        <v>41663.569340277776</v>
      </c>
      <c r="Q3777" s="14">
        <f t="shared" si="180"/>
        <v>41693.569340277776</v>
      </c>
      <c r="R3777">
        <f t="shared" si="178"/>
        <v>30</v>
      </c>
    </row>
    <row r="3778" spans="1:18" ht="43.5" hidden="1" x14ac:dyDescent="0.35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8306</v>
      </c>
      <c r="O3778" t="s">
        <v>8308</v>
      </c>
      <c r="P3778" s="14">
        <f t="shared" si="179"/>
        <v>41778.915416666663</v>
      </c>
      <c r="Q3778" s="14">
        <f t="shared" si="180"/>
        <v>41806.844444444447</v>
      </c>
      <c r="R3778">
        <f t="shared" si="178"/>
        <v>28</v>
      </c>
    </row>
    <row r="3779" spans="1:18" ht="58" hidden="1" x14ac:dyDescent="0.35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8306</v>
      </c>
      <c r="O3779" t="s">
        <v>8310</v>
      </c>
      <c r="P3779" s="14">
        <f t="shared" si="179"/>
        <v>41144.709490740745</v>
      </c>
      <c r="Q3779" s="14">
        <f t="shared" si="180"/>
        <v>41158.709490740745</v>
      </c>
      <c r="R3779">
        <f t="shared" ref="R3779:R3842" si="181">_xlfn.DAYS(Q3779,P3779)</f>
        <v>14</v>
      </c>
    </row>
    <row r="3780" spans="1:18" ht="43.5" hidden="1" x14ac:dyDescent="0.35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8306</v>
      </c>
      <c r="O3780" t="s">
        <v>8310</v>
      </c>
      <c r="P3780" s="14">
        <f t="shared" ref="P3780:P3843" si="182">(((J3780/60)/60)/24)+DATE(1970,1,1)</f>
        <v>42211.951284722221</v>
      </c>
      <c r="Q3780" s="14">
        <f t="shared" ref="Q3780:Q3843" si="183">(((I3780/60)/60)/24)+DATE(1970,1,1)</f>
        <v>42226.951284722221</v>
      </c>
      <c r="R3780">
        <f t="shared" si="181"/>
        <v>15</v>
      </c>
    </row>
    <row r="3781" spans="1:18" ht="43.5" hidden="1" x14ac:dyDescent="0.3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8317</v>
      </c>
      <c r="O3781" t="s">
        <v>8335</v>
      </c>
      <c r="P3781" s="14">
        <f t="shared" si="182"/>
        <v>41282.017962962964</v>
      </c>
      <c r="Q3781" s="14">
        <f t="shared" si="183"/>
        <v>41334.581944444442</v>
      </c>
      <c r="R3781">
        <f t="shared" si="181"/>
        <v>52</v>
      </c>
    </row>
    <row r="3782" spans="1:18" ht="58" hidden="1" x14ac:dyDescent="0.35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8321</v>
      </c>
      <c r="O3782" t="s">
        <v>8322</v>
      </c>
      <c r="P3782" s="14">
        <f t="shared" si="182"/>
        <v>40701.195844907408</v>
      </c>
      <c r="Q3782" s="14">
        <f t="shared" si="183"/>
        <v>40746.195844907408</v>
      </c>
      <c r="R3782">
        <f t="shared" si="181"/>
        <v>45</v>
      </c>
    </row>
    <row r="3783" spans="1:18" ht="43.5" hidden="1" x14ac:dyDescent="0.35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8315</v>
      </c>
      <c r="O3783" t="s">
        <v>8347</v>
      </c>
      <c r="P3783" s="14">
        <f t="shared" si="182"/>
        <v>41326.911319444444</v>
      </c>
      <c r="Q3783" s="14">
        <f t="shared" si="183"/>
        <v>41371.869652777779</v>
      </c>
      <c r="R3783">
        <f t="shared" si="181"/>
        <v>45</v>
      </c>
    </row>
    <row r="3784" spans="1:18" ht="58" hidden="1" x14ac:dyDescent="0.35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8317</v>
      </c>
      <c r="O3784" t="s">
        <v>8335</v>
      </c>
      <c r="P3784" s="14">
        <f t="shared" si="182"/>
        <v>40926.047858796301</v>
      </c>
      <c r="Q3784" s="14">
        <f t="shared" si="183"/>
        <v>40986.006192129629</v>
      </c>
      <c r="R3784">
        <f t="shared" si="181"/>
        <v>60</v>
      </c>
    </row>
    <row r="3785" spans="1:18" hidden="1" x14ac:dyDescent="0.35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8317</v>
      </c>
      <c r="O3785" t="s">
        <v>8319</v>
      </c>
      <c r="P3785" s="14">
        <f t="shared" si="182"/>
        <v>40960.861562500002</v>
      </c>
      <c r="Q3785" s="14">
        <f t="shared" si="183"/>
        <v>40976.207638888889</v>
      </c>
      <c r="R3785">
        <f t="shared" si="181"/>
        <v>16</v>
      </c>
    </row>
    <row r="3786" spans="1:18" ht="43.5" hidden="1" x14ac:dyDescent="0.35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8317</v>
      </c>
      <c r="O3786" t="s">
        <v>8319</v>
      </c>
      <c r="P3786" s="14">
        <f t="shared" si="182"/>
        <v>41059.118993055556</v>
      </c>
      <c r="Q3786" s="14">
        <f t="shared" si="183"/>
        <v>41075.165972222225</v>
      </c>
      <c r="R3786">
        <f t="shared" si="181"/>
        <v>16</v>
      </c>
    </row>
    <row r="3787" spans="1:18" ht="29" hidden="1" x14ac:dyDescent="0.35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8312</v>
      </c>
      <c r="O3787" t="s">
        <v>8337</v>
      </c>
      <c r="P3787" s="14">
        <f t="shared" si="182"/>
        <v>42466.826180555552</v>
      </c>
      <c r="Q3787" s="14">
        <f t="shared" si="183"/>
        <v>42496.826180555552</v>
      </c>
      <c r="R3787">
        <f t="shared" si="181"/>
        <v>30</v>
      </c>
    </row>
    <row r="3788" spans="1:18" ht="43.5" hidden="1" x14ac:dyDescent="0.35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8317</v>
      </c>
      <c r="O3788" t="s">
        <v>8319</v>
      </c>
      <c r="P3788" s="14">
        <f t="shared" si="182"/>
        <v>41192.758506944447</v>
      </c>
      <c r="Q3788" s="14">
        <f t="shared" si="183"/>
        <v>41208.165972222225</v>
      </c>
      <c r="R3788">
        <f t="shared" si="181"/>
        <v>16</v>
      </c>
    </row>
    <row r="3789" spans="1:18" ht="58" hidden="1" x14ac:dyDescent="0.35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8317</v>
      </c>
      <c r="O3789" t="s">
        <v>8319</v>
      </c>
      <c r="P3789" s="14">
        <f t="shared" si="182"/>
        <v>41074.834965277776</v>
      </c>
      <c r="Q3789" s="14">
        <f t="shared" si="183"/>
        <v>41090.165972222225</v>
      </c>
      <c r="R3789">
        <f t="shared" si="181"/>
        <v>16</v>
      </c>
    </row>
    <row r="3790" spans="1:18" ht="43.5" hidden="1" x14ac:dyDescent="0.35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8317</v>
      </c>
      <c r="O3790" t="s">
        <v>8320</v>
      </c>
      <c r="P3790" s="14">
        <f t="shared" si="182"/>
        <v>41646.792222222226</v>
      </c>
      <c r="Q3790" s="14">
        <f t="shared" si="183"/>
        <v>41676.792222222226</v>
      </c>
      <c r="R3790">
        <f t="shared" si="181"/>
        <v>30</v>
      </c>
    </row>
    <row r="3791" spans="1:18" ht="43.5" hidden="1" x14ac:dyDescent="0.35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8324</v>
      </c>
      <c r="O3791" t="s">
        <v>8339</v>
      </c>
      <c r="P3791" s="14">
        <f t="shared" si="182"/>
        <v>41767.650347222225</v>
      </c>
      <c r="Q3791" s="14">
        <f t="shared" si="183"/>
        <v>41788.743055555555</v>
      </c>
      <c r="R3791">
        <f t="shared" si="181"/>
        <v>21</v>
      </c>
    </row>
    <row r="3792" spans="1:18" ht="43.5" hidden="1" x14ac:dyDescent="0.35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8324</v>
      </c>
      <c r="O3792" t="s">
        <v>8339</v>
      </c>
      <c r="P3792" s="14">
        <f t="shared" si="182"/>
        <v>42338.84375</v>
      </c>
      <c r="Q3792" s="14">
        <f t="shared" si="183"/>
        <v>42367.958333333328</v>
      </c>
      <c r="R3792">
        <f t="shared" si="181"/>
        <v>29</v>
      </c>
    </row>
    <row r="3793" spans="1:18" ht="29" hidden="1" x14ac:dyDescent="0.35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8317</v>
      </c>
      <c r="O3793" t="s">
        <v>8319</v>
      </c>
      <c r="P3793" s="14">
        <f t="shared" si="182"/>
        <v>41024.985972222225</v>
      </c>
      <c r="Q3793" s="14">
        <f t="shared" si="183"/>
        <v>41076.415972222225</v>
      </c>
      <c r="R3793">
        <f t="shared" si="181"/>
        <v>52</v>
      </c>
    </row>
    <row r="3794" spans="1:18" ht="43.5" hidden="1" x14ac:dyDescent="0.35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8317</v>
      </c>
      <c r="O3794" t="s">
        <v>8319</v>
      </c>
      <c r="P3794" s="14">
        <f t="shared" si="182"/>
        <v>41053.772858796299</v>
      </c>
      <c r="Q3794" s="14">
        <f t="shared" si="183"/>
        <v>41083.772858796299</v>
      </c>
      <c r="R3794">
        <f t="shared" si="181"/>
        <v>30</v>
      </c>
    </row>
    <row r="3795" spans="1:18" ht="58" hidden="1" x14ac:dyDescent="0.35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8328</v>
      </c>
      <c r="O3795" t="s">
        <v>8329</v>
      </c>
      <c r="P3795" s="14">
        <f t="shared" si="182"/>
        <v>42023.634976851856</v>
      </c>
      <c r="Q3795" s="14">
        <f t="shared" si="183"/>
        <v>42063.634976851856</v>
      </c>
      <c r="R3795">
        <f t="shared" si="181"/>
        <v>40</v>
      </c>
    </row>
    <row r="3796" spans="1:18" ht="58" x14ac:dyDescent="0.35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8328</v>
      </c>
      <c r="O3796" t="s">
        <v>8329</v>
      </c>
      <c r="P3796" s="14">
        <f t="shared" si="182"/>
        <v>42370.007766203707</v>
      </c>
      <c r="Q3796" s="14">
        <f t="shared" si="183"/>
        <v>42398.981944444444</v>
      </c>
      <c r="R3796">
        <f t="shared" si="181"/>
        <v>28</v>
      </c>
    </row>
    <row r="3797" spans="1:18" ht="43.5" x14ac:dyDescent="0.35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8328</v>
      </c>
      <c r="O3797" t="s">
        <v>8329</v>
      </c>
      <c r="P3797" s="14">
        <f t="shared" si="182"/>
        <v>41826.61954861111</v>
      </c>
      <c r="Q3797" s="14">
        <f t="shared" si="183"/>
        <v>41856.61954861111</v>
      </c>
      <c r="R3797">
        <f t="shared" si="181"/>
        <v>30</v>
      </c>
    </row>
    <row r="3798" spans="1:18" ht="29" hidden="1" x14ac:dyDescent="0.35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8328</v>
      </c>
      <c r="O3798" t="s">
        <v>8344</v>
      </c>
      <c r="P3798" s="14">
        <f t="shared" si="182"/>
        <v>42098.216238425928</v>
      </c>
      <c r="Q3798" s="14">
        <f t="shared" si="183"/>
        <v>42119.216238425928</v>
      </c>
      <c r="R3798">
        <f t="shared" si="181"/>
        <v>21</v>
      </c>
    </row>
    <row r="3799" spans="1:18" ht="29" hidden="1" x14ac:dyDescent="0.35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8328</v>
      </c>
      <c r="O3799" t="s">
        <v>8344</v>
      </c>
      <c r="P3799" s="14">
        <f t="shared" si="182"/>
        <v>42465.16851851852</v>
      </c>
      <c r="Q3799" s="14">
        <f t="shared" si="183"/>
        <v>42495.16851851852</v>
      </c>
      <c r="R3799">
        <f t="shared" si="181"/>
        <v>30</v>
      </c>
    </row>
    <row r="3800" spans="1:18" ht="43.5" hidden="1" x14ac:dyDescent="0.35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8328</v>
      </c>
      <c r="O3800" t="s">
        <v>8329</v>
      </c>
      <c r="P3800" s="14">
        <f t="shared" si="182"/>
        <v>42141.541134259256</v>
      </c>
      <c r="Q3800" s="14">
        <f t="shared" si="183"/>
        <v>42171.541134259256</v>
      </c>
      <c r="R3800">
        <f t="shared" si="181"/>
        <v>30</v>
      </c>
    </row>
    <row r="3801" spans="1:18" ht="43.5" hidden="1" x14ac:dyDescent="0.35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8328</v>
      </c>
      <c r="O3801" t="s">
        <v>8329</v>
      </c>
      <c r="P3801" s="14">
        <f t="shared" si="182"/>
        <v>42600.756041666667</v>
      </c>
      <c r="Q3801" s="14">
        <f t="shared" si="183"/>
        <v>42621.756041666667</v>
      </c>
      <c r="R3801">
        <f t="shared" si="181"/>
        <v>21</v>
      </c>
    </row>
    <row r="3802" spans="1:18" ht="43.5" hidden="1" x14ac:dyDescent="0.35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8328</v>
      </c>
      <c r="O3802" t="s">
        <v>8329</v>
      </c>
      <c r="P3802" s="14">
        <f t="shared" si="182"/>
        <v>42093.786840277782</v>
      </c>
      <c r="Q3802" s="14">
        <f t="shared" si="183"/>
        <v>42120.26944444445</v>
      </c>
      <c r="R3802">
        <f t="shared" si="181"/>
        <v>27</v>
      </c>
    </row>
    <row r="3803" spans="1:18" ht="43.5" hidden="1" x14ac:dyDescent="0.35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8328</v>
      </c>
      <c r="O3803" t="s">
        <v>8346</v>
      </c>
      <c r="P3803" s="14">
        <f t="shared" si="182"/>
        <v>42201.436226851853</v>
      </c>
      <c r="Q3803" s="14">
        <f t="shared" si="183"/>
        <v>42244.9375</v>
      </c>
      <c r="R3803">
        <f t="shared" si="181"/>
        <v>43</v>
      </c>
    </row>
    <row r="3804" spans="1:18" ht="43.5" hidden="1" x14ac:dyDescent="0.35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8328</v>
      </c>
      <c r="O3804" t="s">
        <v>8329</v>
      </c>
      <c r="P3804" s="14">
        <f t="shared" si="182"/>
        <v>42101.423541666663</v>
      </c>
      <c r="Q3804" s="14">
        <f t="shared" si="183"/>
        <v>42131.423541666663</v>
      </c>
      <c r="R3804">
        <f t="shared" si="181"/>
        <v>30</v>
      </c>
    </row>
    <row r="3805" spans="1:18" ht="43.5" x14ac:dyDescent="0.35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8328</v>
      </c>
      <c r="O3805" t="s">
        <v>8329</v>
      </c>
      <c r="P3805" s="14">
        <f t="shared" si="182"/>
        <v>42057.190960648149</v>
      </c>
      <c r="Q3805" s="14">
        <f t="shared" si="183"/>
        <v>42087.149293981478</v>
      </c>
      <c r="R3805">
        <f t="shared" si="181"/>
        <v>30</v>
      </c>
    </row>
    <row r="3806" spans="1:18" ht="43.5" x14ac:dyDescent="0.35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8328</v>
      </c>
      <c r="O3806" t="s">
        <v>8329</v>
      </c>
      <c r="P3806" s="14">
        <f t="shared" si="182"/>
        <v>42074.219699074078</v>
      </c>
      <c r="Q3806" s="14">
        <f t="shared" si="183"/>
        <v>42104.208333333328</v>
      </c>
      <c r="R3806">
        <f t="shared" si="181"/>
        <v>30</v>
      </c>
    </row>
    <row r="3807" spans="1:18" ht="43.5" x14ac:dyDescent="0.3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8328</v>
      </c>
      <c r="O3807" t="s">
        <v>8329</v>
      </c>
      <c r="P3807" s="14">
        <f t="shared" si="182"/>
        <v>42730.903726851851</v>
      </c>
      <c r="Q3807" s="14">
        <f t="shared" si="183"/>
        <v>42760.903726851851</v>
      </c>
      <c r="R3807">
        <f t="shared" si="181"/>
        <v>30</v>
      </c>
    </row>
    <row r="3808" spans="1:18" ht="58" x14ac:dyDescent="0.3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8328</v>
      </c>
      <c r="O3808" t="s">
        <v>8329</v>
      </c>
      <c r="P3808" s="14">
        <f t="shared" si="182"/>
        <v>42096.544548611113</v>
      </c>
      <c r="Q3808" s="14">
        <f t="shared" si="183"/>
        <v>42126.544548611113</v>
      </c>
      <c r="R3808">
        <f t="shared" si="181"/>
        <v>30</v>
      </c>
    </row>
    <row r="3809" spans="1:18" ht="43.5" hidden="1" x14ac:dyDescent="0.35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8306</v>
      </c>
      <c r="O3809" t="s">
        <v>8311</v>
      </c>
      <c r="P3809" s="14">
        <f t="shared" si="182"/>
        <v>41407.84684027778</v>
      </c>
      <c r="Q3809" s="14">
        <f t="shared" si="183"/>
        <v>41427.84684027778</v>
      </c>
      <c r="R3809">
        <f t="shared" si="181"/>
        <v>20</v>
      </c>
    </row>
    <row r="3810" spans="1:18" ht="43.5" hidden="1" x14ac:dyDescent="0.3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8315</v>
      </c>
      <c r="O3810" t="s">
        <v>8316</v>
      </c>
      <c r="P3810" s="14">
        <f t="shared" si="182"/>
        <v>40990.709317129629</v>
      </c>
      <c r="Q3810" s="14">
        <f t="shared" si="183"/>
        <v>41015.875</v>
      </c>
      <c r="R3810">
        <f t="shared" si="181"/>
        <v>25</v>
      </c>
    </row>
    <row r="3811" spans="1:18" ht="43.5" hidden="1" x14ac:dyDescent="0.35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8317</v>
      </c>
      <c r="O3811" t="s">
        <v>8318</v>
      </c>
      <c r="P3811" s="14">
        <f t="shared" si="182"/>
        <v>42737.545358796298</v>
      </c>
      <c r="Q3811" s="14">
        <f t="shared" si="183"/>
        <v>42797.545358796298</v>
      </c>
      <c r="R3811">
        <f t="shared" si="181"/>
        <v>60</v>
      </c>
    </row>
    <row r="3812" spans="1:18" hidden="1" x14ac:dyDescent="0.35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8321</v>
      </c>
      <c r="O3812" t="s">
        <v>8322</v>
      </c>
      <c r="P3812" s="14">
        <f t="shared" si="182"/>
        <v>41829.912083333329</v>
      </c>
      <c r="Q3812" s="14">
        <f t="shared" si="183"/>
        <v>41859.912083333329</v>
      </c>
      <c r="R3812">
        <f t="shared" si="181"/>
        <v>30</v>
      </c>
    </row>
    <row r="3813" spans="1:18" ht="29" hidden="1" x14ac:dyDescent="0.35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8317</v>
      </c>
      <c r="O3813" t="s">
        <v>8320</v>
      </c>
      <c r="P3813" s="14">
        <f t="shared" si="182"/>
        <v>40958.717268518521</v>
      </c>
      <c r="Q3813" s="14">
        <f t="shared" si="183"/>
        <v>40981.290972222225</v>
      </c>
      <c r="R3813">
        <f t="shared" si="181"/>
        <v>23</v>
      </c>
    </row>
    <row r="3814" spans="1:18" ht="43.5" x14ac:dyDescent="0.35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8328</v>
      </c>
      <c r="O3814" t="s">
        <v>8329</v>
      </c>
      <c r="P3814" s="14">
        <f t="shared" si="182"/>
        <v>42709.546064814815</v>
      </c>
      <c r="Q3814" s="14">
        <f t="shared" si="183"/>
        <v>42739.546064814815</v>
      </c>
      <c r="R3814">
        <f t="shared" si="181"/>
        <v>30</v>
      </c>
    </row>
    <row r="3815" spans="1:18" ht="43.5" hidden="1" x14ac:dyDescent="0.35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8328</v>
      </c>
      <c r="O3815" t="s">
        <v>8329</v>
      </c>
      <c r="P3815" s="14">
        <f t="shared" si="182"/>
        <v>41858.355393518519</v>
      </c>
      <c r="Q3815" s="14">
        <f t="shared" si="183"/>
        <v>41882.547222222223</v>
      </c>
      <c r="R3815">
        <f t="shared" si="181"/>
        <v>24</v>
      </c>
    </row>
    <row r="3816" spans="1:18" ht="43.5" hidden="1" x14ac:dyDescent="0.35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8328</v>
      </c>
      <c r="O3816" t="s">
        <v>8329</v>
      </c>
      <c r="P3816" s="14">
        <f t="shared" si="182"/>
        <v>41817.59542824074</v>
      </c>
      <c r="Q3816" s="14">
        <f t="shared" si="183"/>
        <v>41847.59542824074</v>
      </c>
      <c r="R3816">
        <f t="shared" si="181"/>
        <v>30</v>
      </c>
    </row>
    <row r="3817" spans="1:18" ht="29" hidden="1" x14ac:dyDescent="0.35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8328</v>
      </c>
      <c r="O3817" t="s">
        <v>8329</v>
      </c>
      <c r="P3817" s="14">
        <f t="shared" si="182"/>
        <v>42338.963912037041</v>
      </c>
      <c r="Q3817" s="14">
        <f t="shared" si="183"/>
        <v>42353</v>
      </c>
      <c r="R3817">
        <f t="shared" si="181"/>
        <v>15</v>
      </c>
    </row>
    <row r="3818" spans="1:18" ht="43.5" hidden="1" x14ac:dyDescent="0.35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8328</v>
      </c>
      <c r="O3818" t="s">
        <v>8346</v>
      </c>
      <c r="P3818" s="14">
        <f t="shared" si="182"/>
        <v>42445.866979166662</v>
      </c>
      <c r="Q3818" s="14">
        <f t="shared" si="183"/>
        <v>42475.866979166662</v>
      </c>
      <c r="R3818">
        <f t="shared" si="181"/>
        <v>30</v>
      </c>
    </row>
    <row r="3819" spans="1:18" ht="43.5" hidden="1" x14ac:dyDescent="0.3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8315</v>
      </c>
      <c r="O3819" t="s">
        <v>8345</v>
      </c>
      <c r="P3819" s="14">
        <f t="shared" si="182"/>
        <v>42474.86482638889</v>
      </c>
      <c r="Q3819" s="14">
        <f t="shared" si="183"/>
        <v>42484.86482638889</v>
      </c>
      <c r="R3819">
        <f t="shared" si="181"/>
        <v>10</v>
      </c>
    </row>
    <row r="3820" spans="1:18" ht="43.5" x14ac:dyDescent="0.3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8328</v>
      </c>
      <c r="O3820" t="s">
        <v>8329</v>
      </c>
      <c r="P3820" s="14">
        <f t="shared" si="182"/>
        <v>42421.141469907408</v>
      </c>
      <c r="Q3820" s="14">
        <f t="shared" si="183"/>
        <v>42481.099803240737</v>
      </c>
      <c r="R3820">
        <f t="shared" si="181"/>
        <v>60</v>
      </c>
    </row>
    <row r="3821" spans="1:18" ht="29" hidden="1" x14ac:dyDescent="0.3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8326</v>
      </c>
      <c r="O3821" t="s">
        <v>8333</v>
      </c>
      <c r="P3821" s="14">
        <f t="shared" si="182"/>
        <v>42005.24998842593</v>
      </c>
      <c r="Q3821" s="14">
        <f t="shared" si="183"/>
        <v>42035.841666666667</v>
      </c>
      <c r="R3821">
        <f t="shared" si="181"/>
        <v>30</v>
      </c>
    </row>
    <row r="3822" spans="1:18" ht="43.5" hidden="1" x14ac:dyDescent="0.3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8312</v>
      </c>
      <c r="O3822" t="s">
        <v>8313</v>
      </c>
      <c r="P3822" s="14">
        <f t="shared" si="182"/>
        <v>42242.122210648144</v>
      </c>
      <c r="Q3822" s="14">
        <f t="shared" si="183"/>
        <v>42272.122210648144</v>
      </c>
      <c r="R3822">
        <f t="shared" si="181"/>
        <v>30</v>
      </c>
    </row>
    <row r="3823" spans="1:18" ht="29" hidden="1" x14ac:dyDescent="0.3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8306</v>
      </c>
      <c r="O3823" t="s">
        <v>8311</v>
      </c>
      <c r="P3823" s="14">
        <f t="shared" si="182"/>
        <v>41801.120069444441</v>
      </c>
      <c r="Q3823" s="14">
        <f t="shared" si="183"/>
        <v>41817.120069444441</v>
      </c>
      <c r="R3823">
        <f t="shared" si="181"/>
        <v>16</v>
      </c>
    </row>
    <row r="3824" spans="1:18" ht="43.5" hidden="1" x14ac:dyDescent="0.35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8306</v>
      </c>
      <c r="O3824" t="s">
        <v>8307</v>
      </c>
      <c r="P3824" s="14">
        <f t="shared" si="182"/>
        <v>42405.702349537038</v>
      </c>
      <c r="Q3824" s="14">
        <f t="shared" si="183"/>
        <v>42415.702349537038</v>
      </c>
      <c r="R3824">
        <f t="shared" si="181"/>
        <v>10</v>
      </c>
    </row>
    <row r="3825" spans="1:18" ht="43.5" hidden="1" x14ac:dyDescent="0.35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8306</v>
      </c>
      <c r="O3825" t="s">
        <v>8307</v>
      </c>
      <c r="P3825" s="14">
        <f t="shared" si="182"/>
        <v>42447.103518518517</v>
      </c>
      <c r="Q3825" s="14">
        <f t="shared" si="183"/>
        <v>42477.103518518517</v>
      </c>
      <c r="R3825">
        <f t="shared" si="181"/>
        <v>30</v>
      </c>
    </row>
    <row r="3826" spans="1:18" ht="43.5" hidden="1" x14ac:dyDescent="0.35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8306</v>
      </c>
      <c r="O3826" t="s">
        <v>8353</v>
      </c>
      <c r="P3826" s="14">
        <f t="shared" si="182"/>
        <v>40730.896354166667</v>
      </c>
      <c r="Q3826" s="14">
        <f t="shared" si="183"/>
        <v>40790.896354166667</v>
      </c>
      <c r="R3826">
        <f t="shared" si="181"/>
        <v>60</v>
      </c>
    </row>
    <row r="3827" spans="1:18" ht="43.5" hidden="1" x14ac:dyDescent="0.35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8306</v>
      </c>
      <c r="O3827" t="s">
        <v>8353</v>
      </c>
      <c r="P3827" s="14">
        <f t="shared" si="182"/>
        <v>42360.487210648149</v>
      </c>
      <c r="Q3827" s="14">
        <f t="shared" si="183"/>
        <v>42390.487210648149</v>
      </c>
      <c r="R3827">
        <f t="shared" si="181"/>
        <v>30</v>
      </c>
    </row>
    <row r="3828" spans="1:18" ht="43.5" hidden="1" x14ac:dyDescent="0.35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8306</v>
      </c>
      <c r="O3828" t="s">
        <v>8353</v>
      </c>
      <c r="P3828" s="14">
        <f t="shared" si="182"/>
        <v>40648.757939814815</v>
      </c>
      <c r="Q3828" s="14">
        <f t="shared" si="183"/>
        <v>40678.757939814815</v>
      </c>
      <c r="R3828">
        <f t="shared" si="181"/>
        <v>30</v>
      </c>
    </row>
    <row r="3829" spans="1:18" ht="29" hidden="1" x14ac:dyDescent="0.35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8306</v>
      </c>
      <c r="O3829" t="s">
        <v>8353</v>
      </c>
      <c r="P3829" s="14">
        <f t="shared" si="182"/>
        <v>40706.297442129631</v>
      </c>
      <c r="Q3829" s="14">
        <f t="shared" si="183"/>
        <v>40736.297442129631</v>
      </c>
      <c r="R3829">
        <f t="shared" si="181"/>
        <v>30</v>
      </c>
    </row>
    <row r="3830" spans="1:18" ht="29" hidden="1" x14ac:dyDescent="0.35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8306</v>
      </c>
      <c r="O3830" t="s">
        <v>8353</v>
      </c>
      <c r="P3830" s="14">
        <f t="shared" si="182"/>
        <v>40612.695208333331</v>
      </c>
      <c r="Q3830" s="14">
        <f t="shared" si="183"/>
        <v>40636.041666666664</v>
      </c>
      <c r="R3830">
        <f t="shared" si="181"/>
        <v>24</v>
      </c>
    </row>
    <row r="3831" spans="1:18" ht="43.5" hidden="1" x14ac:dyDescent="0.35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8306</v>
      </c>
      <c r="O3831" t="s">
        <v>8308</v>
      </c>
      <c r="P3831" s="14">
        <f t="shared" si="182"/>
        <v>42709.993981481486</v>
      </c>
      <c r="Q3831" s="14">
        <f t="shared" si="183"/>
        <v>42769.993981481486</v>
      </c>
      <c r="R3831">
        <f t="shared" si="181"/>
        <v>60</v>
      </c>
    </row>
    <row r="3832" spans="1:18" ht="43.5" hidden="1" x14ac:dyDescent="0.35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8306</v>
      </c>
      <c r="O3832" t="s">
        <v>8308</v>
      </c>
      <c r="P3832" s="14">
        <f t="shared" si="182"/>
        <v>42187.920972222222</v>
      </c>
      <c r="Q3832" s="14">
        <f t="shared" si="183"/>
        <v>42197.920972222222</v>
      </c>
      <c r="R3832">
        <f t="shared" si="181"/>
        <v>10</v>
      </c>
    </row>
    <row r="3833" spans="1:18" ht="43.5" hidden="1" x14ac:dyDescent="0.35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8306</v>
      </c>
      <c r="O3833" t="s">
        <v>8310</v>
      </c>
      <c r="P3833" s="14">
        <f t="shared" si="182"/>
        <v>41657.985081018516</v>
      </c>
      <c r="Q3833" s="14">
        <f t="shared" si="183"/>
        <v>41699.720833333333</v>
      </c>
      <c r="R3833">
        <f t="shared" si="181"/>
        <v>42</v>
      </c>
    </row>
    <row r="3834" spans="1:18" ht="43.5" hidden="1" x14ac:dyDescent="0.35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8306</v>
      </c>
      <c r="O3834" t="s">
        <v>8310</v>
      </c>
      <c r="P3834" s="14">
        <f t="shared" si="182"/>
        <v>42543.862777777773</v>
      </c>
      <c r="Q3834" s="14">
        <f t="shared" si="183"/>
        <v>42573.862777777773</v>
      </c>
      <c r="R3834">
        <f t="shared" si="181"/>
        <v>30</v>
      </c>
    </row>
    <row r="3835" spans="1:18" ht="43.5" hidden="1" x14ac:dyDescent="0.35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8328</v>
      </c>
      <c r="O3835" t="s">
        <v>8329</v>
      </c>
      <c r="P3835" s="14">
        <f t="shared" si="182"/>
        <v>42535.049849537041</v>
      </c>
      <c r="Q3835" s="14">
        <f t="shared" si="183"/>
        <v>42556.049849537041</v>
      </c>
      <c r="R3835">
        <f t="shared" si="181"/>
        <v>21</v>
      </c>
    </row>
    <row r="3836" spans="1:18" ht="43.5" hidden="1" x14ac:dyDescent="0.35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8312</v>
      </c>
      <c r="O3836" t="s">
        <v>8313</v>
      </c>
      <c r="P3836" s="14">
        <f t="shared" si="182"/>
        <v>42525.656944444447</v>
      </c>
      <c r="Q3836" s="14">
        <f t="shared" si="183"/>
        <v>42555.656944444447</v>
      </c>
      <c r="R3836">
        <f t="shared" si="181"/>
        <v>30</v>
      </c>
    </row>
    <row r="3837" spans="1:18" ht="58" hidden="1" x14ac:dyDescent="0.35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8312</v>
      </c>
      <c r="O3837" t="s">
        <v>8313</v>
      </c>
      <c r="P3837" s="14">
        <f t="shared" si="182"/>
        <v>42070.677604166667</v>
      </c>
      <c r="Q3837" s="14">
        <f t="shared" si="183"/>
        <v>42100.635937500003</v>
      </c>
      <c r="R3837">
        <f t="shared" si="181"/>
        <v>30</v>
      </c>
    </row>
    <row r="3838" spans="1:18" ht="43.5" hidden="1" x14ac:dyDescent="0.35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8315</v>
      </c>
      <c r="O3838" t="s">
        <v>8331</v>
      </c>
      <c r="P3838" s="14">
        <f t="shared" si="182"/>
        <v>41663.780300925922</v>
      </c>
      <c r="Q3838" s="14">
        <f t="shared" si="183"/>
        <v>41693.780300925922</v>
      </c>
      <c r="R3838">
        <f t="shared" si="181"/>
        <v>30</v>
      </c>
    </row>
    <row r="3839" spans="1:18" ht="43.5" hidden="1" x14ac:dyDescent="0.35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8315</v>
      </c>
      <c r="O3839" t="s">
        <v>8331</v>
      </c>
      <c r="P3839" s="14">
        <f t="shared" si="182"/>
        <v>41729.702314814815</v>
      </c>
      <c r="Q3839" s="14">
        <f t="shared" si="183"/>
        <v>41759.702314814815</v>
      </c>
      <c r="R3839">
        <f t="shared" si="181"/>
        <v>30</v>
      </c>
    </row>
    <row r="3840" spans="1:18" ht="58" hidden="1" x14ac:dyDescent="0.35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8317</v>
      </c>
      <c r="O3840" t="s">
        <v>8335</v>
      </c>
      <c r="P3840" s="14">
        <f t="shared" si="182"/>
        <v>41303.593923611108</v>
      </c>
      <c r="Q3840" s="14">
        <f t="shared" si="183"/>
        <v>41333.593923611108</v>
      </c>
      <c r="R3840">
        <f t="shared" si="181"/>
        <v>30</v>
      </c>
    </row>
    <row r="3841" spans="1:18" ht="58" hidden="1" x14ac:dyDescent="0.35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8317</v>
      </c>
      <c r="O3841" t="s">
        <v>8335</v>
      </c>
      <c r="P3841" s="14">
        <f t="shared" si="182"/>
        <v>42504.801388888889</v>
      </c>
      <c r="Q3841" s="14">
        <f t="shared" si="183"/>
        <v>42564.801388888889</v>
      </c>
      <c r="R3841">
        <f t="shared" si="181"/>
        <v>60</v>
      </c>
    </row>
    <row r="3842" spans="1:18" ht="58" hidden="1" x14ac:dyDescent="0.35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8317</v>
      </c>
      <c r="O3842" t="s">
        <v>8319</v>
      </c>
      <c r="P3842" s="14">
        <f t="shared" si="182"/>
        <v>42603.870520833334</v>
      </c>
      <c r="Q3842" s="14">
        <f t="shared" si="183"/>
        <v>42628.870520833334</v>
      </c>
      <c r="R3842">
        <f t="shared" si="181"/>
        <v>25</v>
      </c>
    </row>
    <row r="3843" spans="1:18" ht="43.5" hidden="1" x14ac:dyDescent="0.35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8317</v>
      </c>
      <c r="O3843" t="s">
        <v>8318</v>
      </c>
      <c r="P3843" s="14">
        <f t="shared" si="182"/>
        <v>40978.238067129627</v>
      </c>
      <c r="Q3843" s="14">
        <f t="shared" si="183"/>
        <v>41008.196400462963</v>
      </c>
      <c r="R3843">
        <f t="shared" ref="R3843:R3906" si="184">_xlfn.DAYS(Q3843,P3843)</f>
        <v>30</v>
      </c>
    </row>
    <row r="3844" spans="1:18" ht="58" hidden="1" x14ac:dyDescent="0.35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8317</v>
      </c>
      <c r="O3844" t="s">
        <v>8320</v>
      </c>
      <c r="P3844" s="14">
        <f t="shared" ref="P3844:P3907" si="185">(((J3844/60)/60)/24)+DATE(1970,1,1)</f>
        <v>42692.109328703707</v>
      </c>
      <c r="Q3844" s="14">
        <f t="shared" ref="Q3844:Q3907" si="186">(((I3844/60)/60)/24)+DATE(1970,1,1)</f>
        <v>42717.332638888889</v>
      </c>
      <c r="R3844">
        <f t="shared" si="184"/>
        <v>25</v>
      </c>
    </row>
    <row r="3845" spans="1:18" ht="43.5" hidden="1" x14ac:dyDescent="0.35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8348</v>
      </c>
      <c r="O3845" t="s">
        <v>8349</v>
      </c>
      <c r="P3845" s="14">
        <f t="shared" si="185"/>
        <v>41850.014178240745</v>
      </c>
      <c r="Q3845" s="14">
        <f t="shared" si="186"/>
        <v>41878.014178240745</v>
      </c>
      <c r="R3845">
        <f t="shared" si="184"/>
        <v>28</v>
      </c>
    </row>
    <row r="3846" spans="1:18" ht="43.5" hidden="1" x14ac:dyDescent="0.35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8321</v>
      </c>
      <c r="O3846" t="s">
        <v>8322</v>
      </c>
      <c r="P3846" s="14">
        <f t="shared" si="185"/>
        <v>41599.855682870373</v>
      </c>
      <c r="Q3846" s="14">
        <f t="shared" si="186"/>
        <v>41629.855682870373</v>
      </c>
      <c r="R3846">
        <f t="shared" si="184"/>
        <v>30</v>
      </c>
    </row>
    <row r="3847" spans="1:18" hidden="1" x14ac:dyDescent="0.35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8321</v>
      </c>
      <c r="O3847" t="s">
        <v>8323</v>
      </c>
      <c r="P3847" s="14">
        <f t="shared" si="185"/>
        <v>42164.699652777781</v>
      </c>
      <c r="Q3847" s="14">
        <f t="shared" si="186"/>
        <v>42194.699652777781</v>
      </c>
      <c r="R3847">
        <f t="shared" si="184"/>
        <v>30</v>
      </c>
    </row>
    <row r="3848" spans="1:18" ht="43.5" hidden="1" x14ac:dyDescent="0.35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8326</v>
      </c>
      <c r="O3848" t="s">
        <v>8327</v>
      </c>
      <c r="P3848" s="14">
        <f t="shared" si="185"/>
        <v>41852.665798611109</v>
      </c>
      <c r="Q3848" s="14">
        <f t="shared" si="186"/>
        <v>41882.665798611109</v>
      </c>
      <c r="R3848">
        <f t="shared" si="184"/>
        <v>30</v>
      </c>
    </row>
    <row r="3849" spans="1:18" ht="43.5" hidden="1" x14ac:dyDescent="0.35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8328</v>
      </c>
      <c r="O3849" t="s">
        <v>8329</v>
      </c>
      <c r="P3849" s="14">
        <f t="shared" si="185"/>
        <v>42278.453668981485</v>
      </c>
      <c r="Q3849" s="14">
        <f t="shared" si="186"/>
        <v>42296.458333333328</v>
      </c>
      <c r="R3849">
        <f t="shared" si="184"/>
        <v>18</v>
      </c>
    </row>
    <row r="3850" spans="1:18" ht="29" hidden="1" x14ac:dyDescent="0.35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8317</v>
      </c>
      <c r="O3850" t="s">
        <v>8335</v>
      </c>
      <c r="P3850" s="14">
        <f t="shared" si="185"/>
        <v>41072.739953703705</v>
      </c>
      <c r="Q3850" s="14">
        <f t="shared" si="186"/>
        <v>41102.739953703705</v>
      </c>
      <c r="R3850">
        <f t="shared" si="184"/>
        <v>30</v>
      </c>
    </row>
    <row r="3851" spans="1:18" ht="29" hidden="1" x14ac:dyDescent="0.35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8317</v>
      </c>
      <c r="O3851" t="s">
        <v>8335</v>
      </c>
      <c r="P3851" s="14">
        <f t="shared" si="185"/>
        <v>42565.480983796297</v>
      </c>
      <c r="Q3851" s="14">
        <f t="shared" si="186"/>
        <v>42595.480983796297</v>
      </c>
      <c r="R3851">
        <f t="shared" si="184"/>
        <v>30</v>
      </c>
    </row>
    <row r="3852" spans="1:18" ht="43.5" hidden="1" x14ac:dyDescent="0.35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8317</v>
      </c>
      <c r="O3852" t="s">
        <v>8335</v>
      </c>
      <c r="P3852" s="14">
        <f t="shared" si="185"/>
        <v>42193.650671296295</v>
      </c>
      <c r="Q3852" s="14">
        <f t="shared" si="186"/>
        <v>42238.207638888889</v>
      </c>
      <c r="R3852">
        <f t="shared" si="184"/>
        <v>45</v>
      </c>
    </row>
    <row r="3853" spans="1:18" ht="43.5" hidden="1" x14ac:dyDescent="0.35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8315</v>
      </c>
      <c r="O3853" t="s">
        <v>8330</v>
      </c>
      <c r="P3853" s="14">
        <f t="shared" si="185"/>
        <v>42708.25309027778</v>
      </c>
      <c r="Q3853" s="14">
        <f t="shared" si="186"/>
        <v>42738.25309027778</v>
      </c>
      <c r="R3853">
        <f t="shared" si="184"/>
        <v>30</v>
      </c>
    </row>
    <row r="3854" spans="1:18" ht="58" hidden="1" x14ac:dyDescent="0.35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8326</v>
      </c>
      <c r="O3854" t="s">
        <v>8332</v>
      </c>
      <c r="P3854" s="14">
        <f t="shared" si="185"/>
        <v>42170.996527777781</v>
      </c>
      <c r="Q3854" s="14">
        <f t="shared" si="186"/>
        <v>42185.996527777781</v>
      </c>
      <c r="R3854">
        <f t="shared" si="184"/>
        <v>15</v>
      </c>
    </row>
    <row r="3855" spans="1:18" ht="43.5" hidden="1" x14ac:dyDescent="0.35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8326</v>
      </c>
      <c r="O3855" t="s">
        <v>8332</v>
      </c>
      <c r="P3855" s="14">
        <f t="shared" si="185"/>
        <v>42281.136099537034</v>
      </c>
      <c r="Q3855" s="14">
        <f t="shared" si="186"/>
        <v>42311.177766203706</v>
      </c>
      <c r="R3855">
        <f t="shared" si="184"/>
        <v>30</v>
      </c>
    </row>
    <row r="3856" spans="1:18" ht="43.5" hidden="1" x14ac:dyDescent="0.35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8326</v>
      </c>
      <c r="O3856" t="s">
        <v>8333</v>
      </c>
      <c r="P3856" s="14">
        <f t="shared" si="185"/>
        <v>42438.53907407407</v>
      </c>
      <c r="Q3856" s="14">
        <f t="shared" si="186"/>
        <v>42468.497407407413</v>
      </c>
      <c r="R3856">
        <f t="shared" si="184"/>
        <v>30</v>
      </c>
    </row>
    <row r="3857" spans="1:18" ht="43.5" hidden="1" x14ac:dyDescent="0.35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8317</v>
      </c>
      <c r="O3857" t="s">
        <v>8335</v>
      </c>
      <c r="P3857" s="14">
        <f t="shared" si="185"/>
        <v>41246.874814814815</v>
      </c>
      <c r="Q3857" s="14">
        <f t="shared" si="186"/>
        <v>41276.874814814815</v>
      </c>
      <c r="R3857">
        <f t="shared" si="184"/>
        <v>30</v>
      </c>
    </row>
    <row r="3858" spans="1:18" ht="43.5" hidden="1" x14ac:dyDescent="0.35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8317</v>
      </c>
      <c r="O3858" t="s">
        <v>8335</v>
      </c>
      <c r="P3858" s="14">
        <f t="shared" si="185"/>
        <v>40122.751620370371</v>
      </c>
      <c r="Q3858" s="14">
        <f t="shared" si="186"/>
        <v>40178.98541666667</v>
      </c>
      <c r="R3858">
        <f t="shared" si="184"/>
        <v>56</v>
      </c>
    </row>
    <row r="3859" spans="1:18" ht="43.5" hidden="1" x14ac:dyDescent="0.35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8317</v>
      </c>
      <c r="O3859" t="s">
        <v>8355</v>
      </c>
      <c r="P3859" s="14">
        <f t="shared" si="185"/>
        <v>41596.913437499999</v>
      </c>
      <c r="Q3859" s="14">
        <f t="shared" si="186"/>
        <v>41625.5</v>
      </c>
      <c r="R3859">
        <f t="shared" si="184"/>
        <v>29</v>
      </c>
    </row>
    <row r="3860" spans="1:18" ht="58" hidden="1" x14ac:dyDescent="0.35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8317</v>
      </c>
      <c r="O3860" t="s">
        <v>8335</v>
      </c>
      <c r="P3860" s="14">
        <f t="shared" si="185"/>
        <v>42430.702210648145</v>
      </c>
      <c r="Q3860" s="14">
        <f t="shared" si="186"/>
        <v>42460.660543981481</v>
      </c>
      <c r="R3860">
        <f t="shared" si="184"/>
        <v>30</v>
      </c>
    </row>
    <row r="3861" spans="1:18" ht="43.5" hidden="1" x14ac:dyDescent="0.35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8317</v>
      </c>
      <c r="O3861" t="s">
        <v>8319</v>
      </c>
      <c r="P3861" s="14">
        <f t="shared" si="185"/>
        <v>40671.637511574074</v>
      </c>
      <c r="Q3861" s="14">
        <f t="shared" si="186"/>
        <v>40701.637511574074</v>
      </c>
      <c r="R3861">
        <f t="shared" si="184"/>
        <v>30</v>
      </c>
    </row>
    <row r="3862" spans="1:18" ht="43.5" hidden="1" x14ac:dyDescent="0.35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8312</v>
      </c>
      <c r="O3862" t="s">
        <v>8336</v>
      </c>
      <c r="P3862" s="14">
        <f t="shared" si="185"/>
        <v>41864.04886574074</v>
      </c>
      <c r="Q3862" s="14">
        <f t="shared" si="186"/>
        <v>41884.04886574074</v>
      </c>
      <c r="R3862">
        <f t="shared" si="184"/>
        <v>20</v>
      </c>
    </row>
    <row r="3863" spans="1:18" ht="58" hidden="1" x14ac:dyDescent="0.35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8312</v>
      </c>
      <c r="O3863" t="s">
        <v>8336</v>
      </c>
      <c r="P3863" s="14">
        <f t="shared" si="185"/>
        <v>42113.875567129624</v>
      </c>
      <c r="Q3863" s="14">
        <f t="shared" si="186"/>
        <v>42143.875567129624</v>
      </c>
      <c r="R3863">
        <f t="shared" si="184"/>
        <v>30</v>
      </c>
    </row>
    <row r="3864" spans="1:18" ht="58" hidden="1" x14ac:dyDescent="0.35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8312</v>
      </c>
      <c r="O3864" t="s">
        <v>8337</v>
      </c>
      <c r="P3864" s="14">
        <f t="shared" si="185"/>
        <v>40347.125601851854</v>
      </c>
      <c r="Q3864" s="14">
        <f t="shared" si="186"/>
        <v>40361.958333333336</v>
      </c>
      <c r="R3864">
        <f t="shared" si="184"/>
        <v>14</v>
      </c>
    </row>
    <row r="3865" spans="1:18" ht="58" hidden="1" x14ac:dyDescent="0.35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8321</v>
      </c>
      <c r="O3865" t="s">
        <v>8322</v>
      </c>
      <c r="P3865" s="14">
        <f t="shared" si="185"/>
        <v>40198.424849537041</v>
      </c>
      <c r="Q3865" s="14">
        <f t="shared" si="186"/>
        <v>40252.290972222225</v>
      </c>
      <c r="R3865">
        <f t="shared" si="184"/>
        <v>54</v>
      </c>
    </row>
    <row r="3866" spans="1:18" ht="43.5" hidden="1" x14ac:dyDescent="0.35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8321</v>
      </c>
      <c r="O3866" t="s">
        <v>8322</v>
      </c>
      <c r="P3866" s="14">
        <f t="shared" si="185"/>
        <v>42167.207071759258</v>
      </c>
      <c r="Q3866" s="14">
        <f t="shared" si="186"/>
        <v>42197.207071759258</v>
      </c>
      <c r="R3866">
        <f t="shared" si="184"/>
        <v>30</v>
      </c>
    </row>
    <row r="3867" spans="1:18" ht="29" hidden="1" x14ac:dyDescent="0.35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8317</v>
      </c>
      <c r="O3867" t="s">
        <v>8320</v>
      </c>
      <c r="P3867" s="14">
        <f t="shared" si="185"/>
        <v>41732.479675925926</v>
      </c>
      <c r="Q3867" s="14">
        <f t="shared" si="186"/>
        <v>41743.958333333336</v>
      </c>
      <c r="R3867">
        <f t="shared" si="184"/>
        <v>11</v>
      </c>
    </row>
    <row r="3868" spans="1:18" ht="43.5" hidden="1" x14ac:dyDescent="0.35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8321</v>
      </c>
      <c r="O3868" t="s">
        <v>8338</v>
      </c>
      <c r="P3868" s="14">
        <f t="shared" si="185"/>
        <v>40906.787581018521</v>
      </c>
      <c r="Q3868" s="14">
        <f t="shared" si="186"/>
        <v>40936.787581018521</v>
      </c>
      <c r="R3868">
        <f t="shared" si="184"/>
        <v>30</v>
      </c>
    </row>
    <row r="3869" spans="1:18" ht="43.5" hidden="1" x14ac:dyDescent="0.35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8321</v>
      </c>
      <c r="O3869" t="s">
        <v>8338</v>
      </c>
      <c r="P3869" s="14">
        <f t="shared" si="185"/>
        <v>42752.647777777776</v>
      </c>
      <c r="Q3869" s="14">
        <f t="shared" si="186"/>
        <v>42759.647777777776</v>
      </c>
      <c r="R3869">
        <f t="shared" si="184"/>
        <v>7</v>
      </c>
    </row>
    <row r="3870" spans="1:18" ht="29" hidden="1" x14ac:dyDescent="0.35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8324</v>
      </c>
      <c r="O3870" t="s">
        <v>8325</v>
      </c>
      <c r="P3870" s="14">
        <f t="shared" si="185"/>
        <v>42044.724953703699</v>
      </c>
      <c r="Q3870" s="14">
        <f t="shared" si="186"/>
        <v>42074.683287037042</v>
      </c>
      <c r="R3870">
        <f t="shared" si="184"/>
        <v>30</v>
      </c>
    </row>
    <row r="3871" spans="1:18" ht="58" hidden="1" x14ac:dyDescent="0.35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8317</v>
      </c>
      <c r="O3871" t="s">
        <v>8319</v>
      </c>
      <c r="P3871" s="14">
        <f t="shared" si="185"/>
        <v>40893.992962962962</v>
      </c>
      <c r="Q3871" s="14">
        <f t="shared" si="186"/>
        <v>40933.992962962962</v>
      </c>
      <c r="R3871">
        <f t="shared" si="184"/>
        <v>40</v>
      </c>
    </row>
    <row r="3872" spans="1:18" ht="43.5" hidden="1" x14ac:dyDescent="0.35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8317</v>
      </c>
      <c r="O3872" t="s">
        <v>8319</v>
      </c>
      <c r="P3872" s="14">
        <f t="shared" si="185"/>
        <v>41023.227731481478</v>
      </c>
      <c r="Q3872" s="14">
        <f t="shared" si="186"/>
        <v>41083.227731481478</v>
      </c>
      <c r="R3872">
        <f t="shared" si="184"/>
        <v>60</v>
      </c>
    </row>
    <row r="3873" spans="1:18" ht="43.5" hidden="1" x14ac:dyDescent="0.35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8317</v>
      </c>
      <c r="O3873" t="s">
        <v>8319</v>
      </c>
      <c r="P3873" s="14">
        <f t="shared" si="185"/>
        <v>40542.839282407411</v>
      </c>
      <c r="Q3873" s="14">
        <f t="shared" si="186"/>
        <v>40559.07708333333</v>
      </c>
      <c r="R3873">
        <f t="shared" si="184"/>
        <v>17</v>
      </c>
    </row>
    <row r="3874" spans="1:18" ht="58" hidden="1" x14ac:dyDescent="0.35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8312</v>
      </c>
      <c r="O3874" t="s">
        <v>8342</v>
      </c>
      <c r="P3874" s="14">
        <f t="shared" si="185"/>
        <v>41150.902187499996</v>
      </c>
      <c r="Q3874" s="14">
        <f t="shared" si="186"/>
        <v>41165.165972222225</v>
      </c>
      <c r="R3874">
        <f t="shared" si="184"/>
        <v>15</v>
      </c>
    </row>
    <row r="3875" spans="1:18" ht="43.5" hidden="1" x14ac:dyDescent="0.35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8312</v>
      </c>
      <c r="O3875" t="s">
        <v>8342</v>
      </c>
      <c r="P3875" s="14">
        <f t="shared" si="185"/>
        <v>41902.874432870369</v>
      </c>
      <c r="Q3875" s="14">
        <f t="shared" si="186"/>
        <v>41932.874432870369</v>
      </c>
      <c r="R3875">
        <f t="shared" si="184"/>
        <v>30</v>
      </c>
    </row>
    <row r="3876" spans="1:18" ht="29" hidden="1" x14ac:dyDescent="0.35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8312</v>
      </c>
      <c r="O3876" t="s">
        <v>8342</v>
      </c>
      <c r="P3876" s="14">
        <f t="shared" si="185"/>
        <v>42639.549479166672</v>
      </c>
      <c r="Q3876" s="14">
        <f t="shared" si="186"/>
        <v>42655.549479166672</v>
      </c>
      <c r="R3876">
        <f t="shared" si="184"/>
        <v>16</v>
      </c>
    </row>
    <row r="3877" spans="1:18" ht="43.5" hidden="1" x14ac:dyDescent="0.35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8315</v>
      </c>
      <c r="O3877" t="s">
        <v>8345</v>
      </c>
      <c r="P3877" s="14">
        <f t="shared" si="185"/>
        <v>41044.64811342593</v>
      </c>
      <c r="Q3877" s="14">
        <f t="shared" si="186"/>
        <v>41076.131944444445</v>
      </c>
      <c r="R3877">
        <f t="shared" si="184"/>
        <v>32</v>
      </c>
    </row>
    <row r="3878" spans="1:18" ht="43.5" hidden="1" x14ac:dyDescent="0.35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8315</v>
      </c>
      <c r="O3878" t="s">
        <v>8345</v>
      </c>
      <c r="P3878" s="14">
        <f t="shared" si="185"/>
        <v>42072.790821759263</v>
      </c>
      <c r="Q3878" s="14">
        <f t="shared" si="186"/>
        <v>42102.790821759263</v>
      </c>
      <c r="R3878">
        <f t="shared" si="184"/>
        <v>30</v>
      </c>
    </row>
    <row r="3879" spans="1:18" ht="43.5" hidden="1" x14ac:dyDescent="0.35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8328</v>
      </c>
      <c r="O3879" t="s">
        <v>8329</v>
      </c>
      <c r="P3879" s="14">
        <f t="shared" si="185"/>
        <v>41900.243159722224</v>
      </c>
      <c r="Q3879" s="14">
        <f t="shared" si="186"/>
        <v>41922.458333333336</v>
      </c>
      <c r="R3879">
        <f t="shared" si="184"/>
        <v>22</v>
      </c>
    </row>
    <row r="3880" spans="1:18" ht="43.5" x14ac:dyDescent="0.35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8328</v>
      </c>
      <c r="O3880" t="s">
        <v>8329</v>
      </c>
      <c r="P3880" s="14">
        <f t="shared" si="185"/>
        <v>42453.428240740745</v>
      </c>
      <c r="Q3880" s="14">
        <f t="shared" si="186"/>
        <v>42483.428240740745</v>
      </c>
      <c r="R3880">
        <f t="shared" si="184"/>
        <v>30</v>
      </c>
    </row>
    <row r="3881" spans="1:18" ht="43.5" x14ac:dyDescent="0.35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8328</v>
      </c>
      <c r="O3881" t="s">
        <v>8329</v>
      </c>
      <c r="P3881" s="14">
        <f t="shared" si="185"/>
        <v>41811.555462962962</v>
      </c>
      <c r="Q3881" s="14">
        <f t="shared" si="186"/>
        <v>41812.875</v>
      </c>
      <c r="R3881">
        <f t="shared" si="184"/>
        <v>1</v>
      </c>
    </row>
    <row r="3882" spans="1:18" ht="58" hidden="1" x14ac:dyDescent="0.35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8328</v>
      </c>
      <c r="O3882" t="s">
        <v>8346</v>
      </c>
      <c r="P3882" s="14">
        <f t="shared" si="185"/>
        <v>42097.874155092592</v>
      </c>
      <c r="Q3882" s="14">
        <f t="shared" si="186"/>
        <v>42142.874155092592</v>
      </c>
      <c r="R3882">
        <f t="shared" si="184"/>
        <v>45</v>
      </c>
    </row>
    <row r="3883" spans="1:18" ht="43.5" hidden="1" x14ac:dyDescent="0.35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8328</v>
      </c>
      <c r="O3883" t="s">
        <v>8344</v>
      </c>
      <c r="P3883" s="14">
        <f t="shared" si="185"/>
        <v>42752.827199074076</v>
      </c>
      <c r="Q3883" s="14">
        <f t="shared" si="186"/>
        <v>42766.75</v>
      </c>
      <c r="R3883">
        <f t="shared" si="184"/>
        <v>14</v>
      </c>
    </row>
    <row r="3884" spans="1:18" ht="58" hidden="1" x14ac:dyDescent="0.35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8328</v>
      </c>
      <c r="O3884" t="s">
        <v>8344</v>
      </c>
      <c r="P3884" s="14">
        <f t="shared" si="185"/>
        <v>40378.893206018518</v>
      </c>
      <c r="Q3884" s="14">
        <f t="shared" si="186"/>
        <v>40453.207638888889</v>
      </c>
      <c r="R3884">
        <f t="shared" si="184"/>
        <v>75</v>
      </c>
    </row>
    <row r="3885" spans="1:18" ht="43.5" hidden="1" x14ac:dyDescent="0.35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8328</v>
      </c>
      <c r="O3885" t="s">
        <v>8344</v>
      </c>
      <c r="P3885" s="14">
        <f t="shared" si="185"/>
        <v>42443.989050925928</v>
      </c>
      <c r="Q3885" s="14">
        <f t="shared" si="186"/>
        <v>42487.552777777775</v>
      </c>
      <c r="R3885">
        <f t="shared" si="184"/>
        <v>44</v>
      </c>
    </row>
    <row r="3886" spans="1:18" ht="43.5" hidden="1" x14ac:dyDescent="0.35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8328</v>
      </c>
      <c r="O3886" t="s">
        <v>8329</v>
      </c>
      <c r="P3886" s="14">
        <f t="shared" si="185"/>
        <v>42788.565208333333</v>
      </c>
      <c r="Q3886" s="14">
        <f t="shared" si="186"/>
        <v>42818.523541666669</v>
      </c>
      <c r="R3886">
        <f t="shared" si="184"/>
        <v>30</v>
      </c>
    </row>
    <row r="3887" spans="1:18" ht="43.5" hidden="1" x14ac:dyDescent="0.35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8328</v>
      </c>
      <c r="O3887" t="s">
        <v>8329</v>
      </c>
      <c r="P3887" s="14">
        <f t="shared" si="185"/>
        <v>42789.462430555555</v>
      </c>
      <c r="Q3887" s="14">
        <f t="shared" si="186"/>
        <v>42825.957638888889</v>
      </c>
      <c r="R3887">
        <f t="shared" si="184"/>
        <v>36</v>
      </c>
    </row>
    <row r="3888" spans="1:18" ht="58" hidden="1" x14ac:dyDescent="0.35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8328</v>
      </c>
      <c r="O3888" t="s">
        <v>8329</v>
      </c>
      <c r="P3888" s="14">
        <f t="shared" si="185"/>
        <v>42800.753333333334</v>
      </c>
      <c r="Q3888" s="14">
        <f t="shared" si="186"/>
        <v>42841.833333333328</v>
      </c>
      <c r="R3888">
        <f t="shared" si="184"/>
        <v>41</v>
      </c>
    </row>
    <row r="3889" spans="1:18" ht="43.5" hidden="1" x14ac:dyDescent="0.35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8328</v>
      </c>
      <c r="O3889" t="s">
        <v>8329</v>
      </c>
      <c r="P3889" s="14">
        <f t="shared" si="185"/>
        <v>41779.310034722221</v>
      </c>
      <c r="Q3889" s="14">
        <f t="shared" si="186"/>
        <v>41805.666666666664</v>
      </c>
      <c r="R3889">
        <f t="shared" si="184"/>
        <v>26</v>
      </c>
    </row>
    <row r="3890" spans="1:18" ht="58" hidden="1" x14ac:dyDescent="0.3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8328</v>
      </c>
      <c r="O3890" t="s">
        <v>8346</v>
      </c>
      <c r="P3890" s="14">
        <f t="shared" si="185"/>
        <v>42172.686099537037</v>
      </c>
      <c r="Q3890" s="14">
        <f t="shared" si="186"/>
        <v>42202.676388888889</v>
      </c>
      <c r="R3890">
        <f t="shared" si="184"/>
        <v>30</v>
      </c>
    </row>
    <row r="3891" spans="1:18" ht="58" hidden="1" x14ac:dyDescent="0.35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8328</v>
      </c>
      <c r="O3891" t="s">
        <v>8329</v>
      </c>
      <c r="P3891" s="14">
        <f t="shared" si="185"/>
        <v>42758.368078703701</v>
      </c>
      <c r="Q3891" s="14">
        <f t="shared" si="186"/>
        <v>42786.368078703701</v>
      </c>
      <c r="R3891">
        <f t="shared" si="184"/>
        <v>28</v>
      </c>
    </row>
    <row r="3892" spans="1:18" ht="58" hidden="1" x14ac:dyDescent="0.35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8328</v>
      </c>
      <c r="O3892" t="s">
        <v>8329</v>
      </c>
      <c r="P3892" s="14">
        <f t="shared" si="185"/>
        <v>42232.702546296292</v>
      </c>
      <c r="Q3892" s="14">
        <f t="shared" si="186"/>
        <v>42264.165972222225</v>
      </c>
      <c r="R3892">
        <f t="shared" si="184"/>
        <v>32</v>
      </c>
    </row>
    <row r="3893" spans="1:18" ht="58" hidden="1" x14ac:dyDescent="0.35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8328</v>
      </c>
      <c r="O3893" t="s">
        <v>8329</v>
      </c>
      <c r="P3893" s="14">
        <f t="shared" si="185"/>
        <v>41990.585486111115</v>
      </c>
      <c r="Q3893" s="14">
        <f t="shared" si="186"/>
        <v>42035.585486111115</v>
      </c>
      <c r="R3893">
        <f t="shared" si="184"/>
        <v>45</v>
      </c>
    </row>
    <row r="3894" spans="1:18" ht="58" hidden="1" x14ac:dyDescent="0.35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8328</v>
      </c>
      <c r="O3894" t="s">
        <v>8329</v>
      </c>
      <c r="P3894" s="14">
        <f t="shared" si="185"/>
        <v>41914.100289351853</v>
      </c>
      <c r="Q3894" s="14">
        <f t="shared" si="186"/>
        <v>41928.165972222225</v>
      </c>
      <c r="R3894">
        <f t="shared" si="184"/>
        <v>14</v>
      </c>
    </row>
    <row r="3895" spans="1:18" ht="43.5" hidden="1" x14ac:dyDescent="0.35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8328</v>
      </c>
      <c r="O3895" t="s">
        <v>8329</v>
      </c>
      <c r="P3895" s="14">
        <f t="shared" si="185"/>
        <v>42053.106111111112</v>
      </c>
      <c r="Q3895" s="14">
        <f t="shared" si="186"/>
        <v>42112.025694444441</v>
      </c>
      <c r="R3895">
        <f t="shared" si="184"/>
        <v>59</v>
      </c>
    </row>
    <row r="3896" spans="1:18" ht="43.5" hidden="1" x14ac:dyDescent="0.35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8328</v>
      </c>
      <c r="O3896" t="s">
        <v>8329</v>
      </c>
      <c r="P3896" s="14">
        <f t="shared" si="185"/>
        <v>42479.432291666672</v>
      </c>
      <c r="Q3896" s="14">
        <f t="shared" si="186"/>
        <v>42492.958333333328</v>
      </c>
      <c r="R3896">
        <f t="shared" si="184"/>
        <v>13</v>
      </c>
    </row>
    <row r="3897" spans="1:18" ht="43.5" hidden="1" x14ac:dyDescent="0.3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8328</v>
      </c>
      <c r="O3897" t="s">
        <v>8329</v>
      </c>
      <c r="P3897" s="14">
        <f t="shared" si="185"/>
        <v>42056.091631944444</v>
      </c>
      <c r="Q3897" s="14">
        <f t="shared" si="186"/>
        <v>42070.204861111109</v>
      </c>
      <c r="R3897">
        <f t="shared" si="184"/>
        <v>14</v>
      </c>
    </row>
    <row r="3898" spans="1:18" ht="43.5" hidden="1" x14ac:dyDescent="0.35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8328</v>
      </c>
      <c r="O3898" t="s">
        <v>8329</v>
      </c>
      <c r="P3898" s="14">
        <f t="shared" si="185"/>
        <v>42107.067557870367</v>
      </c>
      <c r="Q3898" s="14">
        <f t="shared" si="186"/>
        <v>42137.067557870367</v>
      </c>
      <c r="R3898">
        <f t="shared" si="184"/>
        <v>30</v>
      </c>
    </row>
    <row r="3899" spans="1:18" ht="58" hidden="1" x14ac:dyDescent="0.35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8328</v>
      </c>
      <c r="O3899" t="s">
        <v>8329</v>
      </c>
      <c r="P3899" s="14">
        <f t="shared" si="185"/>
        <v>41830.545694444445</v>
      </c>
      <c r="Q3899" s="14">
        <f t="shared" si="186"/>
        <v>41859.936111111114</v>
      </c>
      <c r="R3899">
        <f t="shared" si="184"/>
        <v>29</v>
      </c>
    </row>
    <row r="3900" spans="1:18" ht="58" hidden="1" x14ac:dyDescent="0.35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8328</v>
      </c>
      <c r="O3900" t="s">
        <v>8329</v>
      </c>
      <c r="P3900" s="14">
        <f t="shared" si="185"/>
        <v>42446.845543981486</v>
      </c>
      <c r="Q3900" s="14">
        <f t="shared" si="186"/>
        <v>42496.845543981486</v>
      </c>
      <c r="R3900">
        <f t="shared" si="184"/>
        <v>50</v>
      </c>
    </row>
    <row r="3901" spans="1:18" ht="29" hidden="1" x14ac:dyDescent="0.35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8328</v>
      </c>
      <c r="O3901" t="s">
        <v>8329</v>
      </c>
      <c r="P3901" s="14">
        <f t="shared" si="185"/>
        <v>42140.712314814817</v>
      </c>
      <c r="Q3901" s="14">
        <f t="shared" si="186"/>
        <v>42154.756944444445</v>
      </c>
      <c r="R3901">
        <f t="shared" si="184"/>
        <v>14</v>
      </c>
    </row>
    <row r="3902" spans="1:18" ht="58" hidden="1" x14ac:dyDescent="0.35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8328</v>
      </c>
      <c r="O3902" t="s">
        <v>8329</v>
      </c>
      <c r="P3902" s="14">
        <f t="shared" si="185"/>
        <v>42152.503495370373</v>
      </c>
      <c r="Q3902" s="14">
        <f t="shared" si="186"/>
        <v>42172.503495370373</v>
      </c>
      <c r="R3902">
        <f t="shared" si="184"/>
        <v>20</v>
      </c>
    </row>
    <row r="3903" spans="1:18" ht="43.5" hidden="1" x14ac:dyDescent="0.35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8328</v>
      </c>
      <c r="O3903" t="s">
        <v>8329</v>
      </c>
      <c r="P3903" s="14">
        <f t="shared" si="185"/>
        <v>41808.991944444446</v>
      </c>
      <c r="Q3903" s="14">
        <f t="shared" si="186"/>
        <v>41838.991944444446</v>
      </c>
      <c r="R3903">
        <f t="shared" si="184"/>
        <v>30</v>
      </c>
    </row>
    <row r="3904" spans="1:18" ht="43.5" hidden="1" x14ac:dyDescent="0.35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8328</v>
      </c>
      <c r="O3904" t="s">
        <v>8329</v>
      </c>
      <c r="P3904" s="14">
        <f t="shared" si="185"/>
        <v>42544.814328703709</v>
      </c>
      <c r="Q3904" s="14">
        <f t="shared" si="186"/>
        <v>42582.873611111107</v>
      </c>
      <c r="R3904">
        <f t="shared" si="184"/>
        <v>38</v>
      </c>
    </row>
    <row r="3905" spans="1:18" ht="58" hidden="1" x14ac:dyDescent="0.35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8328</v>
      </c>
      <c r="O3905" t="s">
        <v>8329</v>
      </c>
      <c r="P3905" s="14">
        <f t="shared" si="185"/>
        <v>42053.733078703706</v>
      </c>
      <c r="Q3905" s="14">
        <f t="shared" si="186"/>
        <v>42063.207638888889</v>
      </c>
      <c r="R3905">
        <f t="shared" si="184"/>
        <v>10</v>
      </c>
    </row>
    <row r="3906" spans="1:18" ht="43.5" hidden="1" x14ac:dyDescent="0.35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8328</v>
      </c>
      <c r="O3906" t="s">
        <v>8329</v>
      </c>
      <c r="P3906" s="14">
        <f t="shared" si="185"/>
        <v>42036.704525462963</v>
      </c>
      <c r="Q3906" s="14">
        <f t="shared" si="186"/>
        <v>42096.662858796291</v>
      </c>
      <c r="R3906">
        <f t="shared" si="184"/>
        <v>60</v>
      </c>
    </row>
    <row r="3907" spans="1:18" ht="58" hidden="1" x14ac:dyDescent="0.35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8328</v>
      </c>
      <c r="O3907" t="s">
        <v>8329</v>
      </c>
      <c r="P3907" s="14">
        <f t="shared" si="185"/>
        <v>42480.479861111111</v>
      </c>
      <c r="Q3907" s="14">
        <f t="shared" si="186"/>
        <v>42510.479861111111</v>
      </c>
      <c r="R3907">
        <f t="shared" ref="R3907:R3970" si="187">_xlfn.DAYS(Q3907,P3907)</f>
        <v>30</v>
      </c>
    </row>
    <row r="3908" spans="1:18" ht="43.5" hidden="1" x14ac:dyDescent="0.35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8328</v>
      </c>
      <c r="O3908" t="s">
        <v>8329</v>
      </c>
      <c r="P3908" s="14">
        <f t="shared" ref="P3908:P3971" si="188">(((J3908/60)/60)/24)+DATE(1970,1,1)</f>
        <v>41852.527222222219</v>
      </c>
      <c r="Q3908" s="14">
        <f t="shared" ref="Q3908:Q3971" si="189">(((I3908/60)/60)/24)+DATE(1970,1,1)</f>
        <v>41866.527222222219</v>
      </c>
      <c r="R3908">
        <f t="shared" si="187"/>
        <v>14</v>
      </c>
    </row>
    <row r="3909" spans="1:18" ht="58" hidden="1" x14ac:dyDescent="0.35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8328</v>
      </c>
      <c r="O3909" t="s">
        <v>8329</v>
      </c>
      <c r="P3909" s="14">
        <f t="shared" si="188"/>
        <v>42643.632858796293</v>
      </c>
      <c r="Q3909" s="14">
        <f t="shared" si="189"/>
        <v>42672.125</v>
      </c>
      <c r="R3909">
        <f t="shared" si="187"/>
        <v>29</v>
      </c>
    </row>
    <row r="3910" spans="1:18" ht="43.5" hidden="1" x14ac:dyDescent="0.35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8328</v>
      </c>
      <c r="O3910" t="s">
        <v>8329</v>
      </c>
      <c r="P3910" s="14">
        <f t="shared" si="188"/>
        <v>41841.820486111108</v>
      </c>
      <c r="Q3910" s="14">
        <f t="shared" si="189"/>
        <v>41882.833333333336</v>
      </c>
      <c r="R3910">
        <f t="shared" si="187"/>
        <v>41</v>
      </c>
    </row>
    <row r="3911" spans="1:18" ht="58" hidden="1" x14ac:dyDescent="0.35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8328</v>
      </c>
      <c r="O3911" t="s">
        <v>8329</v>
      </c>
      <c r="P3911" s="14">
        <f t="shared" si="188"/>
        <v>42121.249814814815</v>
      </c>
      <c r="Q3911" s="14">
        <f t="shared" si="189"/>
        <v>42142.249814814815</v>
      </c>
      <c r="R3911">
        <f t="shared" si="187"/>
        <v>21</v>
      </c>
    </row>
    <row r="3912" spans="1:18" ht="43.5" hidden="1" x14ac:dyDescent="0.35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8328</v>
      </c>
      <c r="O3912" t="s">
        <v>8329</v>
      </c>
      <c r="P3912" s="14">
        <f t="shared" si="188"/>
        <v>42020.846666666665</v>
      </c>
      <c r="Q3912" s="14">
        <f t="shared" si="189"/>
        <v>42037.207638888889</v>
      </c>
      <c r="R3912">
        <f t="shared" si="187"/>
        <v>17</v>
      </c>
    </row>
    <row r="3913" spans="1:18" ht="43.5" hidden="1" x14ac:dyDescent="0.35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8328</v>
      </c>
      <c r="O3913" t="s">
        <v>8329</v>
      </c>
      <c r="P3913" s="14">
        <f t="shared" si="188"/>
        <v>42214.6956712963</v>
      </c>
      <c r="Q3913" s="14">
        <f t="shared" si="189"/>
        <v>42225.666666666672</v>
      </c>
      <c r="R3913">
        <f t="shared" si="187"/>
        <v>11</v>
      </c>
    </row>
    <row r="3914" spans="1:18" ht="58" hidden="1" x14ac:dyDescent="0.35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8328</v>
      </c>
      <c r="O3914" t="s">
        <v>8329</v>
      </c>
      <c r="P3914" s="14">
        <f t="shared" si="188"/>
        <v>42177.761782407411</v>
      </c>
      <c r="Q3914" s="14">
        <f t="shared" si="189"/>
        <v>42198.041666666672</v>
      </c>
      <c r="R3914">
        <f t="shared" si="187"/>
        <v>21</v>
      </c>
    </row>
    <row r="3915" spans="1:18" ht="58" hidden="1" x14ac:dyDescent="0.35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8328</v>
      </c>
      <c r="O3915" t="s">
        <v>8329</v>
      </c>
      <c r="P3915" s="14">
        <f t="shared" si="188"/>
        <v>42289.761192129634</v>
      </c>
      <c r="Q3915" s="14">
        <f t="shared" si="189"/>
        <v>42319.802858796291</v>
      </c>
      <c r="R3915">
        <f t="shared" si="187"/>
        <v>30</v>
      </c>
    </row>
    <row r="3916" spans="1:18" ht="43.5" hidden="1" x14ac:dyDescent="0.35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8328</v>
      </c>
      <c r="O3916" t="s">
        <v>8329</v>
      </c>
      <c r="P3916" s="14">
        <f t="shared" si="188"/>
        <v>42555.671944444446</v>
      </c>
      <c r="Q3916" s="14">
        <f t="shared" si="189"/>
        <v>42583.791666666672</v>
      </c>
      <c r="R3916">
        <f t="shared" si="187"/>
        <v>28</v>
      </c>
    </row>
    <row r="3917" spans="1:18" ht="29" hidden="1" x14ac:dyDescent="0.35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8328</v>
      </c>
      <c r="O3917" t="s">
        <v>8329</v>
      </c>
      <c r="P3917" s="14">
        <f t="shared" si="188"/>
        <v>42146.570393518516</v>
      </c>
      <c r="Q3917" s="14">
        <f t="shared" si="189"/>
        <v>42176.570393518516</v>
      </c>
      <c r="R3917">
        <f t="shared" si="187"/>
        <v>30</v>
      </c>
    </row>
    <row r="3918" spans="1:18" ht="43.5" hidden="1" x14ac:dyDescent="0.35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8328</v>
      </c>
      <c r="O3918" t="s">
        <v>8329</v>
      </c>
      <c r="P3918" s="14">
        <f t="shared" si="188"/>
        <v>42430.762222222227</v>
      </c>
      <c r="Q3918" s="14">
        <f t="shared" si="189"/>
        <v>42460.720555555556</v>
      </c>
      <c r="R3918">
        <f t="shared" si="187"/>
        <v>30</v>
      </c>
    </row>
    <row r="3919" spans="1:18" ht="43.5" hidden="1" x14ac:dyDescent="0.35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8328</v>
      </c>
      <c r="O3919" t="s">
        <v>8329</v>
      </c>
      <c r="P3919" s="14">
        <f t="shared" si="188"/>
        <v>42503.539976851855</v>
      </c>
      <c r="Q3919" s="14">
        <f t="shared" si="189"/>
        <v>42548.791666666672</v>
      </c>
      <c r="R3919">
        <f t="shared" si="187"/>
        <v>45</v>
      </c>
    </row>
    <row r="3920" spans="1:18" ht="43.5" hidden="1" x14ac:dyDescent="0.35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8328</v>
      </c>
      <c r="O3920" t="s">
        <v>8329</v>
      </c>
      <c r="P3920" s="14">
        <f t="shared" si="188"/>
        <v>42220.79487268519</v>
      </c>
      <c r="Q3920" s="14">
        <f t="shared" si="189"/>
        <v>42246</v>
      </c>
      <c r="R3920">
        <f t="shared" si="187"/>
        <v>26</v>
      </c>
    </row>
    <row r="3921" spans="1:18" ht="43.5" hidden="1" x14ac:dyDescent="0.35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8328</v>
      </c>
      <c r="O3921" t="s">
        <v>8346</v>
      </c>
      <c r="P3921" s="14">
        <f t="shared" si="188"/>
        <v>41946.936909722222</v>
      </c>
      <c r="Q3921" s="14">
        <f t="shared" si="189"/>
        <v>41966.936909722222</v>
      </c>
      <c r="R3921">
        <f t="shared" si="187"/>
        <v>20</v>
      </c>
    </row>
    <row r="3922" spans="1:18" ht="43.5" hidden="1" x14ac:dyDescent="0.35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8328</v>
      </c>
      <c r="O3922" t="s">
        <v>8346</v>
      </c>
      <c r="P3922" s="14">
        <f t="shared" si="188"/>
        <v>42598.749155092592</v>
      </c>
      <c r="Q3922" s="14">
        <f t="shared" si="189"/>
        <v>42643.749155092592</v>
      </c>
      <c r="R3922">
        <f t="shared" si="187"/>
        <v>45</v>
      </c>
    </row>
    <row r="3923" spans="1:18" ht="43.5" hidden="1" x14ac:dyDescent="0.35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8328</v>
      </c>
      <c r="O3923" t="s">
        <v>8329</v>
      </c>
      <c r="P3923" s="14">
        <f t="shared" si="188"/>
        <v>42381.478981481487</v>
      </c>
      <c r="Q3923" s="14">
        <f t="shared" si="189"/>
        <v>42402.478981481487</v>
      </c>
      <c r="R3923">
        <f t="shared" si="187"/>
        <v>21</v>
      </c>
    </row>
    <row r="3924" spans="1:18" ht="43.5" hidden="1" x14ac:dyDescent="0.35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8328</v>
      </c>
      <c r="O3924" t="s">
        <v>8329</v>
      </c>
      <c r="P3924" s="14">
        <f t="shared" si="188"/>
        <v>41828.646319444444</v>
      </c>
      <c r="Q3924" s="14">
        <f t="shared" si="189"/>
        <v>41861.665972222225</v>
      </c>
      <c r="R3924">
        <f t="shared" si="187"/>
        <v>33</v>
      </c>
    </row>
    <row r="3925" spans="1:18" ht="29" hidden="1" x14ac:dyDescent="0.35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8328</v>
      </c>
      <c r="O3925" t="s">
        <v>8329</v>
      </c>
      <c r="P3925" s="14">
        <f t="shared" si="188"/>
        <v>41882.585648148146</v>
      </c>
      <c r="Q3925" s="14">
        <f t="shared" si="189"/>
        <v>41912.666666666664</v>
      </c>
      <c r="R3925">
        <f t="shared" si="187"/>
        <v>30</v>
      </c>
    </row>
    <row r="3926" spans="1:18" ht="29" hidden="1" x14ac:dyDescent="0.35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8328</v>
      </c>
      <c r="O3926" t="s">
        <v>8329</v>
      </c>
      <c r="P3926" s="14">
        <f t="shared" si="188"/>
        <v>41779.724224537036</v>
      </c>
      <c r="Q3926" s="14">
        <f t="shared" si="189"/>
        <v>41805.666666666664</v>
      </c>
      <c r="R3926">
        <f t="shared" si="187"/>
        <v>26</v>
      </c>
    </row>
    <row r="3927" spans="1:18" ht="43.5" hidden="1" x14ac:dyDescent="0.35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8328</v>
      </c>
      <c r="O3927" t="s">
        <v>8329</v>
      </c>
      <c r="P3927" s="14">
        <f t="shared" si="188"/>
        <v>42032.716145833328</v>
      </c>
      <c r="Q3927" s="14">
        <f t="shared" si="189"/>
        <v>42062.716145833328</v>
      </c>
      <c r="R3927">
        <f t="shared" si="187"/>
        <v>30</v>
      </c>
    </row>
    <row r="3928" spans="1:18" ht="43.5" hidden="1" x14ac:dyDescent="0.35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8328</v>
      </c>
      <c r="O3928" t="s">
        <v>8346</v>
      </c>
      <c r="P3928" s="14">
        <f t="shared" si="188"/>
        <v>42458.127175925925</v>
      </c>
      <c r="Q3928" s="14">
        <f t="shared" si="189"/>
        <v>42489.165972222225</v>
      </c>
      <c r="R3928">
        <f t="shared" si="187"/>
        <v>31</v>
      </c>
    </row>
    <row r="3929" spans="1:18" ht="58" hidden="1" x14ac:dyDescent="0.35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8328</v>
      </c>
      <c r="O3929" t="s">
        <v>8346</v>
      </c>
      <c r="P3929" s="14">
        <f t="shared" si="188"/>
        <v>42619.802488425921</v>
      </c>
      <c r="Q3929" s="14">
        <f t="shared" si="189"/>
        <v>42659.875</v>
      </c>
      <c r="R3929">
        <f t="shared" si="187"/>
        <v>40</v>
      </c>
    </row>
    <row r="3930" spans="1:18" ht="58" hidden="1" x14ac:dyDescent="0.35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8328</v>
      </c>
      <c r="O3930" t="s">
        <v>8346</v>
      </c>
      <c r="P3930" s="14">
        <f t="shared" si="188"/>
        <v>42173.466863425929</v>
      </c>
      <c r="Q3930" s="14">
        <f t="shared" si="189"/>
        <v>42226.958333333328</v>
      </c>
      <c r="R3930">
        <f t="shared" si="187"/>
        <v>53</v>
      </c>
    </row>
    <row r="3931" spans="1:18" ht="43.5" hidden="1" x14ac:dyDescent="0.35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8328</v>
      </c>
      <c r="O3931" t="s">
        <v>8329</v>
      </c>
      <c r="P3931" s="14">
        <f t="shared" si="188"/>
        <v>42593.865405092598</v>
      </c>
      <c r="Q3931" s="14">
        <f t="shared" si="189"/>
        <v>42613.865405092598</v>
      </c>
      <c r="R3931">
        <f t="shared" si="187"/>
        <v>20</v>
      </c>
    </row>
    <row r="3932" spans="1:18" ht="58" hidden="1" x14ac:dyDescent="0.35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8328</v>
      </c>
      <c r="O3932" t="s">
        <v>8329</v>
      </c>
      <c r="P3932" s="14">
        <f t="shared" si="188"/>
        <v>41927.848900462966</v>
      </c>
      <c r="Q3932" s="14">
        <f t="shared" si="189"/>
        <v>41948.890567129631</v>
      </c>
      <c r="R3932">
        <f t="shared" si="187"/>
        <v>21</v>
      </c>
    </row>
    <row r="3933" spans="1:18" ht="58" x14ac:dyDescent="0.35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8328</v>
      </c>
      <c r="O3933" t="s">
        <v>8329</v>
      </c>
      <c r="P3933" s="14">
        <f t="shared" si="188"/>
        <v>42128.431064814817</v>
      </c>
      <c r="Q3933" s="14">
        <f t="shared" si="189"/>
        <v>42146.875</v>
      </c>
      <c r="R3933">
        <f t="shared" si="187"/>
        <v>18</v>
      </c>
    </row>
    <row r="3934" spans="1:18" ht="29" hidden="1" x14ac:dyDescent="0.35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8328</v>
      </c>
      <c r="O3934" t="s">
        <v>8346</v>
      </c>
      <c r="P3934" s="14">
        <f t="shared" si="188"/>
        <v>42756.018506944441</v>
      </c>
      <c r="Q3934" s="14">
        <f t="shared" si="189"/>
        <v>42786.018506944441</v>
      </c>
      <c r="R3934">
        <f t="shared" si="187"/>
        <v>30</v>
      </c>
    </row>
    <row r="3935" spans="1:18" ht="29" x14ac:dyDescent="0.35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8328</v>
      </c>
      <c r="O3935" t="s">
        <v>8329</v>
      </c>
      <c r="P3935" s="14">
        <f t="shared" si="188"/>
        <v>42125.644467592589</v>
      </c>
      <c r="Q3935" s="14">
        <f t="shared" si="189"/>
        <v>42155.644467592589</v>
      </c>
      <c r="R3935">
        <f t="shared" si="187"/>
        <v>30</v>
      </c>
    </row>
    <row r="3936" spans="1:18" x14ac:dyDescent="0.35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8328</v>
      </c>
      <c r="O3936" t="s">
        <v>8329</v>
      </c>
      <c r="P3936" s="14">
        <f t="shared" si="188"/>
        <v>41890.16269675926</v>
      </c>
      <c r="Q3936" s="14">
        <f t="shared" si="189"/>
        <v>41920.16269675926</v>
      </c>
      <c r="R3936">
        <f t="shared" si="187"/>
        <v>30</v>
      </c>
    </row>
    <row r="3937" spans="1:18" ht="43.5" x14ac:dyDescent="0.35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8328</v>
      </c>
      <c r="O3937" t="s">
        <v>8329</v>
      </c>
      <c r="P3937" s="14">
        <f t="shared" si="188"/>
        <v>41869.872685185182</v>
      </c>
      <c r="Q3937" s="14">
        <f t="shared" si="189"/>
        <v>41899.872685185182</v>
      </c>
      <c r="R3937">
        <f t="shared" si="187"/>
        <v>30</v>
      </c>
    </row>
    <row r="3938" spans="1:18" ht="43.5" x14ac:dyDescent="0.35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8328</v>
      </c>
      <c r="O3938" t="s">
        <v>8329</v>
      </c>
      <c r="P3938" s="14">
        <f t="shared" si="188"/>
        <v>42305.670914351853</v>
      </c>
      <c r="Q3938" s="14">
        <f t="shared" si="189"/>
        <v>42339.249305555553</v>
      </c>
      <c r="R3938">
        <f t="shared" si="187"/>
        <v>34</v>
      </c>
    </row>
    <row r="3939" spans="1:18" ht="43.5" x14ac:dyDescent="0.35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8328</v>
      </c>
      <c r="O3939" t="s">
        <v>8329</v>
      </c>
      <c r="P3939" s="14">
        <f t="shared" si="188"/>
        <v>41761.810150462967</v>
      </c>
      <c r="Q3939" s="14">
        <f t="shared" si="189"/>
        <v>41768.286805555559</v>
      </c>
      <c r="R3939">
        <f t="shared" si="187"/>
        <v>7</v>
      </c>
    </row>
    <row r="3940" spans="1:18" ht="43.5" x14ac:dyDescent="0.35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8328</v>
      </c>
      <c r="O3940" t="s">
        <v>8329</v>
      </c>
      <c r="P3940" s="14">
        <f t="shared" si="188"/>
        <v>41928.690138888887</v>
      </c>
      <c r="Q3940" s="14">
        <f t="shared" si="189"/>
        <v>41958.833333333328</v>
      </c>
      <c r="R3940">
        <f t="shared" si="187"/>
        <v>30</v>
      </c>
    </row>
    <row r="3941" spans="1:18" ht="43.5" x14ac:dyDescent="0.35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8328</v>
      </c>
      <c r="O3941" t="s">
        <v>8329</v>
      </c>
      <c r="P3941" s="14">
        <f t="shared" si="188"/>
        <v>42475.848067129627</v>
      </c>
      <c r="Q3941" s="14">
        <f t="shared" si="189"/>
        <v>42505.848067129627</v>
      </c>
      <c r="R3941">
        <f t="shared" si="187"/>
        <v>30</v>
      </c>
    </row>
    <row r="3942" spans="1:18" ht="43.5" x14ac:dyDescent="0.35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8328</v>
      </c>
      <c r="O3942" t="s">
        <v>8329</v>
      </c>
      <c r="P3942" s="14">
        <f t="shared" si="188"/>
        <v>42307.539398148147</v>
      </c>
      <c r="Q3942" s="14">
        <f t="shared" si="189"/>
        <v>42337.581064814818</v>
      </c>
      <c r="R3942">
        <f t="shared" si="187"/>
        <v>30</v>
      </c>
    </row>
    <row r="3943" spans="1:18" ht="43.5" hidden="1" x14ac:dyDescent="0.3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8312</v>
      </c>
      <c r="O3943" t="s">
        <v>8337</v>
      </c>
      <c r="P3943" s="14">
        <f t="shared" si="188"/>
        <v>42115.853888888887</v>
      </c>
      <c r="Q3943" s="14">
        <f t="shared" si="189"/>
        <v>42148.853888888887</v>
      </c>
      <c r="R3943">
        <f t="shared" si="187"/>
        <v>33</v>
      </c>
    </row>
    <row r="3944" spans="1:18" ht="43.5" hidden="1" x14ac:dyDescent="0.3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8321</v>
      </c>
      <c r="O3944" t="s">
        <v>8338</v>
      </c>
      <c r="P3944" s="14">
        <f t="shared" si="188"/>
        <v>42682.451921296291</v>
      </c>
      <c r="Q3944" s="14">
        <f t="shared" si="189"/>
        <v>42696.451921296291</v>
      </c>
      <c r="R3944">
        <f t="shared" si="187"/>
        <v>14</v>
      </c>
    </row>
    <row r="3945" spans="1:18" ht="43.5" hidden="1" x14ac:dyDescent="0.3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8317</v>
      </c>
      <c r="O3945" t="s">
        <v>8319</v>
      </c>
      <c r="P3945" s="14">
        <f t="shared" si="188"/>
        <v>40981.710243055553</v>
      </c>
      <c r="Q3945" s="14">
        <f t="shared" si="189"/>
        <v>41011.710243055553</v>
      </c>
      <c r="R3945">
        <f t="shared" si="187"/>
        <v>30</v>
      </c>
    </row>
    <row r="3946" spans="1:18" hidden="1" x14ac:dyDescent="0.3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8306</v>
      </c>
      <c r="O3946" t="s">
        <v>8353</v>
      </c>
      <c r="P3946" s="14">
        <f t="shared" si="188"/>
        <v>40918.738935185182</v>
      </c>
      <c r="Q3946" s="14">
        <f t="shared" si="189"/>
        <v>40943.738935185182</v>
      </c>
      <c r="R3946">
        <f t="shared" si="187"/>
        <v>25</v>
      </c>
    </row>
    <row r="3947" spans="1:18" ht="29" hidden="1" x14ac:dyDescent="0.35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8306</v>
      </c>
      <c r="O3947" t="s">
        <v>8309</v>
      </c>
      <c r="P3947" s="14">
        <f t="shared" si="188"/>
        <v>42070.047754629632</v>
      </c>
      <c r="Q3947" s="14">
        <f t="shared" si="189"/>
        <v>42087.00608796296</v>
      </c>
      <c r="R3947">
        <f t="shared" si="187"/>
        <v>17</v>
      </c>
    </row>
    <row r="3948" spans="1:18" ht="43.5" hidden="1" x14ac:dyDescent="0.35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8306</v>
      </c>
      <c r="O3948" t="s">
        <v>8311</v>
      </c>
      <c r="P3948" s="14">
        <f t="shared" si="188"/>
        <v>41919.761782407404</v>
      </c>
      <c r="Q3948" s="14">
        <f t="shared" si="189"/>
        <v>41929.761782407404</v>
      </c>
      <c r="R3948">
        <f t="shared" si="187"/>
        <v>10</v>
      </c>
    </row>
    <row r="3949" spans="1:18" ht="43.5" hidden="1" x14ac:dyDescent="0.3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8326</v>
      </c>
      <c r="O3949" t="s">
        <v>8327</v>
      </c>
      <c r="P3949" s="14">
        <f t="shared" si="188"/>
        <v>41860.91002314815</v>
      </c>
      <c r="Q3949" s="14">
        <f t="shared" si="189"/>
        <v>41872.91002314815</v>
      </c>
      <c r="R3949">
        <f t="shared" si="187"/>
        <v>12</v>
      </c>
    </row>
    <row r="3950" spans="1:18" ht="58" hidden="1" x14ac:dyDescent="0.35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8328</v>
      </c>
      <c r="O3950" t="s">
        <v>8329</v>
      </c>
      <c r="P3950" s="14">
        <f t="shared" si="188"/>
        <v>42746.261782407411</v>
      </c>
      <c r="Q3950" s="14">
        <f t="shared" si="189"/>
        <v>42784.207638888889</v>
      </c>
      <c r="R3950">
        <f t="shared" si="187"/>
        <v>38</v>
      </c>
    </row>
    <row r="3951" spans="1:18" ht="43.5" hidden="1" x14ac:dyDescent="0.3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8317</v>
      </c>
      <c r="O3951" t="s">
        <v>8320</v>
      </c>
      <c r="P3951" s="14">
        <f t="shared" si="188"/>
        <v>42299.776770833334</v>
      </c>
      <c r="Q3951" s="14">
        <f t="shared" si="189"/>
        <v>42310.333333333328</v>
      </c>
      <c r="R3951">
        <f t="shared" si="187"/>
        <v>11</v>
      </c>
    </row>
    <row r="3952" spans="1:18" ht="43.5" hidden="1" x14ac:dyDescent="0.3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8312</v>
      </c>
      <c r="O3952" t="s">
        <v>8313</v>
      </c>
      <c r="P3952" s="14">
        <f t="shared" si="188"/>
        <v>41954.688310185185</v>
      </c>
      <c r="Q3952" s="14">
        <f t="shared" si="189"/>
        <v>41984.688310185185</v>
      </c>
      <c r="R3952">
        <f t="shared" si="187"/>
        <v>30</v>
      </c>
    </row>
    <row r="3953" spans="1:18" ht="43.5" hidden="1" x14ac:dyDescent="0.3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8306</v>
      </c>
      <c r="O3953" t="s">
        <v>8353</v>
      </c>
      <c r="P3953" s="14">
        <f t="shared" si="188"/>
        <v>40997.144872685189</v>
      </c>
      <c r="Q3953" s="14">
        <f t="shared" si="189"/>
        <v>41050.124305555553</v>
      </c>
      <c r="R3953">
        <f t="shared" si="187"/>
        <v>53</v>
      </c>
    </row>
    <row r="3954" spans="1:18" ht="43.5" hidden="1" x14ac:dyDescent="0.35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8306</v>
      </c>
      <c r="O3954" t="s">
        <v>8353</v>
      </c>
      <c r="P3954" s="14">
        <f t="shared" si="188"/>
        <v>40706.135208333333</v>
      </c>
      <c r="Q3954" s="14">
        <f t="shared" si="189"/>
        <v>40736.135208333333</v>
      </c>
      <c r="R3954">
        <f t="shared" si="187"/>
        <v>30</v>
      </c>
    </row>
    <row r="3955" spans="1:18" ht="43.5" hidden="1" x14ac:dyDescent="0.35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8306</v>
      </c>
      <c r="O3955" t="s">
        <v>8311</v>
      </c>
      <c r="P3955" s="14">
        <f t="shared" si="188"/>
        <v>41550.793935185182</v>
      </c>
      <c r="Q3955" s="14">
        <f t="shared" si="189"/>
        <v>41580.793935185182</v>
      </c>
      <c r="R3955">
        <f t="shared" si="187"/>
        <v>30</v>
      </c>
    </row>
    <row r="3956" spans="1:18" ht="58" hidden="1" x14ac:dyDescent="0.35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8312</v>
      </c>
      <c r="O3956" t="s">
        <v>8313</v>
      </c>
      <c r="P3956" s="14">
        <f t="shared" si="188"/>
        <v>42188.012777777782</v>
      </c>
      <c r="Q3956" s="14">
        <f t="shared" si="189"/>
        <v>42218.012777777782</v>
      </c>
      <c r="R3956">
        <f t="shared" si="187"/>
        <v>30</v>
      </c>
    </row>
    <row r="3957" spans="1:18" ht="43.5" hidden="1" x14ac:dyDescent="0.35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8312</v>
      </c>
      <c r="O3957" t="s">
        <v>8313</v>
      </c>
      <c r="P3957" s="14">
        <f t="shared" si="188"/>
        <v>42317.810219907406</v>
      </c>
      <c r="Q3957" s="14">
        <f t="shared" si="189"/>
        <v>42347.810219907406</v>
      </c>
      <c r="R3957">
        <f t="shared" si="187"/>
        <v>30</v>
      </c>
    </row>
    <row r="3958" spans="1:18" ht="29" hidden="1" x14ac:dyDescent="0.35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8317</v>
      </c>
      <c r="O3958" t="s">
        <v>8335</v>
      </c>
      <c r="P3958" s="14">
        <f t="shared" si="188"/>
        <v>41619.998310185183</v>
      </c>
      <c r="Q3958" s="14">
        <f t="shared" si="189"/>
        <v>41629.197222222225</v>
      </c>
      <c r="R3958">
        <f t="shared" si="187"/>
        <v>10</v>
      </c>
    </row>
    <row r="3959" spans="1:18" ht="43.5" hidden="1" x14ac:dyDescent="0.35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8321</v>
      </c>
      <c r="O3959" t="s">
        <v>8322</v>
      </c>
      <c r="P3959" s="14">
        <f t="shared" si="188"/>
        <v>40973.740451388891</v>
      </c>
      <c r="Q3959" s="14">
        <f t="shared" si="189"/>
        <v>41003.698784722219</v>
      </c>
      <c r="R3959">
        <f t="shared" si="187"/>
        <v>30</v>
      </c>
    </row>
    <row r="3960" spans="1:18" ht="29" hidden="1" x14ac:dyDescent="0.35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8317</v>
      </c>
      <c r="O3960" t="s">
        <v>8335</v>
      </c>
      <c r="P3960" s="14">
        <f t="shared" si="188"/>
        <v>42184.646863425922</v>
      </c>
      <c r="Q3960" s="14">
        <f t="shared" si="189"/>
        <v>42214.646863425922</v>
      </c>
      <c r="R3960">
        <f t="shared" si="187"/>
        <v>30</v>
      </c>
    </row>
    <row r="3961" spans="1:18" ht="43.5" hidden="1" x14ac:dyDescent="0.35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8317</v>
      </c>
      <c r="O3961" t="s">
        <v>8335</v>
      </c>
      <c r="P3961" s="14">
        <f t="shared" si="188"/>
        <v>40379.23096064815</v>
      </c>
      <c r="Q3961" s="14">
        <f t="shared" si="189"/>
        <v>40393.082638888889</v>
      </c>
      <c r="R3961">
        <f t="shared" si="187"/>
        <v>14</v>
      </c>
    </row>
    <row r="3962" spans="1:18" ht="43.5" hidden="1" x14ac:dyDescent="0.35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8317</v>
      </c>
      <c r="O3962" t="s">
        <v>8335</v>
      </c>
      <c r="P3962" s="14">
        <f t="shared" si="188"/>
        <v>41303.044016203705</v>
      </c>
      <c r="Q3962" s="14">
        <f t="shared" si="189"/>
        <v>41335.332638888889</v>
      </c>
      <c r="R3962">
        <f t="shared" si="187"/>
        <v>32</v>
      </c>
    </row>
    <row r="3963" spans="1:18" ht="29" hidden="1" x14ac:dyDescent="0.35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8317</v>
      </c>
      <c r="O3963" t="s">
        <v>8335</v>
      </c>
      <c r="P3963" s="14">
        <f t="shared" si="188"/>
        <v>42240.852534722217</v>
      </c>
      <c r="Q3963" s="14">
        <f t="shared" si="189"/>
        <v>42270.852534722217</v>
      </c>
      <c r="R3963">
        <f t="shared" si="187"/>
        <v>30</v>
      </c>
    </row>
    <row r="3964" spans="1:18" ht="43.5" hidden="1" x14ac:dyDescent="0.35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8317</v>
      </c>
      <c r="O3964" t="s">
        <v>8319</v>
      </c>
      <c r="P3964" s="14">
        <f t="shared" si="188"/>
        <v>40192.542233796295</v>
      </c>
      <c r="Q3964" s="14">
        <f t="shared" si="189"/>
        <v>40224.208333333336</v>
      </c>
      <c r="R3964">
        <f t="shared" si="187"/>
        <v>32</v>
      </c>
    </row>
    <row r="3965" spans="1:18" ht="43.5" hidden="1" x14ac:dyDescent="0.35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8324</v>
      </c>
      <c r="O3965" t="s">
        <v>8339</v>
      </c>
      <c r="P3965" s="14">
        <f t="shared" si="188"/>
        <v>42607.316122685181</v>
      </c>
      <c r="Q3965" s="14">
        <f t="shared" si="189"/>
        <v>42613.233333333337</v>
      </c>
      <c r="R3965">
        <f t="shared" si="187"/>
        <v>6</v>
      </c>
    </row>
    <row r="3966" spans="1:18" ht="58" hidden="1" x14ac:dyDescent="0.35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8328</v>
      </c>
      <c r="O3966" t="s">
        <v>8329</v>
      </c>
      <c r="P3966" s="14">
        <f t="shared" si="188"/>
        <v>42213.505474537036</v>
      </c>
      <c r="Q3966" s="14">
        <f t="shared" si="189"/>
        <v>42238.505474537036</v>
      </c>
      <c r="R3966">
        <f t="shared" si="187"/>
        <v>25</v>
      </c>
    </row>
    <row r="3967" spans="1:18" ht="29" x14ac:dyDescent="0.35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8328</v>
      </c>
      <c r="O3967" t="s">
        <v>8329</v>
      </c>
      <c r="P3967" s="14">
        <f t="shared" si="188"/>
        <v>42047.07640046296</v>
      </c>
      <c r="Q3967" s="14">
        <f t="shared" si="189"/>
        <v>42077.034733796296</v>
      </c>
      <c r="R3967">
        <f t="shared" si="187"/>
        <v>30</v>
      </c>
    </row>
    <row r="3968" spans="1:18" ht="43.5" hidden="1" x14ac:dyDescent="0.35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8328</v>
      </c>
      <c r="O3968" t="s">
        <v>8329</v>
      </c>
      <c r="P3968" s="14">
        <f t="shared" si="188"/>
        <v>42064.785613425927</v>
      </c>
      <c r="Q3968" s="14">
        <f t="shared" si="189"/>
        <v>42099.743946759263</v>
      </c>
      <c r="R3968">
        <f t="shared" si="187"/>
        <v>35</v>
      </c>
    </row>
    <row r="3969" spans="1:18" ht="43.5" hidden="1" x14ac:dyDescent="0.35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8328</v>
      </c>
      <c r="O3969" t="s">
        <v>8329</v>
      </c>
      <c r="P3969" s="14">
        <f t="shared" si="188"/>
        <v>42689.214988425927</v>
      </c>
      <c r="Q3969" s="14">
        <f t="shared" si="189"/>
        <v>42700.25</v>
      </c>
      <c r="R3969">
        <f t="shared" si="187"/>
        <v>11</v>
      </c>
    </row>
    <row r="3970" spans="1:18" ht="43.5" x14ac:dyDescent="0.35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8328</v>
      </c>
      <c r="O3970" t="s">
        <v>8329</v>
      </c>
      <c r="P3970" s="14">
        <f t="shared" si="188"/>
        <v>41765.92465277778</v>
      </c>
      <c r="Q3970" s="14">
        <f t="shared" si="189"/>
        <v>41775.92465277778</v>
      </c>
      <c r="R3970">
        <f t="shared" si="187"/>
        <v>10</v>
      </c>
    </row>
    <row r="3971" spans="1:18" ht="29" hidden="1" x14ac:dyDescent="0.35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8306</v>
      </c>
      <c r="O3971" t="s">
        <v>8307</v>
      </c>
      <c r="P3971" s="14">
        <f t="shared" si="188"/>
        <v>41989.91134259259</v>
      </c>
      <c r="Q3971" s="14">
        <f t="shared" si="189"/>
        <v>42005.332638888889</v>
      </c>
      <c r="R3971">
        <f t="shared" ref="R3971:R4034" si="190">_xlfn.DAYS(Q3971,P3971)</f>
        <v>16</v>
      </c>
    </row>
    <row r="3972" spans="1:18" ht="43.5" hidden="1" x14ac:dyDescent="0.35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8306</v>
      </c>
      <c r="O3972" t="s">
        <v>8353</v>
      </c>
      <c r="P3972" s="14">
        <f t="shared" ref="P3972:P4035" si="191">(((J3972/60)/60)/24)+DATE(1970,1,1)</f>
        <v>40935.005104166667</v>
      </c>
      <c r="Q3972" s="14">
        <f t="shared" ref="Q3972:Q4035" si="192">(((I3972/60)/60)/24)+DATE(1970,1,1)</f>
        <v>40965.005104166667</v>
      </c>
      <c r="R3972">
        <f t="shared" si="190"/>
        <v>30</v>
      </c>
    </row>
    <row r="3973" spans="1:18" ht="43.5" hidden="1" x14ac:dyDescent="0.35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8317</v>
      </c>
      <c r="O3973" t="s">
        <v>8335</v>
      </c>
      <c r="P3973" s="14">
        <f t="shared" si="191"/>
        <v>41120.882881944446</v>
      </c>
      <c r="Q3973" s="14">
        <f t="shared" si="192"/>
        <v>41128.709027777775</v>
      </c>
      <c r="R3973">
        <f t="shared" si="190"/>
        <v>8</v>
      </c>
    </row>
    <row r="3974" spans="1:18" ht="43.5" hidden="1" x14ac:dyDescent="0.35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8317</v>
      </c>
      <c r="O3974" t="s">
        <v>8335</v>
      </c>
      <c r="P3974" s="14">
        <f t="shared" si="191"/>
        <v>42498.341122685189</v>
      </c>
      <c r="Q3974" s="14">
        <f t="shared" si="192"/>
        <v>42533.229166666672</v>
      </c>
      <c r="R3974">
        <f t="shared" si="190"/>
        <v>35</v>
      </c>
    </row>
    <row r="3975" spans="1:18" ht="43.5" hidden="1" x14ac:dyDescent="0.35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8317</v>
      </c>
      <c r="O3975" t="s">
        <v>8334</v>
      </c>
      <c r="P3975" s="14">
        <f t="shared" si="191"/>
        <v>42788.2502662037</v>
      </c>
      <c r="Q3975" s="14">
        <f t="shared" si="192"/>
        <v>42818.208599537036</v>
      </c>
      <c r="R3975">
        <f t="shared" si="190"/>
        <v>30</v>
      </c>
    </row>
    <row r="3976" spans="1:18" ht="43.5" hidden="1" x14ac:dyDescent="0.35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8317</v>
      </c>
      <c r="O3976" t="s">
        <v>8335</v>
      </c>
      <c r="P3976" s="14">
        <f t="shared" si="191"/>
        <v>40576.539664351854</v>
      </c>
      <c r="Q3976" s="14">
        <f t="shared" si="192"/>
        <v>40606.539664351854</v>
      </c>
      <c r="R3976">
        <f t="shared" si="190"/>
        <v>30</v>
      </c>
    </row>
    <row r="3977" spans="1:18" ht="43.5" hidden="1" x14ac:dyDescent="0.35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8317</v>
      </c>
      <c r="O3977" t="s">
        <v>8335</v>
      </c>
      <c r="P3977" s="14">
        <f t="shared" si="191"/>
        <v>42198.750254629631</v>
      </c>
      <c r="Q3977" s="14">
        <f t="shared" si="192"/>
        <v>42238.750254629631</v>
      </c>
      <c r="R3977">
        <f t="shared" si="190"/>
        <v>40</v>
      </c>
    </row>
    <row r="3978" spans="1:18" ht="29" hidden="1" x14ac:dyDescent="0.35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8328</v>
      </c>
      <c r="O3978" t="s">
        <v>8329</v>
      </c>
      <c r="P3978" s="14">
        <f t="shared" si="191"/>
        <v>42628.650208333333</v>
      </c>
      <c r="Q3978" s="14">
        <f t="shared" si="192"/>
        <v>42659.650208333333</v>
      </c>
      <c r="R3978">
        <f t="shared" si="190"/>
        <v>31</v>
      </c>
    </row>
    <row r="3979" spans="1:18" ht="43.5" hidden="1" x14ac:dyDescent="0.35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8328</v>
      </c>
      <c r="O3979" t="s">
        <v>8329</v>
      </c>
      <c r="P3979" s="14">
        <f t="shared" si="191"/>
        <v>42410.017199074078</v>
      </c>
      <c r="Q3979" s="14">
        <f t="shared" si="192"/>
        <v>42430.999305555553</v>
      </c>
      <c r="R3979">
        <f t="shared" si="190"/>
        <v>20</v>
      </c>
    </row>
    <row r="3980" spans="1:18" ht="58" hidden="1" x14ac:dyDescent="0.35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8328</v>
      </c>
      <c r="O3980" t="s">
        <v>8329</v>
      </c>
      <c r="P3980" s="14">
        <f t="shared" si="191"/>
        <v>41881.361342592594</v>
      </c>
      <c r="Q3980" s="14">
        <f t="shared" si="192"/>
        <v>41911.361342592594</v>
      </c>
      <c r="R3980">
        <f t="shared" si="190"/>
        <v>30</v>
      </c>
    </row>
    <row r="3981" spans="1:18" ht="43.5" hidden="1" x14ac:dyDescent="0.35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8328</v>
      </c>
      <c r="O3981" t="s">
        <v>8329</v>
      </c>
      <c r="P3981" s="14">
        <f t="shared" si="191"/>
        <v>42139.816840277781</v>
      </c>
      <c r="Q3981" s="14">
        <f t="shared" si="192"/>
        <v>42181.875</v>
      </c>
      <c r="R3981">
        <f t="shared" si="190"/>
        <v>42</v>
      </c>
    </row>
    <row r="3982" spans="1:18" ht="43.5" hidden="1" x14ac:dyDescent="0.35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8328</v>
      </c>
      <c r="O3982" t="s">
        <v>8329</v>
      </c>
      <c r="P3982" s="14">
        <f t="shared" si="191"/>
        <v>42230.662731481483</v>
      </c>
      <c r="Q3982" s="14">
        <f t="shared" si="192"/>
        <v>42245.165972222225</v>
      </c>
      <c r="R3982">
        <f t="shared" si="190"/>
        <v>15</v>
      </c>
    </row>
    <row r="3983" spans="1:18" ht="43.5" hidden="1" x14ac:dyDescent="0.35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8328</v>
      </c>
      <c r="O3983" t="s">
        <v>8346</v>
      </c>
      <c r="P3983" s="14">
        <f t="shared" si="191"/>
        <v>42167.534791666665</v>
      </c>
      <c r="Q3983" s="14">
        <f t="shared" si="192"/>
        <v>42196.165972222225</v>
      </c>
      <c r="R3983">
        <f t="shared" si="190"/>
        <v>29</v>
      </c>
    </row>
    <row r="3984" spans="1:18" ht="43.5" hidden="1" x14ac:dyDescent="0.3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8312</v>
      </c>
      <c r="O3984" t="s">
        <v>8342</v>
      </c>
      <c r="P3984" s="14">
        <f t="shared" si="191"/>
        <v>41989.913136574076</v>
      </c>
      <c r="Q3984" s="14">
        <f t="shared" si="192"/>
        <v>42019.913136574076</v>
      </c>
      <c r="R3984">
        <f t="shared" si="190"/>
        <v>30</v>
      </c>
    </row>
    <row r="3985" spans="1:18" ht="43.5" hidden="1" x14ac:dyDescent="0.3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8328</v>
      </c>
      <c r="O3985" t="s">
        <v>8329</v>
      </c>
      <c r="P3985" s="14">
        <f t="shared" si="191"/>
        <v>42309.191307870366</v>
      </c>
      <c r="Q3985" s="14">
        <f t="shared" si="192"/>
        <v>42338.9375</v>
      </c>
      <c r="R3985">
        <f t="shared" si="190"/>
        <v>29</v>
      </c>
    </row>
    <row r="3986" spans="1:18" ht="58" hidden="1" x14ac:dyDescent="0.3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8328</v>
      </c>
      <c r="O3986" t="s">
        <v>8329</v>
      </c>
      <c r="P3986" s="14">
        <f t="shared" si="191"/>
        <v>42433.761886574073</v>
      </c>
      <c r="Q3986" s="14">
        <f t="shared" si="192"/>
        <v>42442.916666666672</v>
      </c>
      <c r="R3986">
        <f t="shared" si="190"/>
        <v>9</v>
      </c>
    </row>
    <row r="3987" spans="1:18" ht="43.5" hidden="1" x14ac:dyDescent="0.35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8306</v>
      </c>
      <c r="O3987" t="s">
        <v>8353</v>
      </c>
      <c r="P3987" s="14">
        <f t="shared" si="191"/>
        <v>40844.691643518519</v>
      </c>
      <c r="Q3987" s="14">
        <f t="shared" si="192"/>
        <v>40904.733310185184</v>
      </c>
      <c r="R3987">
        <f t="shared" si="190"/>
        <v>60</v>
      </c>
    </row>
    <row r="3988" spans="1:18" ht="29" hidden="1" x14ac:dyDescent="0.35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8306</v>
      </c>
      <c r="O3988" t="s">
        <v>8310</v>
      </c>
      <c r="P3988" s="14">
        <f t="shared" si="191"/>
        <v>42425.576898148152</v>
      </c>
      <c r="Q3988" s="14">
        <f t="shared" si="192"/>
        <v>42465.666666666672</v>
      </c>
      <c r="R3988">
        <f t="shared" si="190"/>
        <v>40</v>
      </c>
    </row>
    <row r="3989" spans="1:18" ht="58" hidden="1" x14ac:dyDescent="0.35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8317</v>
      </c>
      <c r="O3989" t="s">
        <v>8335</v>
      </c>
      <c r="P3989" s="14">
        <f t="shared" si="191"/>
        <v>40927.473460648151</v>
      </c>
      <c r="Q3989" s="14">
        <f t="shared" si="192"/>
        <v>40953.825694444444</v>
      </c>
      <c r="R3989">
        <f t="shared" si="190"/>
        <v>26</v>
      </c>
    </row>
    <row r="3990" spans="1:18" ht="43.5" hidden="1" x14ac:dyDescent="0.35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8317</v>
      </c>
      <c r="O3990" t="s">
        <v>8354</v>
      </c>
      <c r="P3990" s="14">
        <f t="shared" si="191"/>
        <v>42078.792048611111</v>
      </c>
      <c r="Q3990" s="14">
        <f t="shared" si="192"/>
        <v>42108.792048611111</v>
      </c>
      <c r="R3990">
        <f t="shared" si="190"/>
        <v>30</v>
      </c>
    </row>
    <row r="3991" spans="1:18" ht="43.5" hidden="1" x14ac:dyDescent="0.35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8317</v>
      </c>
      <c r="O3991" t="s">
        <v>8354</v>
      </c>
      <c r="P3991" s="14">
        <f t="shared" si="191"/>
        <v>42021.832280092596</v>
      </c>
      <c r="Q3991" s="14">
        <f t="shared" si="192"/>
        <v>42051.832280092596</v>
      </c>
      <c r="R3991">
        <f t="shared" si="190"/>
        <v>30</v>
      </c>
    </row>
    <row r="3992" spans="1:18" ht="43.5" hidden="1" x14ac:dyDescent="0.35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8321</v>
      </c>
      <c r="O3992" t="s">
        <v>8322</v>
      </c>
      <c r="P3992" s="14">
        <f t="shared" si="191"/>
        <v>42396.973807870367</v>
      </c>
      <c r="Q3992" s="14">
        <f t="shared" si="192"/>
        <v>42411.973807870367</v>
      </c>
      <c r="R3992">
        <f t="shared" si="190"/>
        <v>15</v>
      </c>
    </row>
    <row r="3993" spans="1:18" ht="43.5" hidden="1" x14ac:dyDescent="0.35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8315</v>
      </c>
      <c r="O3993" t="s">
        <v>8316</v>
      </c>
      <c r="P3993" s="14">
        <f t="shared" si="191"/>
        <v>41799.814340277779</v>
      </c>
      <c r="Q3993" s="14">
        <f t="shared" si="192"/>
        <v>41834.814340277779</v>
      </c>
      <c r="R3993">
        <f t="shared" si="190"/>
        <v>35</v>
      </c>
    </row>
    <row r="3994" spans="1:18" ht="29" hidden="1" x14ac:dyDescent="0.35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8317</v>
      </c>
      <c r="O3994" t="s">
        <v>8335</v>
      </c>
      <c r="P3994" s="14">
        <f t="shared" si="191"/>
        <v>41634.797013888885</v>
      </c>
      <c r="Q3994" s="14">
        <f t="shared" si="192"/>
        <v>41670.792361111111</v>
      </c>
      <c r="R3994">
        <f t="shared" si="190"/>
        <v>36</v>
      </c>
    </row>
    <row r="3995" spans="1:18" ht="29" hidden="1" x14ac:dyDescent="0.35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8317</v>
      </c>
      <c r="O3995" t="s">
        <v>8335</v>
      </c>
      <c r="P3995" s="14">
        <f t="shared" si="191"/>
        <v>41169.845590277779</v>
      </c>
      <c r="Q3995" s="14">
        <f t="shared" si="192"/>
        <v>41199.845590277779</v>
      </c>
      <c r="R3995">
        <f t="shared" si="190"/>
        <v>30</v>
      </c>
    </row>
    <row r="3996" spans="1:18" ht="43.5" hidden="1" x14ac:dyDescent="0.35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8317</v>
      </c>
      <c r="O3996" t="s">
        <v>8319</v>
      </c>
      <c r="P3996" s="14">
        <f t="shared" si="191"/>
        <v>41365.928159722222</v>
      </c>
      <c r="Q3996" s="14">
        <f t="shared" si="192"/>
        <v>41379.928159722222</v>
      </c>
      <c r="R3996">
        <f t="shared" si="190"/>
        <v>14</v>
      </c>
    </row>
    <row r="3997" spans="1:18" ht="43.5" hidden="1" x14ac:dyDescent="0.35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8317</v>
      </c>
      <c r="O3997" t="s">
        <v>8320</v>
      </c>
      <c r="P3997" s="14">
        <f t="shared" si="191"/>
        <v>42194.751678240747</v>
      </c>
      <c r="Q3997" s="14">
        <f t="shared" si="192"/>
        <v>42208.751678240747</v>
      </c>
      <c r="R3997">
        <f t="shared" si="190"/>
        <v>14</v>
      </c>
    </row>
    <row r="3998" spans="1:18" ht="43.5" hidden="1" x14ac:dyDescent="0.35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8317</v>
      </c>
      <c r="O3998" t="s">
        <v>8335</v>
      </c>
      <c r="P3998" s="14">
        <f t="shared" si="191"/>
        <v>40687.285844907405</v>
      </c>
      <c r="Q3998" s="14">
        <f t="shared" si="192"/>
        <v>40749.284722222219</v>
      </c>
      <c r="R3998">
        <f t="shared" si="190"/>
        <v>62</v>
      </c>
    </row>
    <row r="3999" spans="1:18" ht="43.5" hidden="1" x14ac:dyDescent="0.35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8317</v>
      </c>
      <c r="O3999" t="s">
        <v>8335</v>
      </c>
      <c r="P3999" s="14">
        <f t="shared" si="191"/>
        <v>40565.032511574071</v>
      </c>
      <c r="Q3999" s="14">
        <f t="shared" si="192"/>
        <v>40580.032511574071</v>
      </c>
      <c r="R3999">
        <f t="shared" si="190"/>
        <v>15</v>
      </c>
    </row>
    <row r="4000" spans="1:18" ht="43.5" hidden="1" x14ac:dyDescent="0.35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8324</v>
      </c>
      <c r="O4000" t="s">
        <v>8339</v>
      </c>
      <c r="P4000" s="14">
        <f t="shared" si="191"/>
        <v>42452.781828703708</v>
      </c>
      <c r="Q4000" s="14">
        <f t="shared" si="192"/>
        <v>42480.781828703708</v>
      </c>
      <c r="R4000">
        <f t="shared" si="190"/>
        <v>28</v>
      </c>
    </row>
    <row r="4001" spans="1:18" ht="29" hidden="1" x14ac:dyDescent="0.35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8317</v>
      </c>
      <c r="O4001" t="s">
        <v>8319</v>
      </c>
      <c r="P4001" s="14">
        <f t="shared" si="191"/>
        <v>41107.726782407408</v>
      </c>
      <c r="Q4001" s="14">
        <f t="shared" si="192"/>
        <v>41118.083333333336</v>
      </c>
      <c r="R4001">
        <f t="shared" si="190"/>
        <v>11</v>
      </c>
    </row>
    <row r="4002" spans="1:18" ht="43.5" hidden="1" x14ac:dyDescent="0.35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8317</v>
      </c>
      <c r="O4002" t="s">
        <v>8319</v>
      </c>
      <c r="P4002" s="14">
        <f t="shared" si="191"/>
        <v>40991.708055555559</v>
      </c>
      <c r="Q4002" s="14">
        <f t="shared" si="192"/>
        <v>41021.708055555559</v>
      </c>
      <c r="R4002">
        <f t="shared" si="190"/>
        <v>30</v>
      </c>
    </row>
    <row r="4003" spans="1:18" ht="43.5" hidden="1" x14ac:dyDescent="0.35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8312</v>
      </c>
      <c r="O4003" t="s">
        <v>8342</v>
      </c>
      <c r="P4003" s="14">
        <f t="shared" si="191"/>
        <v>42024.86513888889</v>
      </c>
      <c r="Q4003" s="14">
        <f t="shared" si="192"/>
        <v>42054.86513888889</v>
      </c>
      <c r="R4003">
        <f t="shared" si="190"/>
        <v>30</v>
      </c>
    </row>
    <row r="4004" spans="1:18" ht="43.5" hidden="1" x14ac:dyDescent="0.35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8312</v>
      </c>
      <c r="O4004" t="s">
        <v>8337</v>
      </c>
      <c r="P4004" s="14">
        <f t="shared" si="191"/>
        <v>42045.031851851847</v>
      </c>
      <c r="Q4004" s="14">
        <f t="shared" si="192"/>
        <v>42074.99018518519</v>
      </c>
      <c r="R4004">
        <f t="shared" si="190"/>
        <v>29</v>
      </c>
    </row>
    <row r="4005" spans="1:18" ht="43.5" hidden="1" x14ac:dyDescent="0.35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8328</v>
      </c>
      <c r="O4005" t="s">
        <v>8346</v>
      </c>
      <c r="P4005" s="14">
        <f t="shared" si="191"/>
        <v>42013.15253472222</v>
      </c>
      <c r="Q4005" s="14">
        <f t="shared" si="192"/>
        <v>42028.125</v>
      </c>
      <c r="R4005">
        <f t="shared" si="190"/>
        <v>15</v>
      </c>
    </row>
    <row r="4006" spans="1:18" ht="43.5" hidden="1" x14ac:dyDescent="0.35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8328</v>
      </c>
      <c r="O4006" t="s">
        <v>8344</v>
      </c>
      <c r="P4006" s="14">
        <f t="shared" si="191"/>
        <v>41885.478842592594</v>
      </c>
      <c r="Q4006" s="14">
        <f t="shared" si="192"/>
        <v>41915.478842592594</v>
      </c>
      <c r="R4006">
        <f t="shared" si="190"/>
        <v>30</v>
      </c>
    </row>
    <row r="4007" spans="1:18" ht="43.5" hidden="1" x14ac:dyDescent="0.35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8328</v>
      </c>
      <c r="O4007" t="s">
        <v>8344</v>
      </c>
      <c r="P4007" s="14">
        <f t="shared" si="191"/>
        <v>42334.468935185185</v>
      </c>
      <c r="Q4007" s="14">
        <f t="shared" si="192"/>
        <v>42361.957638888889</v>
      </c>
      <c r="R4007">
        <f t="shared" si="190"/>
        <v>27</v>
      </c>
    </row>
    <row r="4008" spans="1:18" ht="58" hidden="1" x14ac:dyDescent="0.35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8328</v>
      </c>
      <c r="O4008" t="s">
        <v>8344</v>
      </c>
      <c r="P4008" s="14">
        <f t="shared" si="191"/>
        <v>42027.832800925928</v>
      </c>
      <c r="Q4008" s="14">
        <f t="shared" si="192"/>
        <v>42065.044444444444</v>
      </c>
      <c r="R4008">
        <f t="shared" si="190"/>
        <v>38</v>
      </c>
    </row>
    <row r="4009" spans="1:18" ht="58" hidden="1" x14ac:dyDescent="0.35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8328</v>
      </c>
      <c r="O4009" t="s">
        <v>8329</v>
      </c>
      <c r="P4009" s="14">
        <f t="shared" si="191"/>
        <v>41889.768229166664</v>
      </c>
      <c r="Q4009" s="14">
        <f t="shared" si="192"/>
        <v>41919.768229166664</v>
      </c>
      <c r="R4009">
        <f t="shared" si="190"/>
        <v>30</v>
      </c>
    </row>
    <row r="4010" spans="1:18" ht="58" hidden="1" x14ac:dyDescent="0.35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8328</v>
      </c>
      <c r="O4010" t="s">
        <v>8329</v>
      </c>
      <c r="P4010" s="14">
        <f t="shared" si="191"/>
        <v>42521.291504629626</v>
      </c>
      <c r="Q4010" s="14">
        <f t="shared" si="192"/>
        <v>42529.582638888889</v>
      </c>
      <c r="R4010">
        <f t="shared" si="190"/>
        <v>8</v>
      </c>
    </row>
    <row r="4011" spans="1:18" ht="43.5" hidden="1" x14ac:dyDescent="0.35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8328</v>
      </c>
      <c r="O4011" t="s">
        <v>8329</v>
      </c>
      <c r="P4011" s="14">
        <f t="shared" si="191"/>
        <v>42535.97865740741</v>
      </c>
      <c r="Q4011" s="14">
        <f t="shared" si="192"/>
        <v>42595.97865740741</v>
      </c>
      <c r="R4011">
        <f t="shared" si="190"/>
        <v>60</v>
      </c>
    </row>
    <row r="4012" spans="1:18" ht="43.5" hidden="1" x14ac:dyDescent="0.35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8328</v>
      </c>
      <c r="O4012" t="s">
        <v>8329</v>
      </c>
      <c r="P4012" s="14">
        <f t="shared" si="191"/>
        <v>41918.880833333329</v>
      </c>
      <c r="Q4012" s="14">
        <f t="shared" si="192"/>
        <v>41946</v>
      </c>
      <c r="R4012">
        <f t="shared" si="190"/>
        <v>28</v>
      </c>
    </row>
    <row r="4013" spans="1:18" ht="58" hidden="1" x14ac:dyDescent="0.35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8328</v>
      </c>
      <c r="O4013" t="s">
        <v>8329</v>
      </c>
      <c r="P4013" s="14">
        <f t="shared" si="191"/>
        <v>41921.279976851853</v>
      </c>
      <c r="Q4013" s="14">
        <f t="shared" si="192"/>
        <v>41939.125</v>
      </c>
      <c r="R4013">
        <f t="shared" si="190"/>
        <v>18</v>
      </c>
    </row>
    <row r="4014" spans="1:18" ht="58" hidden="1" x14ac:dyDescent="0.35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8328</v>
      </c>
      <c r="O4014" t="s">
        <v>8329</v>
      </c>
      <c r="P4014" s="14">
        <f t="shared" si="191"/>
        <v>42517.003368055557</v>
      </c>
      <c r="Q4014" s="14">
        <f t="shared" si="192"/>
        <v>42547.003368055557</v>
      </c>
      <c r="R4014">
        <f t="shared" si="190"/>
        <v>30</v>
      </c>
    </row>
    <row r="4015" spans="1:18" ht="43.5" hidden="1" x14ac:dyDescent="0.35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8328</v>
      </c>
      <c r="O4015" t="s">
        <v>8329</v>
      </c>
      <c r="P4015" s="14">
        <f t="shared" si="191"/>
        <v>42596.644699074073</v>
      </c>
      <c r="Q4015" s="14">
        <f t="shared" si="192"/>
        <v>42607.165972222225</v>
      </c>
      <c r="R4015">
        <f t="shared" si="190"/>
        <v>11</v>
      </c>
    </row>
    <row r="4016" spans="1:18" ht="43.5" hidden="1" x14ac:dyDescent="0.35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8328</v>
      </c>
      <c r="O4016" t="s">
        <v>8329</v>
      </c>
      <c r="P4016" s="14">
        <f t="shared" si="191"/>
        <v>42461.689745370371</v>
      </c>
      <c r="Q4016" s="14">
        <f t="shared" si="192"/>
        <v>42521.689745370371</v>
      </c>
      <c r="R4016">
        <f t="shared" si="190"/>
        <v>60</v>
      </c>
    </row>
    <row r="4017" spans="1:18" ht="43.5" hidden="1" x14ac:dyDescent="0.35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8328</v>
      </c>
      <c r="O4017" t="s">
        <v>8329</v>
      </c>
      <c r="P4017" s="14">
        <f t="shared" si="191"/>
        <v>42401.945219907408</v>
      </c>
      <c r="Q4017" s="14">
        <f t="shared" si="192"/>
        <v>42418.895833333328</v>
      </c>
      <c r="R4017">
        <f t="shared" si="190"/>
        <v>17</v>
      </c>
    </row>
    <row r="4018" spans="1:18" ht="43.5" hidden="1" x14ac:dyDescent="0.35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8328</v>
      </c>
      <c r="O4018" t="s">
        <v>8329</v>
      </c>
      <c r="P4018" s="14">
        <f t="shared" si="191"/>
        <v>42160.651817129634</v>
      </c>
      <c r="Q4018" s="14">
        <f t="shared" si="192"/>
        <v>42190.651817129634</v>
      </c>
      <c r="R4018">
        <f t="shared" si="190"/>
        <v>30</v>
      </c>
    </row>
    <row r="4019" spans="1:18" ht="43.5" x14ac:dyDescent="0.35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8328</v>
      </c>
      <c r="O4019" t="s">
        <v>8329</v>
      </c>
      <c r="P4019" s="14">
        <f t="shared" si="191"/>
        <v>41948.957465277781</v>
      </c>
      <c r="Q4019" s="14">
        <f t="shared" si="192"/>
        <v>41963.957465277781</v>
      </c>
      <c r="R4019">
        <f t="shared" si="190"/>
        <v>15</v>
      </c>
    </row>
    <row r="4020" spans="1:18" ht="43.5" x14ac:dyDescent="0.35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8328</v>
      </c>
      <c r="O4020" t="s">
        <v>8329</v>
      </c>
      <c r="P4020" s="14">
        <f t="shared" si="191"/>
        <v>42512.626747685179</v>
      </c>
      <c r="Q4020" s="14">
        <f t="shared" si="192"/>
        <v>42572.626747685179</v>
      </c>
      <c r="R4020">
        <f t="shared" si="190"/>
        <v>60</v>
      </c>
    </row>
    <row r="4021" spans="1:18" ht="43.5" hidden="1" x14ac:dyDescent="0.3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8321</v>
      </c>
      <c r="O4021" t="s">
        <v>8323</v>
      </c>
      <c r="P4021" s="14">
        <f t="shared" si="191"/>
        <v>41776.284780092588</v>
      </c>
      <c r="Q4021" s="14">
        <f t="shared" si="192"/>
        <v>41806.284780092588</v>
      </c>
      <c r="R4021">
        <f t="shared" si="190"/>
        <v>30</v>
      </c>
    </row>
    <row r="4022" spans="1:18" ht="43.5" x14ac:dyDescent="0.3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8328</v>
      </c>
      <c r="O4022" t="s">
        <v>8329</v>
      </c>
      <c r="P4022" s="14">
        <f t="shared" si="191"/>
        <v>41927.124884259261</v>
      </c>
      <c r="Q4022" s="14">
        <f t="shared" si="192"/>
        <v>41937.124884259261</v>
      </c>
      <c r="R4022">
        <f t="shared" si="190"/>
        <v>10</v>
      </c>
    </row>
    <row r="4023" spans="1:18" ht="43.5" hidden="1" x14ac:dyDescent="0.35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8306</v>
      </c>
      <c r="O4023" t="s">
        <v>8353</v>
      </c>
      <c r="P4023" s="14">
        <f t="shared" si="191"/>
        <v>41716.717847222222</v>
      </c>
      <c r="Q4023" s="14">
        <f t="shared" si="192"/>
        <v>41736.717847222222</v>
      </c>
      <c r="R4023">
        <f t="shared" si="190"/>
        <v>20</v>
      </c>
    </row>
    <row r="4024" spans="1:18" ht="43.5" hidden="1" x14ac:dyDescent="0.35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8312</v>
      </c>
      <c r="O4024" t="s">
        <v>8313</v>
      </c>
      <c r="P4024" s="14">
        <f t="shared" si="191"/>
        <v>42300.825648148151</v>
      </c>
      <c r="Q4024" s="14">
        <f t="shared" si="192"/>
        <v>42330.867314814815</v>
      </c>
      <c r="R4024">
        <f t="shared" si="190"/>
        <v>30</v>
      </c>
    </row>
    <row r="4025" spans="1:18" ht="43.5" hidden="1" x14ac:dyDescent="0.35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8315</v>
      </c>
      <c r="O4025" t="s">
        <v>8316</v>
      </c>
      <c r="P4025" s="14">
        <f t="shared" si="191"/>
        <v>41235.054560185185</v>
      </c>
      <c r="Q4025" s="14">
        <f t="shared" si="192"/>
        <v>41249.054560185185</v>
      </c>
      <c r="R4025">
        <f t="shared" si="190"/>
        <v>14</v>
      </c>
    </row>
    <row r="4026" spans="1:18" ht="58" hidden="1" x14ac:dyDescent="0.35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8317</v>
      </c>
      <c r="O4026" t="s">
        <v>8354</v>
      </c>
      <c r="P4026" s="14">
        <f t="shared" si="191"/>
        <v>42609.311990740738</v>
      </c>
      <c r="Q4026" s="14">
        <f t="shared" si="192"/>
        <v>42668.791666666672</v>
      </c>
      <c r="R4026">
        <f t="shared" si="190"/>
        <v>59</v>
      </c>
    </row>
    <row r="4027" spans="1:18" ht="72.5" hidden="1" x14ac:dyDescent="0.35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8328</v>
      </c>
      <c r="O4027" t="s">
        <v>8329</v>
      </c>
      <c r="P4027" s="14">
        <f t="shared" si="191"/>
        <v>42107.621018518519</v>
      </c>
      <c r="Q4027" s="14">
        <f t="shared" si="192"/>
        <v>42167.621018518519</v>
      </c>
      <c r="R4027">
        <f t="shared" si="190"/>
        <v>60</v>
      </c>
    </row>
    <row r="4028" spans="1:18" ht="29" hidden="1" x14ac:dyDescent="0.35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8321</v>
      </c>
      <c r="O4028" t="s">
        <v>8322</v>
      </c>
      <c r="P4028" s="14">
        <f t="shared" si="191"/>
        <v>41647.632256944446</v>
      </c>
      <c r="Q4028" s="14">
        <f t="shared" si="192"/>
        <v>41667.632256944446</v>
      </c>
      <c r="R4028">
        <f t="shared" si="190"/>
        <v>20</v>
      </c>
    </row>
    <row r="4029" spans="1:18" ht="43.5" hidden="1" x14ac:dyDescent="0.35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8324</v>
      </c>
      <c r="O4029" t="s">
        <v>8339</v>
      </c>
      <c r="P4029" s="14">
        <f t="shared" si="191"/>
        <v>42807.755173611105</v>
      </c>
      <c r="Q4029" s="14">
        <f t="shared" si="192"/>
        <v>42814.755173611105</v>
      </c>
      <c r="R4029">
        <f t="shared" si="190"/>
        <v>7</v>
      </c>
    </row>
    <row r="4030" spans="1:18" ht="43.5" hidden="1" x14ac:dyDescent="0.35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8317</v>
      </c>
      <c r="O4030" t="s">
        <v>8341</v>
      </c>
      <c r="P4030" s="14">
        <f t="shared" si="191"/>
        <v>40514.107615740737</v>
      </c>
      <c r="Q4030" s="14">
        <f t="shared" si="192"/>
        <v>40545.125</v>
      </c>
      <c r="R4030">
        <f t="shared" si="190"/>
        <v>31</v>
      </c>
    </row>
    <row r="4031" spans="1:18" ht="43.5" hidden="1" x14ac:dyDescent="0.35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8328</v>
      </c>
      <c r="O4031" t="s">
        <v>8329</v>
      </c>
      <c r="P4031" s="14">
        <f t="shared" si="191"/>
        <v>42559.776724537034</v>
      </c>
      <c r="Q4031" s="14">
        <f t="shared" si="192"/>
        <v>42589.776724537034</v>
      </c>
      <c r="R4031">
        <f t="shared" si="190"/>
        <v>30</v>
      </c>
    </row>
    <row r="4032" spans="1:18" ht="43.5" x14ac:dyDescent="0.35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8328</v>
      </c>
      <c r="O4032" t="s">
        <v>8329</v>
      </c>
      <c r="P4032" s="14">
        <f t="shared" si="191"/>
        <v>42257.590833333335</v>
      </c>
      <c r="Q4032" s="14">
        <f t="shared" si="192"/>
        <v>42271.590833333335</v>
      </c>
      <c r="R4032">
        <f t="shared" si="190"/>
        <v>14</v>
      </c>
    </row>
    <row r="4033" spans="1:18" ht="43.5" hidden="1" x14ac:dyDescent="0.35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8328</v>
      </c>
      <c r="O4033" t="s">
        <v>8329</v>
      </c>
      <c r="P4033" s="14">
        <f t="shared" si="191"/>
        <v>42437.398680555561</v>
      </c>
      <c r="Q4033" s="14">
        <f t="shared" si="192"/>
        <v>42465.35701388889</v>
      </c>
      <c r="R4033">
        <f t="shared" si="190"/>
        <v>28</v>
      </c>
    </row>
    <row r="4034" spans="1:18" ht="29" hidden="1" x14ac:dyDescent="0.35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8328</v>
      </c>
      <c r="O4034" t="s">
        <v>8329</v>
      </c>
      <c r="P4034" s="14">
        <f t="shared" si="191"/>
        <v>42378.478344907402</v>
      </c>
      <c r="Q4034" s="14">
        <f t="shared" si="192"/>
        <v>42418.916666666672</v>
      </c>
      <c r="R4034">
        <f t="shared" si="190"/>
        <v>40</v>
      </c>
    </row>
    <row r="4035" spans="1:18" ht="43.5" hidden="1" x14ac:dyDescent="0.35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8328</v>
      </c>
      <c r="O4035" t="s">
        <v>8329</v>
      </c>
      <c r="P4035" s="14">
        <f t="shared" si="191"/>
        <v>42088.911354166667</v>
      </c>
      <c r="Q4035" s="14">
        <f t="shared" si="192"/>
        <v>42118.911354166667</v>
      </c>
      <c r="R4035">
        <f t="shared" ref="R4035:R4098" si="193">_xlfn.DAYS(Q4035,P4035)</f>
        <v>30</v>
      </c>
    </row>
    <row r="4036" spans="1:18" ht="43.5" hidden="1" x14ac:dyDescent="0.35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8328</v>
      </c>
      <c r="O4036" t="s">
        <v>8329</v>
      </c>
      <c r="P4036" s="14">
        <f t="shared" ref="P4036:P4099" si="194">(((J4036/60)/60)/24)+DATE(1970,1,1)</f>
        <v>42124.841111111105</v>
      </c>
      <c r="Q4036" s="14">
        <f t="shared" ref="Q4036:Q4099" si="195">(((I4036/60)/60)/24)+DATE(1970,1,1)</f>
        <v>42154.841111111105</v>
      </c>
      <c r="R4036">
        <f t="shared" si="193"/>
        <v>30</v>
      </c>
    </row>
    <row r="4037" spans="1:18" ht="43.5" hidden="1" x14ac:dyDescent="0.35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8328</v>
      </c>
      <c r="O4037" t="s">
        <v>8329</v>
      </c>
      <c r="P4037" s="14">
        <f t="shared" si="194"/>
        <v>42179.898472222223</v>
      </c>
      <c r="Q4037" s="14">
        <f t="shared" si="195"/>
        <v>42195.75</v>
      </c>
      <c r="R4037">
        <f t="shared" si="193"/>
        <v>16</v>
      </c>
    </row>
    <row r="4038" spans="1:18" ht="29" hidden="1" x14ac:dyDescent="0.35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8328</v>
      </c>
      <c r="O4038" t="s">
        <v>8329</v>
      </c>
      <c r="P4038" s="14">
        <f t="shared" si="194"/>
        <v>42529.022013888884</v>
      </c>
      <c r="Q4038" s="14">
        <f t="shared" si="195"/>
        <v>42566.901388888888</v>
      </c>
      <c r="R4038">
        <f t="shared" si="193"/>
        <v>37</v>
      </c>
    </row>
    <row r="4039" spans="1:18" ht="43.5" hidden="1" x14ac:dyDescent="0.35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8328</v>
      </c>
      <c r="O4039" t="s">
        <v>8329</v>
      </c>
      <c r="P4039" s="14">
        <f t="shared" si="194"/>
        <v>42075.807395833333</v>
      </c>
      <c r="Q4039" s="14">
        <f t="shared" si="195"/>
        <v>42105.807395833333</v>
      </c>
      <c r="R4039">
        <f t="shared" si="193"/>
        <v>30</v>
      </c>
    </row>
    <row r="4040" spans="1:18" ht="58" hidden="1" x14ac:dyDescent="0.35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8328</v>
      </c>
      <c r="O4040" t="s">
        <v>8329</v>
      </c>
      <c r="P4040" s="14">
        <f t="shared" si="194"/>
        <v>42383.793124999997</v>
      </c>
      <c r="Q4040" s="14">
        <f t="shared" si="195"/>
        <v>42413.793124999997</v>
      </c>
      <c r="R4040">
        <f t="shared" si="193"/>
        <v>30</v>
      </c>
    </row>
    <row r="4041" spans="1:18" ht="58" hidden="1" x14ac:dyDescent="0.35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8328</v>
      </c>
      <c r="O4041" t="s">
        <v>8329</v>
      </c>
      <c r="P4041" s="14">
        <f t="shared" si="194"/>
        <v>41971.881076388891</v>
      </c>
      <c r="Q4041" s="14">
        <f t="shared" si="195"/>
        <v>41996.881076388891</v>
      </c>
      <c r="R4041">
        <f t="shared" si="193"/>
        <v>25</v>
      </c>
    </row>
    <row r="4042" spans="1:18" ht="43.5" hidden="1" x14ac:dyDescent="0.35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8328</v>
      </c>
      <c r="O4042" t="s">
        <v>8329</v>
      </c>
      <c r="P4042" s="14">
        <f t="shared" si="194"/>
        <v>42487.62700231481</v>
      </c>
      <c r="Q4042" s="14">
        <f t="shared" si="195"/>
        <v>42521.458333333328</v>
      </c>
      <c r="R4042">
        <f t="shared" si="193"/>
        <v>34</v>
      </c>
    </row>
    <row r="4043" spans="1:18" ht="43.5" hidden="1" x14ac:dyDescent="0.35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8328</v>
      </c>
      <c r="O4043" t="s">
        <v>8329</v>
      </c>
      <c r="P4043" s="14">
        <f t="shared" si="194"/>
        <v>42045.84238425926</v>
      </c>
      <c r="Q4043" s="14">
        <f t="shared" si="195"/>
        <v>42075.800717592589</v>
      </c>
      <c r="R4043">
        <f t="shared" si="193"/>
        <v>30</v>
      </c>
    </row>
    <row r="4044" spans="1:18" ht="43.5" hidden="1" x14ac:dyDescent="0.35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8328</v>
      </c>
      <c r="O4044" t="s">
        <v>8329</v>
      </c>
      <c r="P4044" s="14">
        <f t="shared" si="194"/>
        <v>42571.626192129625</v>
      </c>
      <c r="Q4044" s="14">
        <f t="shared" si="195"/>
        <v>42583.570138888885</v>
      </c>
      <c r="R4044">
        <f t="shared" si="193"/>
        <v>12</v>
      </c>
    </row>
    <row r="4045" spans="1:18" ht="43.5" x14ac:dyDescent="0.35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8328</v>
      </c>
      <c r="O4045" t="s">
        <v>8329</v>
      </c>
      <c r="P4045" s="14">
        <f t="shared" si="194"/>
        <v>42002.54488425926</v>
      </c>
      <c r="Q4045" s="14">
        <f t="shared" si="195"/>
        <v>42032.54488425926</v>
      </c>
      <c r="R4045">
        <f t="shared" si="193"/>
        <v>30</v>
      </c>
    </row>
    <row r="4046" spans="1:18" ht="43.5" x14ac:dyDescent="0.3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8328</v>
      </c>
      <c r="O4046" t="s">
        <v>8329</v>
      </c>
      <c r="P4046" s="14">
        <f t="shared" si="194"/>
        <v>42732.787523148145</v>
      </c>
      <c r="Q4046" s="14">
        <f t="shared" si="195"/>
        <v>42762.787523148145</v>
      </c>
      <c r="R4046">
        <f t="shared" si="193"/>
        <v>30</v>
      </c>
    </row>
    <row r="4047" spans="1:18" ht="43.5" hidden="1" x14ac:dyDescent="0.3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8328</v>
      </c>
      <c r="O4047" t="s">
        <v>8329</v>
      </c>
      <c r="P4047" s="14">
        <f t="shared" si="194"/>
        <v>42665.451736111107</v>
      </c>
      <c r="Q4047" s="14">
        <f t="shared" si="195"/>
        <v>42725.493402777778</v>
      </c>
      <c r="R4047">
        <f t="shared" si="193"/>
        <v>60</v>
      </c>
    </row>
    <row r="4048" spans="1:18" ht="43.5" hidden="1" x14ac:dyDescent="0.3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8328</v>
      </c>
      <c r="O4048" t="s">
        <v>8329</v>
      </c>
      <c r="P4048" s="14">
        <f t="shared" si="194"/>
        <v>42142.514016203699</v>
      </c>
      <c r="Q4048" s="14">
        <f t="shared" si="195"/>
        <v>42155.958333333328</v>
      </c>
      <c r="R4048">
        <f t="shared" si="193"/>
        <v>13</v>
      </c>
    </row>
    <row r="4049" spans="1:18" ht="43.5" hidden="1" x14ac:dyDescent="0.35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8306</v>
      </c>
      <c r="O4049" t="s">
        <v>8353</v>
      </c>
      <c r="P4049" s="14">
        <f t="shared" si="194"/>
        <v>42042.615613425922</v>
      </c>
      <c r="Q4049" s="14">
        <f t="shared" si="195"/>
        <v>42057.479166666672</v>
      </c>
      <c r="R4049">
        <f t="shared" si="193"/>
        <v>15</v>
      </c>
    </row>
    <row r="4050" spans="1:18" ht="43.5" hidden="1" x14ac:dyDescent="0.35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8306</v>
      </c>
      <c r="O4050" t="s">
        <v>8309</v>
      </c>
      <c r="P4050" s="14">
        <f t="shared" si="194"/>
        <v>42438.961273148147</v>
      </c>
      <c r="Q4050" s="14">
        <f t="shared" si="195"/>
        <v>42468.919606481482</v>
      </c>
      <c r="R4050">
        <f t="shared" si="193"/>
        <v>30</v>
      </c>
    </row>
    <row r="4051" spans="1:18" ht="43.5" hidden="1" x14ac:dyDescent="0.35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8321</v>
      </c>
      <c r="O4051" t="s">
        <v>8322</v>
      </c>
      <c r="P4051" s="14">
        <f t="shared" si="194"/>
        <v>42440.820277777777</v>
      </c>
      <c r="Q4051" s="14">
        <f t="shared" si="195"/>
        <v>42470.778611111105</v>
      </c>
      <c r="R4051">
        <f t="shared" si="193"/>
        <v>30</v>
      </c>
    </row>
    <row r="4052" spans="1:18" ht="43.5" hidden="1" x14ac:dyDescent="0.35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8315</v>
      </c>
      <c r="O4052" t="s">
        <v>8316</v>
      </c>
      <c r="P4052" s="14">
        <f t="shared" si="194"/>
        <v>42396.8440625</v>
      </c>
      <c r="Q4052" s="14">
        <f t="shared" si="195"/>
        <v>42415.332638888889</v>
      </c>
      <c r="R4052">
        <f t="shared" si="193"/>
        <v>19</v>
      </c>
    </row>
    <row r="4053" spans="1:18" ht="43.5" hidden="1" x14ac:dyDescent="0.35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8321</v>
      </c>
      <c r="O4053" t="s">
        <v>8338</v>
      </c>
      <c r="P4053" s="14">
        <f t="shared" si="194"/>
        <v>42689.853090277778</v>
      </c>
      <c r="Q4053" s="14">
        <f t="shared" si="195"/>
        <v>42696.853090277778</v>
      </c>
      <c r="R4053">
        <f t="shared" si="193"/>
        <v>7</v>
      </c>
    </row>
    <row r="4054" spans="1:18" ht="58" hidden="1" x14ac:dyDescent="0.35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8312</v>
      </c>
      <c r="O4054" t="s">
        <v>8313</v>
      </c>
      <c r="P4054" s="14">
        <f t="shared" si="194"/>
        <v>42466.858888888892</v>
      </c>
      <c r="Q4054" s="14">
        <f t="shared" si="195"/>
        <v>42490.916666666672</v>
      </c>
      <c r="R4054">
        <f t="shared" si="193"/>
        <v>24</v>
      </c>
    </row>
    <row r="4055" spans="1:18" ht="43.5" hidden="1" x14ac:dyDescent="0.35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8328</v>
      </c>
      <c r="O4055" t="s">
        <v>8329</v>
      </c>
      <c r="P4055" s="14">
        <f t="shared" si="194"/>
        <v>42401.610983796301</v>
      </c>
      <c r="Q4055" s="14">
        <f t="shared" si="195"/>
        <v>42426</v>
      </c>
      <c r="R4055">
        <f t="shared" si="193"/>
        <v>25</v>
      </c>
    </row>
    <row r="4056" spans="1:18" ht="43.5" x14ac:dyDescent="0.35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8328</v>
      </c>
      <c r="O4056" t="s">
        <v>8329</v>
      </c>
      <c r="P4056" s="14">
        <f t="shared" si="194"/>
        <v>42261.632916666669</v>
      </c>
      <c r="Q4056" s="14">
        <f t="shared" si="195"/>
        <v>42266.165972222225</v>
      </c>
      <c r="R4056">
        <f t="shared" si="193"/>
        <v>5</v>
      </c>
    </row>
    <row r="4057" spans="1:18" ht="58" hidden="1" x14ac:dyDescent="0.35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8328</v>
      </c>
      <c r="O4057" t="s">
        <v>8329</v>
      </c>
      <c r="P4057" s="14">
        <f t="shared" si="194"/>
        <v>42809.645914351851</v>
      </c>
      <c r="Q4057" s="14">
        <f t="shared" si="195"/>
        <v>42828.645914351851</v>
      </c>
      <c r="R4057">
        <f t="shared" si="193"/>
        <v>19</v>
      </c>
    </row>
    <row r="4058" spans="1:18" ht="43.5" hidden="1" x14ac:dyDescent="0.35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8328</v>
      </c>
      <c r="O4058" t="s">
        <v>8346</v>
      </c>
      <c r="P4058" s="14">
        <f t="shared" si="194"/>
        <v>42144.415532407409</v>
      </c>
      <c r="Q4058" s="14">
        <f t="shared" si="195"/>
        <v>42165.415532407409</v>
      </c>
      <c r="R4058">
        <f t="shared" si="193"/>
        <v>21</v>
      </c>
    </row>
    <row r="4059" spans="1:18" ht="29" hidden="1" x14ac:dyDescent="0.35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8328</v>
      </c>
      <c r="O4059" t="s">
        <v>8329</v>
      </c>
      <c r="P4059" s="14">
        <f t="shared" si="194"/>
        <v>42312.874594907407</v>
      </c>
      <c r="Q4059" s="14">
        <f t="shared" si="195"/>
        <v>42340.874594907407</v>
      </c>
      <c r="R4059">
        <f t="shared" si="193"/>
        <v>28</v>
      </c>
    </row>
    <row r="4060" spans="1:18" ht="43.5" hidden="1" x14ac:dyDescent="0.35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8328</v>
      </c>
      <c r="O4060" t="s">
        <v>8329</v>
      </c>
      <c r="P4060" s="14">
        <f t="shared" si="194"/>
        <v>42467.144166666665</v>
      </c>
      <c r="Q4060" s="14">
        <f t="shared" si="195"/>
        <v>42477.979166666672</v>
      </c>
      <c r="R4060">
        <f t="shared" si="193"/>
        <v>10</v>
      </c>
    </row>
    <row r="4061" spans="1:18" ht="43.5" hidden="1" x14ac:dyDescent="0.35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8328</v>
      </c>
      <c r="O4061" t="s">
        <v>8329</v>
      </c>
      <c r="P4061" s="14">
        <f t="shared" si="194"/>
        <v>42101.828819444447</v>
      </c>
      <c r="Q4061" s="14">
        <f t="shared" si="195"/>
        <v>42123.958333333328</v>
      </c>
      <c r="R4061">
        <f t="shared" si="193"/>
        <v>22</v>
      </c>
    </row>
    <row r="4062" spans="1:18" ht="29" hidden="1" x14ac:dyDescent="0.35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8328</v>
      </c>
      <c r="O4062" t="s">
        <v>8329</v>
      </c>
      <c r="P4062" s="14">
        <f t="shared" si="194"/>
        <v>42147.729930555557</v>
      </c>
      <c r="Q4062" s="14">
        <f t="shared" si="195"/>
        <v>42177.729930555557</v>
      </c>
      <c r="R4062">
        <f t="shared" si="193"/>
        <v>30</v>
      </c>
    </row>
    <row r="4063" spans="1:18" ht="43.5" hidden="1" x14ac:dyDescent="0.35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8328</v>
      </c>
      <c r="O4063" t="s">
        <v>8329</v>
      </c>
      <c r="P4063" s="14">
        <f t="shared" si="194"/>
        <v>42460.94222222222</v>
      </c>
      <c r="Q4063" s="14">
        <f t="shared" si="195"/>
        <v>42481.94222222222</v>
      </c>
      <c r="R4063">
        <f t="shared" si="193"/>
        <v>21</v>
      </c>
    </row>
    <row r="4064" spans="1:18" ht="43.5" x14ac:dyDescent="0.35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8328</v>
      </c>
      <c r="O4064" t="s">
        <v>8329</v>
      </c>
      <c r="P4064" s="14">
        <f t="shared" si="194"/>
        <v>42019.683761574073</v>
      </c>
      <c r="Q4064" s="14">
        <f t="shared" si="195"/>
        <v>42049.477083333331</v>
      </c>
      <c r="R4064">
        <f t="shared" si="193"/>
        <v>30</v>
      </c>
    </row>
    <row r="4065" spans="1:18" hidden="1" x14ac:dyDescent="0.3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8348</v>
      </c>
      <c r="O4065" t="s">
        <v>8349</v>
      </c>
      <c r="P4065" s="14">
        <f t="shared" si="194"/>
        <v>42556.807187500002</v>
      </c>
      <c r="Q4065" s="14">
        <f t="shared" si="195"/>
        <v>42563.807187500002</v>
      </c>
      <c r="R4065">
        <f t="shared" si="193"/>
        <v>7</v>
      </c>
    </row>
    <row r="4066" spans="1:18" hidden="1" x14ac:dyDescent="0.3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8328</v>
      </c>
      <c r="O4066" t="s">
        <v>8344</v>
      </c>
      <c r="P4066" s="14">
        <f t="shared" si="194"/>
        <v>42678.932083333333</v>
      </c>
      <c r="Q4066" s="14">
        <f t="shared" si="195"/>
        <v>42683.973750000005</v>
      </c>
      <c r="R4066">
        <f t="shared" si="193"/>
        <v>5</v>
      </c>
    </row>
    <row r="4067" spans="1:18" ht="58" hidden="1" x14ac:dyDescent="0.3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8317</v>
      </c>
      <c r="O4067" t="s">
        <v>8335</v>
      </c>
      <c r="P4067" s="14">
        <f t="shared" si="194"/>
        <v>42793.700821759259</v>
      </c>
      <c r="Q4067" s="14">
        <f t="shared" si="195"/>
        <v>42796.700821759259</v>
      </c>
      <c r="R4067">
        <f t="shared" si="193"/>
        <v>3</v>
      </c>
    </row>
    <row r="4068" spans="1:18" ht="29" hidden="1" x14ac:dyDescent="0.35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8317</v>
      </c>
      <c r="O4068" t="s">
        <v>8335</v>
      </c>
      <c r="P4068" s="14">
        <f t="shared" si="194"/>
        <v>41153.066400462965</v>
      </c>
      <c r="Q4068" s="14">
        <f t="shared" si="195"/>
        <v>41167.066400462965</v>
      </c>
      <c r="R4068">
        <f t="shared" si="193"/>
        <v>14</v>
      </c>
    </row>
    <row r="4069" spans="1:18" ht="58" hidden="1" x14ac:dyDescent="0.35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8312</v>
      </c>
      <c r="O4069" t="s">
        <v>8342</v>
      </c>
      <c r="P4069" s="14">
        <f t="shared" si="194"/>
        <v>42658.810277777782</v>
      </c>
      <c r="Q4069" s="14">
        <f t="shared" si="195"/>
        <v>42683.851944444439</v>
      </c>
      <c r="R4069">
        <f t="shared" si="193"/>
        <v>25</v>
      </c>
    </row>
    <row r="4070" spans="1:18" ht="43.5" hidden="1" x14ac:dyDescent="0.35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8312</v>
      </c>
      <c r="O4070" t="s">
        <v>8342</v>
      </c>
      <c r="P4070" s="14">
        <f t="shared" si="194"/>
        <v>42304.829409722224</v>
      </c>
      <c r="Q4070" s="14">
        <f t="shared" si="195"/>
        <v>42334.871076388896</v>
      </c>
      <c r="R4070">
        <f t="shared" si="193"/>
        <v>30</v>
      </c>
    </row>
    <row r="4071" spans="1:18" ht="43.5" hidden="1" x14ac:dyDescent="0.35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8328</v>
      </c>
      <c r="O4071" t="s">
        <v>8329</v>
      </c>
      <c r="P4071" s="14">
        <f t="shared" si="194"/>
        <v>42662.021539351852</v>
      </c>
      <c r="Q4071" s="14">
        <f t="shared" si="195"/>
        <v>42676.021539351852</v>
      </c>
      <c r="R4071">
        <f t="shared" si="193"/>
        <v>14</v>
      </c>
    </row>
    <row r="4072" spans="1:18" ht="43.5" hidden="1" x14ac:dyDescent="0.35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8328</v>
      </c>
      <c r="O4072" t="s">
        <v>8329</v>
      </c>
      <c r="P4072" s="14">
        <f t="shared" si="194"/>
        <v>42328.727141203708</v>
      </c>
      <c r="Q4072" s="14">
        <f t="shared" si="195"/>
        <v>42358.499305555553</v>
      </c>
      <c r="R4072">
        <f t="shared" si="193"/>
        <v>30</v>
      </c>
    </row>
    <row r="4073" spans="1:18" ht="29" x14ac:dyDescent="0.35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8328</v>
      </c>
      <c r="O4073" t="s">
        <v>8329</v>
      </c>
      <c r="P4073" s="14">
        <f t="shared" si="194"/>
        <v>42122.693159722221</v>
      </c>
      <c r="Q4073" s="14">
        <f t="shared" si="195"/>
        <v>42152.693159722221</v>
      </c>
      <c r="R4073">
        <f t="shared" si="193"/>
        <v>30</v>
      </c>
    </row>
    <row r="4074" spans="1:18" ht="43.5" x14ac:dyDescent="0.35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8328</v>
      </c>
      <c r="O4074" t="s">
        <v>8329</v>
      </c>
      <c r="P4074" s="14">
        <f t="shared" si="194"/>
        <v>41820.870821759258</v>
      </c>
      <c r="Q4074" s="14">
        <f t="shared" si="195"/>
        <v>41850.870821759258</v>
      </c>
      <c r="R4074">
        <f t="shared" si="193"/>
        <v>30</v>
      </c>
    </row>
    <row r="4075" spans="1:18" ht="43.5" x14ac:dyDescent="0.3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8328</v>
      </c>
      <c r="O4075" t="s">
        <v>8329</v>
      </c>
      <c r="P4075" s="14">
        <f t="shared" si="194"/>
        <v>42307.189270833333</v>
      </c>
      <c r="Q4075" s="14">
        <f t="shared" si="195"/>
        <v>42322.958333333328</v>
      </c>
      <c r="R4075">
        <f t="shared" si="193"/>
        <v>15</v>
      </c>
    </row>
    <row r="4076" spans="1:18" ht="29" hidden="1" x14ac:dyDescent="0.3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8312</v>
      </c>
      <c r="O4076" t="s">
        <v>8313</v>
      </c>
      <c r="P4076" s="14">
        <f t="shared" si="194"/>
        <v>42248.934675925921</v>
      </c>
      <c r="Q4076" s="14">
        <f t="shared" si="195"/>
        <v>42303.934675925921</v>
      </c>
      <c r="R4076">
        <f t="shared" si="193"/>
        <v>55</v>
      </c>
    </row>
    <row r="4077" spans="1:18" ht="43.5" hidden="1" x14ac:dyDescent="0.3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8317</v>
      </c>
      <c r="O4077" t="s">
        <v>8319</v>
      </c>
      <c r="P4077" s="14">
        <f t="shared" si="194"/>
        <v>40772.848749999997</v>
      </c>
      <c r="Q4077" s="14">
        <f t="shared" si="195"/>
        <v>40813.207638888889</v>
      </c>
      <c r="R4077">
        <f t="shared" si="193"/>
        <v>41</v>
      </c>
    </row>
    <row r="4078" spans="1:18" ht="29" hidden="1" x14ac:dyDescent="0.35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8315</v>
      </c>
      <c r="O4078" t="s">
        <v>8330</v>
      </c>
      <c r="P4078" s="14">
        <f t="shared" si="194"/>
        <v>42524.667662037042</v>
      </c>
      <c r="Q4078" s="14">
        <f t="shared" si="195"/>
        <v>42549.667662037042</v>
      </c>
      <c r="R4078">
        <f t="shared" si="193"/>
        <v>25</v>
      </c>
    </row>
    <row r="4079" spans="1:18" ht="43.5" hidden="1" x14ac:dyDescent="0.35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8317</v>
      </c>
      <c r="O4079" t="s">
        <v>8320</v>
      </c>
      <c r="P4079" s="14">
        <f t="shared" si="194"/>
        <v>41276.846817129634</v>
      </c>
      <c r="Q4079" s="14">
        <f t="shared" si="195"/>
        <v>41290.846817129634</v>
      </c>
      <c r="R4079">
        <f t="shared" si="193"/>
        <v>14</v>
      </c>
    </row>
    <row r="4080" spans="1:18" ht="43.5" hidden="1" x14ac:dyDescent="0.3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8328</v>
      </c>
      <c r="O4080" t="s">
        <v>8329</v>
      </c>
      <c r="P4080" s="14">
        <f t="shared" si="194"/>
        <v>42282.770231481481</v>
      </c>
      <c r="Q4080" s="14">
        <f t="shared" si="195"/>
        <v>42342.811898148153</v>
      </c>
      <c r="R4080">
        <f t="shared" si="193"/>
        <v>60</v>
      </c>
    </row>
    <row r="4081" spans="1:18" ht="43.5" hidden="1" x14ac:dyDescent="0.35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8321</v>
      </c>
      <c r="O4081" t="s">
        <v>8322</v>
      </c>
      <c r="P4081" s="14">
        <f t="shared" si="194"/>
        <v>42295.753391203703</v>
      </c>
      <c r="Q4081" s="14">
        <f t="shared" si="195"/>
        <v>42325.795057870375</v>
      </c>
      <c r="R4081">
        <f t="shared" si="193"/>
        <v>30</v>
      </c>
    </row>
    <row r="4082" spans="1:18" ht="29" hidden="1" x14ac:dyDescent="0.35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8326</v>
      </c>
      <c r="O4082" t="s">
        <v>8327</v>
      </c>
      <c r="P4082" s="14">
        <f t="shared" si="194"/>
        <v>42747.506689814814</v>
      </c>
      <c r="Q4082" s="14">
        <f t="shared" si="195"/>
        <v>42777.506689814814</v>
      </c>
      <c r="R4082">
        <f t="shared" si="193"/>
        <v>30</v>
      </c>
    </row>
    <row r="4083" spans="1:18" ht="29" hidden="1" x14ac:dyDescent="0.35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8326</v>
      </c>
      <c r="O4083" t="s">
        <v>8327</v>
      </c>
      <c r="P4083" s="14">
        <f t="shared" si="194"/>
        <v>42209.567824074074</v>
      </c>
      <c r="Q4083" s="14">
        <f t="shared" si="195"/>
        <v>42259.567824074074</v>
      </c>
      <c r="R4083">
        <f t="shared" si="193"/>
        <v>50</v>
      </c>
    </row>
    <row r="4084" spans="1:18" ht="29" hidden="1" x14ac:dyDescent="0.35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8326</v>
      </c>
      <c r="O4084" t="s">
        <v>8327</v>
      </c>
      <c r="P4084" s="14">
        <f t="shared" si="194"/>
        <v>42410.982002314813</v>
      </c>
      <c r="Q4084" s="14">
        <f t="shared" si="195"/>
        <v>42440.982002314813</v>
      </c>
      <c r="R4084">
        <f t="shared" si="193"/>
        <v>30</v>
      </c>
    </row>
    <row r="4085" spans="1:18" ht="43.5" hidden="1" x14ac:dyDescent="0.35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8321</v>
      </c>
      <c r="O4085" t="s">
        <v>8322</v>
      </c>
      <c r="P4085" s="14">
        <f t="shared" si="194"/>
        <v>42066.733587962968</v>
      </c>
      <c r="Q4085" s="14">
        <f t="shared" si="195"/>
        <v>42096.691921296297</v>
      </c>
      <c r="R4085">
        <f t="shared" si="193"/>
        <v>30</v>
      </c>
    </row>
    <row r="4086" spans="1:18" ht="43.5" hidden="1" x14ac:dyDescent="0.35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8321</v>
      </c>
      <c r="O4086" t="s">
        <v>8338</v>
      </c>
      <c r="P4086" s="14">
        <f t="shared" si="194"/>
        <v>42710.824618055558</v>
      </c>
      <c r="Q4086" s="14">
        <f t="shared" si="195"/>
        <v>42740.824618055558</v>
      </c>
      <c r="R4086">
        <f t="shared" si="193"/>
        <v>30</v>
      </c>
    </row>
    <row r="4087" spans="1:18" ht="58" hidden="1" x14ac:dyDescent="0.35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8328</v>
      </c>
      <c r="O4087" t="s">
        <v>8329</v>
      </c>
      <c r="P4087" s="14">
        <f t="shared" si="194"/>
        <v>42067.011643518519</v>
      </c>
      <c r="Q4087" s="14">
        <f t="shared" si="195"/>
        <v>42094.957638888889</v>
      </c>
      <c r="R4087">
        <f t="shared" si="193"/>
        <v>27</v>
      </c>
    </row>
    <row r="4088" spans="1:18" ht="29" hidden="1" x14ac:dyDescent="0.35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8328</v>
      </c>
      <c r="O4088" t="s">
        <v>8346</v>
      </c>
      <c r="P4088" s="14">
        <f t="shared" si="194"/>
        <v>41877.886620370373</v>
      </c>
      <c r="Q4088" s="14">
        <f t="shared" si="195"/>
        <v>41907.886620370373</v>
      </c>
      <c r="R4088">
        <f t="shared" si="193"/>
        <v>30</v>
      </c>
    </row>
    <row r="4089" spans="1:18" ht="43.5" hidden="1" x14ac:dyDescent="0.35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8328</v>
      </c>
      <c r="O4089" t="s">
        <v>8329</v>
      </c>
      <c r="P4089" s="14">
        <f t="shared" si="194"/>
        <v>42477.729780092588</v>
      </c>
      <c r="Q4089" s="14">
        <f t="shared" si="195"/>
        <v>42500.875</v>
      </c>
      <c r="R4089">
        <f t="shared" si="193"/>
        <v>23</v>
      </c>
    </row>
    <row r="4090" spans="1:18" ht="43.5" hidden="1" x14ac:dyDescent="0.35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8328</v>
      </c>
      <c r="O4090" t="s">
        <v>8329</v>
      </c>
      <c r="P4090" s="14">
        <f t="shared" si="194"/>
        <v>42649.54923611111</v>
      </c>
      <c r="Q4090" s="14">
        <f t="shared" si="195"/>
        <v>42709.590902777782</v>
      </c>
      <c r="R4090">
        <f t="shared" si="193"/>
        <v>60</v>
      </c>
    </row>
    <row r="4091" spans="1:18" ht="43.5" x14ac:dyDescent="0.35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8328</v>
      </c>
      <c r="O4091" t="s">
        <v>8329</v>
      </c>
      <c r="P4091" s="14">
        <f t="shared" si="194"/>
        <v>41831.697939814818</v>
      </c>
      <c r="Q4091" s="14">
        <f t="shared" si="195"/>
        <v>41861.697939814818</v>
      </c>
      <c r="R4091">
        <f t="shared" si="193"/>
        <v>30</v>
      </c>
    </row>
    <row r="4092" spans="1:18" ht="43.5" hidden="1" x14ac:dyDescent="0.35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8328</v>
      </c>
      <c r="O4092" t="s">
        <v>8329</v>
      </c>
      <c r="P4092" s="14">
        <f t="shared" si="194"/>
        <v>42503.740868055553</v>
      </c>
      <c r="Q4092" s="14">
        <f t="shared" si="195"/>
        <v>42517.740868055553</v>
      </c>
      <c r="R4092">
        <f t="shared" si="193"/>
        <v>14</v>
      </c>
    </row>
    <row r="4093" spans="1:18" ht="58" hidden="1" x14ac:dyDescent="0.3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8317</v>
      </c>
      <c r="O4093" t="s">
        <v>8355</v>
      </c>
      <c r="P4093" s="14">
        <f t="shared" si="194"/>
        <v>42459.693865740745</v>
      </c>
      <c r="Q4093" s="14">
        <f t="shared" si="195"/>
        <v>42490.915972222225</v>
      </c>
      <c r="R4093">
        <f t="shared" si="193"/>
        <v>31</v>
      </c>
    </row>
    <row r="4094" spans="1:18" ht="43.5" hidden="1" x14ac:dyDescent="0.35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8312</v>
      </c>
      <c r="O4094" t="s">
        <v>8314</v>
      </c>
      <c r="P4094" s="14">
        <f t="shared" si="194"/>
        <v>42683.420312500006</v>
      </c>
      <c r="Q4094" s="14">
        <f t="shared" si="195"/>
        <v>42698.958333333328</v>
      </c>
      <c r="R4094">
        <f t="shared" si="193"/>
        <v>15</v>
      </c>
    </row>
    <row r="4095" spans="1:18" ht="43.5" hidden="1" x14ac:dyDescent="0.35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8328</v>
      </c>
      <c r="O4095" t="s">
        <v>8329</v>
      </c>
      <c r="P4095" s="14">
        <f t="shared" si="194"/>
        <v>42425.730671296296</v>
      </c>
      <c r="Q4095" s="14">
        <f t="shared" si="195"/>
        <v>42442.5</v>
      </c>
      <c r="R4095">
        <f t="shared" si="193"/>
        <v>17</v>
      </c>
    </row>
    <row r="4096" spans="1:18" ht="43.5" hidden="1" x14ac:dyDescent="0.3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8321</v>
      </c>
      <c r="O4096" t="s">
        <v>8323</v>
      </c>
      <c r="P4096" s="14">
        <f t="shared" si="194"/>
        <v>42035.029224537036</v>
      </c>
      <c r="Q4096" s="14">
        <f t="shared" si="195"/>
        <v>42064.029224537036</v>
      </c>
      <c r="R4096">
        <f t="shared" si="193"/>
        <v>29</v>
      </c>
    </row>
    <row r="4097" spans="1:18" ht="87" hidden="1" x14ac:dyDescent="0.3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8306</v>
      </c>
      <c r="O4097" t="s">
        <v>8353</v>
      </c>
      <c r="P4097" s="14">
        <f t="shared" si="194"/>
        <v>42604.730567129634</v>
      </c>
      <c r="Q4097" s="14">
        <f t="shared" si="195"/>
        <v>42614.730567129634</v>
      </c>
      <c r="R4097">
        <f t="shared" si="193"/>
        <v>10</v>
      </c>
    </row>
    <row r="4098" spans="1:18" ht="43.5" hidden="1" x14ac:dyDescent="0.35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8348</v>
      </c>
      <c r="O4098" t="s">
        <v>8349</v>
      </c>
      <c r="P4098" s="14">
        <f t="shared" si="194"/>
        <v>41831.060092592597</v>
      </c>
      <c r="Q4098" s="14">
        <f t="shared" si="195"/>
        <v>41851.060092592597</v>
      </c>
      <c r="R4098">
        <f t="shared" si="193"/>
        <v>20</v>
      </c>
    </row>
    <row r="4099" spans="1:18" ht="58" hidden="1" x14ac:dyDescent="0.35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8328</v>
      </c>
      <c r="O4099" t="s">
        <v>8329</v>
      </c>
      <c r="P4099" s="14">
        <f t="shared" si="194"/>
        <v>42416.691655092596</v>
      </c>
      <c r="Q4099" s="14">
        <f t="shared" si="195"/>
        <v>42432.791666666672</v>
      </c>
      <c r="R4099">
        <f t="shared" ref="R4099:R4115" si="196">_xlfn.DAYS(Q4099,P4099)</f>
        <v>16</v>
      </c>
    </row>
    <row r="4100" spans="1:18" ht="43.5" hidden="1" x14ac:dyDescent="0.35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8328</v>
      </c>
      <c r="O4100" t="s">
        <v>8329</v>
      </c>
      <c r="P4100" s="14">
        <f t="shared" ref="P4100:P4115" si="197">(((J4100/60)/60)/24)+DATE(1970,1,1)</f>
        <v>42493.597013888888</v>
      </c>
      <c r="Q4100" s="14">
        <f t="shared" ref="Q4100:Q4115" si="198">(((I4100/60)/60)/24)+DATE(1970,1,1)</f>
        <v>42505.958333333328</v>
      </c>
      <c r="R4100">
        <f t="shared" si="196"/>
        <v>12</v>
      </c>
    </row>
    <row r="4101" spans="1:18" ht="43.5" hidden="1" x14ac:dyDescent="0.3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8315</v>
      </c>
      <c r="O4101" t="s">
        <v>8316</v>
      </c>
      <c r="P4101" s="14">
        <f t="shared" si="197"/>
        <v>41486.424317129626</v>
      </c>
      <c r="Q4101" s="14">
        <f t="shared" si="198"/>
        <v>41546.424317129626</v>
      </c>
      <c r="R4101">
        <f t="shared" si="196"/>
        <v>60</v>
      </c>
    </row>
    <row r="4102" spans="1:18" ht="43.5" hidden="1" x14ac:dyDescent="0.3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8317</v>
      </c>
      <c r="O4102" t="s">
        <v>8335</v>
      </c>
      <c r="P4102" s="14">
        <f t="shared" si="197"/>
        <v>42141.762800925921</v>
      </c>
      <c r="Q4102" s="14">
        <f t="shared" si="198"/>
        <v>42164.083333333328</v>
      </c>
      <c r="R4102">
        <f t="shared" si="196"/>
        <v>23</v>
      </c>
    </row>
    <row r="4103" spans="1:18" ht="29" hidden="1" x14ac:dyDescent="0.35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8326</v>
      </c>
      <c r="O4103" t="s">
        <v>8333</v>
      </c>
      <c r="P4103" s="14">
        <f t="shared" si="197"/>
        <v>42046.072743055556</v>
      </c>
      <c r="Q4103" s="14">
        <f t="shared" si="198"/>
        <v>42091.031076388885</v>
      </c>
      <c r="R4103">
        <f t="shared" si="196"/>
        <v>45</v>
      </c>
    </row>
    <row r="4104" spans="1:18" ht="43.5" hidden="1" x14ac:dyDescent="0.35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8326</v>
      </c>
      <c r="O4104" t="s">
        <v>8327</v>
      </c>
      <c r="P4104" s="14">
        <f t="shared" si="197"/>
        <v>42252.788900462961</v>
      </c>
      <c r="Q4104" s="14">
        <f t="shared" si="198"/>
        <v>42282.788900462961</v>
      </c>
      <c r="R4104">
        <f t="shared" si="196"/>
        <v>30</v>
      </c>
    </row>
    <row r="4105" spans="1:18" ht="43.5" hidden="1" x14ac:dyDescent="0.35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8317</v>
      </c>
      <c r="O4105" t="s">
        <v>8341</v>
      </c>
      <c r="P4105" s="14">
        <f t="shared" si="197"/>
        <v>41464.106087962966</v>
      </c>
      <c r="Q4105" s="14">
        <f t="shared" si="198"/>
        <v>41485.106087962966</v>
      </c>
      <c r="R4105">
        <f t="shared" si="196"/>
        <v>21</v>
      </c>
    </row>
    <row r="4106" spans="1:18" ht="43.5" hidden="1" x14ac:dyDescent="0.3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8326</v>
      </c>
      <c r="O4106" t="s">
        <v>8332</v>
      </c>
      <c r="P4106" s="14">
        <f t="shared" si="197"/>
        <v>42782.426875000005</v>
      </c>
      <c r="Q4106" s="14">
        <f t="shared" si="198"/>
        <v>42789.426875000005</v>
      </c>
      <c r="R4106">
        <f t="shared" si="196"/>
        <v>7</v>
      </c>
    </row>
    <row r="4107" spans="1:18" ht="43.5" hidden="1" x14ac:dyDescent="0.3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8306</v>
      </c>
      <c r="O4107" t="s">
        <v>8307</v>
      </c>
      <c r="P4107" s="14">
        <f t="shared" si="197"/>
        <v>42376.79206018518</v>
      </c>
      <c r="Q4107" s="14">
        <f t="shared" si="198"/>
        <v>42394.79206018518</v>
      </c>
      <c r="R4107">
        <f t="shared" si="196"/>
        <v>18</v>
      </c>
    </row>
    <row r="4108" spans="1:18" ht="29" hidden="1" x14ac:dyDescent="0.35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8317</v>
      </c>
      <c r="O4108" t="s">
        <v>8354</v>
      </c>
      <c r="P4108" s="14">
        <f t="shared" si="197"/>
        <v>42165.79833333334</v>
      </c>
      <c r="Q4108" s="14">
        <f t="shared" si="198"/>
        <v>42195.79833333334</v>
      </c>
      <c r="R4108">
        <f t="shared" si="196"/>
        <v>30</v>
      </c>
    </row>
    <row r="4109" spans="1:18" ht="58" hidden="1" x14ac:dyDescent="0.35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8317</v>
      </c>
      <c r="O4109" t="s">
        <v>8335</v>
      </c>
      <c r="P4109" s="14">
        <f t="shared" si="197"/>
        <v>41855.783645833333</v>
      </c>
      <c r="Q4109" s="14">
        <f t="shared" si="198"/>
        <v>41885.783645833333</v>
      </c>
      <c r="R4109">
        <f t="shared" si="196"/>
        <v>30</v>
      </c>
    </row>
    <row r="4110" spans="1:18" ht="29" hidden="1" x14ac:dyDescent="0.35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8328</v>
      </c>
      <c r="O4110" t="s">
        <v>8329</v>
      </c>
      <c r="P4110" s="14">
        <f t="shared" si="197"/>
        <v>42628.849120370374</v>
      </c>
      <c r="Q4110" s="14">
        <f t="shared" si="198"/>
        <v>42656.849120370374</v>
      </c>
      <c r="R4110">
        <f t="shared" si="196"/>
        <v>28</v>
      </c>
    </row>
    <row r="4111" spans="1:18" ht="72.5" hidden="1" x14ac:dyDescent="0.35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8317</v>
      </c>
      <c r="O4111" t="s">
        <v>8320</v>
      </c>
      <c r="P4111" s="14">
        <f t="shared" si="197"/>
        <v>42109.826145833329</v>
      </c>
      <c r="Q4111" s="14">
        <f t="shared" si="198"/>
        <v>42139.826145833329</v>
      </c>
      <c r="R4111">
        <f t="shared" si="196"/>
        <v>30</v>
      </c>
    </row>
    <row r="4112" spans="1:18" ht="43.5" hidden="1" x14ac:dyDescent="0.35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8324</v>
      </c>
      <c r="O4112" t="s">
        <v>8325</v>
      </c>
      <c r="P4112" s="14">
        <f t="shared" si="197"/>
        <v>41829.896562499998</v>
      </c>
      <c r="Q4112" s="14">
        <f t="shared" si="198"/>
        <v>41859.896562499998</v>
      </c>
      <c r="R4112">
        <f t="shared" si="196"/>
        <v>30</v>
      </c>
    </row>
    <row r="4113" spans="1:18" ht="43.5" hidden="1" x14ac:dyDescent="0.35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8321</v>
      </c>
      <c r="O4113" t="s">
        <v>8338</v>
      </c>
      <c r="P4113" s="14">
        <f t="shared" si="197"/>
        <v>42800.751041666663</v>
      </c>
      <c r="Q4113" s="14">
        <f t="shared" si="198"/>
        <v>42807.125</v>
      </c>
      <c r="R4113">
        <f t="shared" si="196"/>
        <v>7</v>
      </c>
    </row>
    <row r="4114" spans="1:18" ht="43.5" hidden="1" x14ac:dyDescent="0.35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8312</v>
      </c>
      <c r="O4114" t="s">
        <v>8337</v>
      </c>
      <c r="P4114" s="14">
        <f t="shared" si="197"/>
        <v>42626.668888888889</v>
      </c>
      <c r="Q4114" s="14">
        <f t="shared" si="198"/>
        <v>42656.915972222225</v>
      </c>
      <c r="R4114">
        <f t="shared" si="196"/>
        <v>30</v>
      </c>
    </row>
    <row r="4115" spans="1:18" ht="43.5" hidden="1" x14ac:dyDescent="0.3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8328</v>
      </c>
      <c r="O4115" t="s">
        <v>8329</v>
      </c>
      <c r="P4115" s="14">
        <f t="shared" si="197"/>
        <v>42432.701724537037</v>
      </c>
      <c r="Q4115" s="14">
        <f t="shared" si="198"/>
        <v>42457.660057870366</v>
      </c>
      <c r="R4115">
        <f t="shared" si="196"/>
        <v>25</v>
      </c>
    </row>
  </sheetData>
  <autoFilter ref="A1:R4115" xr:uid="{8776A8DC-C92A-45B2-A1B0-2526A1476C5B}">
    <filterColumn colId="3">
      <customFilters>
        <customFilter operator="lessThan" val="1000"/>
      </customFilters>
    </filterColumn>
    <filterColumn colId="5">
      <filters>
        <filter val="failed"/>
      </filters>
    </filterColumn>
    <filterColumn colId="14">
      <filters>
        <filter val="plays"/>
      </filters>
    </filterColumn>
  </autoFilter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39C5B-B5E9-4C20-909B-D10B3BB3B629}">
  <sheetPr codeName="Sheet4"/>
  <dimension ref="A1:E7"/>
  <sheetViews>
    <sheetView workbookViewId="0">
      <selection activeCell="B3" sqref="B3"/>
    </sheetView>
  </sheetViews>
  <sheetFormatPr defaultRowHeight="14.5" x14ac:dyDescent="0.35"/>
  <cols>
    <col min="1" max="1" width="31.26953125" customWidth="1"/>
    <col min="2" max="2" width="117.90625" customWidth="1"/>
    <col min="5" max="5" width="8.90625" customWidth="1"/>
  </cols>
  <sheetData>
    <row r="1" spans="1:5" x14ac:dyDescent="0.35">
      <c r="A1" t="s">
        <v>8392</v>
      </c>
      <c r="B1" t="s">
        <v>8393</v>
      </c>
      <c r="C1" t="s">
        <v>8394</v>
      </c>
      <c r="D1" t="s">
        <v>8395</v>
      </c>
      <c r="E1" t="s">
        <v>8396</v>
      </c>
    </row>
    <row r="3" spans="1:5" x14ac:dyDescent="0.35">
      <c r="A3" t="s">
        <v>3473</v>
      </c>
      <c r="B3" t="str">
        <f>VLOOKUP(A3,Original!B:C,2,FALSE)</f>
        <v>Help us get actor-writer Ian Bonar's debut play - a hilarious, heartbreaking story of grief and loss - to the 2016 Edinburgh Fringe.</v>
      </c>
      <c r="C3">
        <f>VLOOKUP('Edinburgh ResearchName'!A3,Original!B:F,3,FALSE)</f>
        <v>2000</v>
      </c>
      <c r="D3">
        <f>VLOOKUP(A3,Original!B:F,4,FALSE)</f>
        <v>2020</v>
      </c>
      <c r="E3" t="str">
        <f>VLOOKUP(A3,Original!B:F,5,FALSE)</f>
        <v>successful</v>
      </c>
    </row>
    <row r="4" spans="1:5" x14ac:dyDescent="0.35">
      <c r="A4" t="s">
        <v>3616</v>
      </c>
      <c r="B4" t="str">
        <f>VLOOKUP(A4,Original!B:C,2,FALSE)</f>
        <v>The play yet to be described as "A surefire Edinburgh Fringe Festival Cult Hit". Coming to the Underbelly, Edinburgh, 5th-30th August.</v>
      </c>
      <c r="C4">
        <f>VLOOKUP('Edinburgh ResearchName'!A4,Original!B:F,3,FALSE)</f>
        <v>2000</v>
      </c>
      <c r="D4">
        <f>VLOOKUP(A4,Original!B:F,4,FALSE)</f>
        <v>2020</v>
      </c>
      <c r="E4" t="str">
        <f>VLOOKUP(A4,Original!B:F,5,FALSE)</f>
        <v>successful</v>
      </c>
    </row>
    <row r="5" spans="1:5" x14ac:dyDescent="0.35">
      <c r="A5" t="s">
        <v>3178</v>
      </c>
      <c r="B5" t="str">
        <f>VLOOKUP(A5,Original!B:C,2,FALSE)</f>
        <v>Cutting Off Kate Bush is a one-woman show written &amp; performed by Lucy Benson-Brown, premiering at the Edinburgh Fringe Festival 2014</v>
      </c>
      <c r="C5">
        <f>VLOOKUP('Edinburgh ResearchName'!A5,Original!B:F,3,FALSE)</f>
        <v>1500</v>
      </c>
      <c r="D5">
        <f>VLOOKUP(A5,Original!B:F,4,FALSE)</f>
        <v>2576</v>
      </c>
      <c r="E5" t="str">
        <f>VLOOKUP(A5,Original!B:F,5,FALSE)</f>
        <v>successful</v>
      </c>
    </row>
    <row r="6" spans="1:5" x14ac:dyDescent="0.35">
      <c r="A6" t="s">
        <v>3329</v>
      </c>
      <c r="B6" t="str">
        <f>VLOOKUP(A6,Original!B:C,2,FALSE)</f>
        <v>Jestia and Raedon is a brand new romantic comedy play going to the Edinburgh Fringe Festival this summer.</v>
      </c>
      <c r="C6">
        <f>VLOOKUP('Edinburgh ResearchName'!A6,Original!B:F,3,FALSE)</f>
        <v>1000</v>
      </c>
      <c r="D6">
        <f>VLOOKUP(A6,Original!B:F,4,FALSE)</f>
        <v>1168</v>
      </c>
      <c r="E6" t="str">
        <f>VLOOKUP(A6,Original!B:F,5,FALSE)</f>
        <v>successful</v>
      </c>
    </row>
    <row r="7" spans="1:5" x14ac:dyDescent="0.35">
      <c r="A7" t="s">
        <v>3221</v>
      </c>
      <c r="B7" t="str">
        <f>VLOOKUP(A7,Original!B:C,2,FALSE)</f>
        <v>A one-man show about love, loss, and motorways, written &amp; performed by Ben Norris. Help us get to the 2015 Edinburgh Fringe and beyond!</v>
      </c>
      <c r="C7">
        <f>VLOOKUP('Edinburgh ResearchName'!A7,Original!B:F,3,FALSE)</f>
        <v>4000</v>
      </c>
      <c r="D7">
        <f>VLOOKUP(A7,Original!B:F,4,FALSE)</f>
        <v>4137</v>
      </c>
      <c r="E7" t="str">
        <f>VLOOKUP(A7,Original!B:F,5,FALSE)</f>
        <v>successful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F10AF-8819-4321-AE1D-C9C5413018D8}">
  <sheetPr codeName="Sheet5"/>
  <dimension ref="A1:N4115"/>
  <sheetViews>
    <sheetView zoomScale="95" zoomScaleNormal="95" workbookViewId="0">
      <selection activeCell="H13" sqref="H13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</cols>
  <sheetData>
    <row r="1" spans="1:14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Filtered Data Analysis (5)</vt:lpstr>
      <vt:lpstr>Filtered Data Analysis (4)</vt:lpstr>
      <vt:lpstr>Filtered Data Analysis (3)</vt:lpstr>
      <vt:lpstr>Filtered Data Analysis (2)</vt:lpstr>
      <vt:lpstr>Filtered Data Analysis</vt:lpstr>
      <vt:lpstr>Filtered</vt:lpstr>
      <vt:lpstr>Overall Analysis</vt:lpstr>
      <vt:lpstr>Overall Analysis (2)</vt:lpstr>
      <vt:lpstr>Outcome based on Goals Plays</vt:lpstr>
      <vt:lpstr>Overall data</vt:lpstr>
      <vt:lpstr>Edinburgh ResearchName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Ahsen Ali</cp:lastModifiedBy>
  <dcterms:created xsi:type="dcterms:W3CDTF">2017-04-20T15:17:24Z</dcterms:created>
  <dcterms:modified xsi:type="dcterms:W3CDTF">2022-07-06T20:50:47Z</dcterms:modified>
</cp:coreProperties>
</file>