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010B9733-A4D7-4FC9-A67D-95EB14FA9C7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KMC_Output" sheetId="5" r:id="rId2"/>
    <sheet name="KMC_Clusters" sheetId="4" r:id="rId3"/>
  </sheets>
  <definedNames>
    <definedName name="xlm_20_1" localSheetId="0" hidden="1">"'{""wkbk"":""Employee+Information.xlsx"",""wksheet"":""Sheet1"",""data_range"":""$B$1:$D$21"",""header"":[""Salary_Monthly ('000)"",""Exp_Months"",""Avg_Hrs_Wrk""],""has_header"":true,""input_cols"":[{""varName"":""Salary_Monthly ('000)""},{""varName"":""Exp_Months""},{""varName"":""Avg_Hr"</definedName>
    <definedName name="xlm_20_2" localSheetId="0" hidden="1">"'s_Wrk""}],""cat_cols"":[],""firstRow"":1,""rows"":20,""isPartitionSheet"":false,""clusteringTypeCode"":0,""normalizeData"":true,""numClusters"":2,""numIterations"":10,""startCode"":0,""setSeed"":true,""seedValue"":12345,""showDataSummary"":true,""showClusterDistances"":true}"</definedName>
    <definedName name="XLMRasonModelRange" localSheetId="1" hidden="1">"CV1:CV1"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" l="1"/>
  <c r="I10" i="1"/>
  <c r="I9" i="1"/>
  <c r="H11" i="1"/>
  <c r="H10" i="1"/>
  <c r="H9" i="1"/>
  <c r="K3" i="1"/>
  <c r="K4" i="1"/>
  <c r="K5" i="1"/>
  <c r="K6" i="1"/>
  <c r="E6" i="1" s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J14" i="1"/>
  <c r="E14" i="1" s="1"/>
  <c r="J15" i="1"/>
  <c r="J16" i="1"/>
  <c r="J17" i="1"/>
  <c r="J18" i="1"/>
  <c r="E18" i="1" s="1"/>
  <c r="J19" i="1"/>
  <c r="J20" i="1"/>
  <c r="J21" i="1"/>
  <c r="E21" i="1" s="1"/>
  <c r="J4" i="1"/>
  <c r="E4" i="1" s="1"/>
  <c r="J5" i="1"/>
  <c r="J6" i="1"/>
  <c r="J7" i="1"/>
  <c r="J8" i="1"/>
  <c r="J9" i="1"/>
  <c r="J10" i="1"/>
  <c r="J11" i="1"/>
  <c r="E11" i="1" s="1"/>
  <c r="J12" i="1"/>
  <c r="E12" i="1" s="1"/>
  <c r="J13" i="1"/>
  <c r="J3" i="1"/>
  <c r="J2" i="1"/>
  <c r="E13" i="1" l="1"/>
  <c r="E5" i="1"/>
  <c r="E15" i="1"/>
  <c r="E20" i="1"/>
  <c r="E2" i="1"/>
  <c r="E7" i="1"/>
  <c r="E17" i="1"/>
  <c r="E16" i="1"/>
  <c r="E8" i="1"/>
  <c r="E3" i="1"/>
  <c r="E10" i="1"/>
  <c r="E9" i="1"/>
  <c r="I5" i="1" s="1"/>
  <c r="E19" i="1"/>
  <c r="I6" i="1" l="1"/>
</calcChain>
</file>

<file path=xl/sharedStrings.xml><?xml version="1.0" encoding="utf-8"?>
<sst xmlns="http://schemas.openxmlformats.org/spreadsheetml/2006/main" count="134" uniqueCount="97">
  <si>
    <t>Emp_ID</t>
  </si>
  <si>
    <t>Salary_Monthly ('000)</t>
  </si>
  <si>
    <t>Exp_Months</t>
  </si>
  <si>
    <t>Avg_Hrs_Wrk</t>
  </si>
  <si>
    <t>E002</t>
  </si>
  <si>
    <t>E003</t>
  </si>
  <si>
    <t>E004</t>
  </si>
  <si>
    <t>E005</t>
  </si>
  <si>
    <t>E006</t>
  </si>
  <si>
    <t>E007</t>
  </si>
  <si>
    <t>E008</t>
  </si>
  <si>
    <t>E009</t>
  </si>
  <si>
    <t>E001</t>
  </si>
  <si>
    <t>E010</t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</si>
  <si>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</si>
  <si>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</si>
  <si>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</si>
  <si>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</si>
  <si>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</si>
  <si>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</si>
  <si>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</si>
  <si>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</si>
  <si>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</si>
  <si>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</si>
  <si>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C1</t>
  </si>
  <si>
    <t>C2</t>
  </si>
  <si>
    <t>(50,45,8)</t>
  </si>
  <si>
    <t>(40,35,7)</t>
  </si>
  <si>
    <t>Data Mining: K-Means Clustering - Predicted Clusters</t>
  </si>
  <si>
    <t>Output Navigator</t>
  </si>
  <si>
    <t>Elapsed Times in Milliseconds</t>
  </si>
  <si>
    <t>Data Reading Time</t>
  </si>
  <si>
    <t>Algorithm Time</t>
  </si>
  <si>
    <t>Report Time</t>
  </si>
  <si>
    <t>Total</t>
  </si>
  <si>
    <t>Cluster Labels</t>
  </si>
  <si>
    <t>Record ID</t>
  </si>
  <si>
    <t>Cluster</t>
  </si>
  <si>
    <t>Cluster 1</t>
  </si>
  <si>
    <t>Cluster 2</t>
  </si>
  <si>
    <t>Record 1</t>
  </si>
  <si>
    <t>Record 2</t>
  </si>
  <si>
    <t>Record 3</t>
  </si>
  <si>
    <t>Record 4</t>
  </si>
  <si>
    <t>Record 5</t>
  </si>
  <si>
    <t>Record 6</t>
  </si>
  <si>
    <t>Record 7</t>
  </si>
  <si>
    <t>Record 8</t>
  </si>
  <si>
    <t>Record 9</t>
  </si>
  <si>
    <t>Record 10</t>
  </si>
  <si>
    <t>Record 11</t>
  </si>
  <si>
    <t>Record 12</t>
  </si>
  <si>
    <t>Record 13</t>
  </si>
  <si>
    <t>Record 14</t>
  </si>
  <si>
    <t>Record 15</t>
  </si>
  <si>
    <t>Record 16</t>
  </si>
  <si>
    <t>Record 17</t>
  </si>
  <si>
    <t>Record 18</t>
  </si>
  <si>
    <t>Record 19</t>
  </si>
  <si>
    <t>Record 20</t>
  </si>
  <si>
    <t>Inputs</t>
  </si>
  <si>
    <t>Cluster Centers</t>
  </si>
  <si>
    <t>Inter-Cluster Distances</t>
  </si>
  <si>
    <t>Cluster Summary</t>
  </si>
  <si>
    <t>Data Mining: K-Means Clustering</t>
  </si>
  <si>
    <t>Data</t>
  </si>
  <si>
    <t>Workbook</t>
  </si>
  <si>
    <t>Employee+Information.xlsx</t>
  </si>
  <si>
    <t>Worksheet</t>
  </si>
  <si>
    <t>Sheet1</t>
  </si>
  <si>
    <t>Range</t>
  </si>
  <si>
    <t>$B$1:$D$21</t>
  </si>
  <si>
    <t># Records in the input data</t>
  </si>
  <si>
    <t>Variables</t>
  </si>
  <si>
    <t># Selected Variables</t>
  </si>
  <si>
    <t>Selected Variables</t>
  </si>
  <si>
    <t>K-Means Clustering: Fitting Parameters</t>
  </si>
  <si>
    <t># Clusters</t>
  </si>
  <si>
    <t>Start type</t>
  </si>
  <si>
    <t>Fixed Start</t>
  </si>
  <si>
    <t># Iterations</t>
  </si>
  <si>
    <t>Random seed: initial centroids</t>
  </si>
  <si>
    <t>K-Means Clustering: Reporting Parameters</t>
  </si>
  <si>
    <t>Show data summary</t>
  </si>
  <si>
    <t>Show distance from each cluster</t>
  </si>
  <si>
    <t>Normalized?</t>
  </si>
  <si>
    <t>Size</t>
  </si>
  <si>
    <t>Average Distance</t>
  </si>
  <si>
    <t>Date: 05-Aug-2022 12:13:36</t>
  </si>
  <si>
    <t>{"comment":"this RASON template was auto-generated by Analytic Solver Data Mining","datasources":{},"datasets":{},"estimator":{"kmeansClusteringEstimator":{"type":"clustering","algorithm":"kMeans","parameters":{"maxIterations":10,"numClusters":2,"numStarts":0,"randomSeed":12345}}},"actions":{}}</t>
  </si>
  <si>
    <t xml:space="preserve">Cluster </t>
  </si>
  <si>
    <t>Euclidian D . C1</t>
  </si>
  <si>
    <t>Euclidian D . C2</t>
  </si>
  <si>
    <t xml:space="preserve">Cluster 1 </t>
  </si>
  <si>
    <t xml:space="preserve">Cluster 2 </t>
  </si>
  <si>
    <t xml:space="preserve">OLD 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</si>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</sst>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;;;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rgb="FF4169E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rgb="FF4169E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EBEBF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0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0" borderId="0" xfId="0" quotePrefix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2" xfId="0" applyFont="1" applyFill="1" applyBorder="1"/>
    <xf numFmtId="0" fontId="5" fillId="5" borderId="2" xfId="0" applyFont="1" applyFill="1" applyBorder="1" applyAlignment="1">
      <alignment horizontal="center"/>
    </xf>
    <xf numFmtId="0" fontId="0" fillId="0" borderId="3" xfId="0" applyFont="1" applyFill="1" applyBorder="1"/>
    <xf numFmtId="0" fontId="0" fillId="0" borderId="4" xfId="0" applyFont="1" applyFill="1" applyBorder="1"/>
    <xf numFmtId="0" fontId="4" fillId="4" borderId="3" xfId="0" applyFont="1" applyFill="1" applyBorder="1" applyAlignment="1">
      <alignment horizontal="left"/>
    </xf>
    <xf numFmtId="0" fontId="4" fillId="4" borderId="5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left"/>
    </xf>
    <xf numFmtId="0" fontId="6" fillId="0" borderId="3" xfId="1" applyFill="1" applyBorder="1"/>
    <xf numFmtId="168" fontId="0" fillId="0" borderId="0" xfId="0" applyNumberFormat="1"/>
    <xf numFmtId="0" fontId="5" fillId="5" borderId="3" xfId="0" applyFont="1" applyFill="1" applyBorder="1" applyAlignment="1">
      <alignment horizontal="left"/>
    </xf>
    <xf numFmtId="0" fontId="5" fillId="5" borderId="5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0" fontId="0" fillId="0" borderId="5" xfId="0" applyFont="1" applyFill="1" applyBorder="1"/>
    <xf numFmtId="0" fontId="0" fillId="0" borderId="3" xfId="0" applyFont="1" applyFill="1" applyBorder="1" applyAlignment="1">
      <alignment horizontal="left"/>
    </xf>
    <xf numFmtId="0" fontId="0" fillId="0" borderId="5" xfId="0" applyFont="1" applyFill="1" applyBorder="1" applyAlignment="1">
      <alignment horizontal="left"/>
    </xf>
    <xf numFmtId="0" fontId="0" fillId="0" borderId="4" xfId="0" applyFont="1" applyFill="1" applyBorder="1" applyAlignment="1">
      <alignment horizontal="left"/>
    </xf>
    <xf numFmtId="0" fontId="0" fillId="2" borderId="6" xfId="0" applyFill="1" applyBorder="1" applyAlignment="1">
      <alignment horizontal="center"/>
    </xf>
    <xf numFmtId="0" fontId="0" fillId="0" borderId="1" xfId="0" applyBorder="1"/>
    <xf numFmtId="0" fontId="0" fillId="7" borderId="1" xfId="0" applyFill="1" applyBorder="1"/>
    <xf numFmtId="0" fontId="0" fillId="6" borderId="1" xfId="0" applyFill="1" applyBorder="1"/>
    <xf numFmtId="0" fontId="0" fillId="8" borderId="1" xfId="0" applyFill="1" applyBorder="1"/>
    <xf numFmtId="0" fontId="0" fillId="0" borderId="0" xfId="0" applyBorder="1"/>
  </cellXfs>
  <cellStyles count="2">
    <cellStyle name="Hyperlink" xfId="1" builtinId="8"/>
    <cellStyle name="Normal" xfId="0" builtinId="0"/>
  </cellStyles>
  <dxfs count="16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9CBAE6D-D80B-42F0-A19B-770FFDD1083E}" name="Cluster Centers" displayName="Cluster_Centers" ref="C35:F37" totalsRowShown="0" dataDxfId="6">
  <autoFilter ref="C35:F37" xr:uid="{29CBAE6D-D80B-42F0-A19B-770FFDD1083E}"/>
  <tableColumns count="4">
    <tableColumn id="1" xr3:uid="{033C520E-E713-487B-9BAE-E5D6F87F94E1}" name="Cluster" dataDxfId="10"/>
    <tableColumn id="2" xr3:uid="{C0F2E8B4-5036-41C4-A3E7-5C98CA6505BD}" name="Salary_Monthly ('000)" dataDxfId="9"/>
    <tableColumn id="3" xr3:uid="{6AF86165-2681-44DD-8308-74E34C4BA947}" name="Exp_Months" dataDxfId="8"/>
    <tableColumn id="4" xr3:uid="{4898F4A7-962E-4FAA-B3B1-FE25A2A40BAE}" name="Avg_Hrs_Wrk" dataDxfId="7"/>
  </tableColumns>
  <tableStyleInfo name="TableStyleMedium9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8AEEA53-A90B-471E-8C9C-841669111291}" name="Inter-Cluster Distances" displayName="Inter_Cluster_Distances" ref="C41:E43" totalsRowShown="0">
  <autoFilter ref="C41:E43" xr:uid="{28AEEA53-A90B-471E-8C9C-841669111291}"/>
  <tableColumns count="3">
    <tableColumn id="1" xr3:uid="{AC70360B-640F-4C0D-B5EF-49ADD4DEB9C5}" name="Cluster" dataDxfId="5"/>
    <tableColumn id="2" xr3:uid="{B9858793-3319-4F70-86CA-377BBB23C669}" name="Cluster 1" dataDxfId="4"/>
    <tableColumn id="3" xr3:uid="{2B64BDC9-19E1-4B15-B9FE-8CBB2684810F}" name="Cluster 2" dataDxfId="3"/>
  </tableColumns>
  <tableStyleInfo name="TableStyleMedium9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8DD4CF2-F02C-442C-878D-DC2DF2B2770B}" name="Cluster Summary" displayName="Cluster_Summary" ref="C47:E50" totalsRowShown="0">
  <autoFilter ref="C47:E50" xr:uid="{18DD4CF2-F02C-442C-878D-DC2DF2B2770B}"/>
  <tableColumns count="3">
    <tableColumn id="1" xr3:uid="{43822FBD-3178-431E-8987-AA60CB4E0A29}" name="Cluster" dataDxfId="2"/>
    <tableColumn id="2" xr3:uid="{21FCD799-2FC9-4D56-9276-13B0C885BE2B}" name="Size" dataDxfId="1"/>
    <tableColumn id="3" xr3:uid="{804C9279-C60A-4230-BDC4-12FA34DEC3A8}" name="Average Distance" dataDxfId="0"/>
  </tableColumns>
  <tableStyleInfo name="TableStyleMedium9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9FC91FE-A613-4C07-A0C1-0E7B95BFE3CE}" name="Cluster Labels" displayName="Cluster_Labels" ref="C12:F32" totalsRowShown="0" dataDxfId="11">
  <autoFilter ref="C12:F32" xr:uid="{49FC91FE-A613-4C07-A0C1-0E7B95BFE3CE}"/>
  <tableColumns count="4">
    <tableColumn id="1" xr3:uid="{ED05512E-0096-4DA6-9BA7-5FE73C3AA309}" name="Record ID" dataDxfId="15"/>
    <tableColumn id="2" xr3:uid="{CCC4F466-A882-479B-A828-5F410BC19DE1}" name="Cluster" dataDxfId="14"/>
    <tableColumn id="3" xr3:uid="{2F3C1BA3-CD43-47EE-868F-9BD9F8405303}" name="Cluster 1" dataDxfId="13"/>
    <tableColumn id="4" xr3:uid="{A1C129CC-47F7-42A8-AAA5-59B6B47C279C}" name="Cluster 2" dataDxfId="12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workbookViewId="0">
      <selection activeCell="G13" sqref="G13"/>
    </sheetView>
  </sheetViews>
  <sheetFormatPr defaultRowHeight="14.5" x14ac:dyDescent="0.35"/>
  <cols>
    <col min="1" max="1" width="7.7265625" bestFit="1" customWidth="1"/>
    <col min="2" max="2" width="20.26953125" bestFit="1" customWidth="1"/>
    <col min="3" max="3" width="11.81640625" bestFit="1" customWidth="1"/>
    <col min="4" max="4" width="12.7265625" bestFit="1" customWidth="1"/>
    <col min="8" max="8" width="8" bestFit="1" customWidth="1"/>
    <col min="10" max="11" width="13.6328125" bestFit="1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24" t="s">
        <v>90</v>
      </c>
      <c r="G1" s="1" t="s">
        <v>95</v>
      </c>
      <c r="H1" s="27" t="s">
        <v>24</v>
      </c>
      <c r="I1" s="27" t="s">
        <v>25</v>
      </c>
      <c r="J1" s="26" t="s">
        <v>91</v>
      </c>
      <c r="K1" s="26" t="s">
        <v>92</v>
      </c>
    </row>
    <row r="2" spans="1:11" x14ac:dyDescent="0.35">
      <c r="A2" s="2" t="s">
        <v>12</v>
      </c>
      <c r="B2" s="2">
        <v>31</v>
      </c>
      <c r="C2" s="2">
        <v>10</v>
      </c>
      <c r="D2" s="2">
        <v>11</v>
      </c>
      <c r="E2">
        <f>IF(J2&lt;K2,1,2)</f>
        <v>2</v>
      </c>
      <c r="G2" s="25"/>
      <c r="H2" s="27" t="s">
        <v>26</v>
      </c>
      <c r="I2" s="27" t="s">
        <v>27</v>
      </c>
      <c r="J2" s="26">
        <f>SQRT((50-B2)^2+(45-C2)^2+(8-D2)^2)</f>
        <v>39.937451095431719</v>
      </c>
      <c r="K2" s="26">
        <f>SQRT((40-B2)^2+(35-C2)^2+(7-D2)^2)</f>
        <v>26.870057685088806</v>
      </c>
    </row>
    <row r="3" spans="1:11" x14ac:dyDescent="0.35">
      <c r="A3" s="2" t="s">
        <v>4</v>
      </c>
      <c r="B3" s="2">
        <v>53</v>
      </c>
      <c r="C3" s="2">
        <v>97</v>
      </c>
      <c r="D3" s="2">
        <v>7</v>
      </c>
      <c r="E3">
        <f t="shared" ref="E3:E21" si="0">IF(J3&lt;K3,1,2)</f>
        <v>1</v>
      </c>
      <c r="J3" s="26">
        <f>SQRT((50-B3)^2+(45-C3)^2+(8-D3)^2)</f>
        <v>52.096065110524421</v>
      </c>
      <c r="K3" s="26">
        <f>SQRT((40-B3)^2+(35-C3)^2+(7-D3)^2)</f>
        <v>63.348243858847418</v>
      </c>
    </row>
    <row r="4" spans="1:11" x14ac:dyDescent="0.35">
      <c r="A4" s="2" t="s">
        <v>5</v>
      </c>
      <c r="B4" s="2">
        <v>89</v>
      </c>
      <c r="C4" s="2">
        <v>73</v>
      </c>
      <c r="D4" s="2">
        <v>7</v>
      </c>
      <c r="E4">
        <f t="shared" si="0"/>
        <v>1</v>
      </c>
      <c r="J4" s="26">
        <f>SQRT((50-B4)^2+(45-C4)^2+(8-D4)^2)</f>
        <v>48.020828814171878</v>
      </c>
      <c r="K4" s="26">
        <f>SQRT((40-B4)^2+(35-C4)^2+(7-D4)^2)</f>
        <v>62.008063991709982</v>
      </c>
    </row>
    <row r="5" spans="1:11" x14ac:dyDescent="0.35">
      <c r="A5" s="2" t="s">
        <v>6</v>
      </c>
      <c r="B5" s="2">
        <v>62</v>
      </c>
      <c r="C5" s="2">
        <v>10</v>
      </c>
      <c r="D5" s="2">
        <v>9</v>
      </c>
      <c r="E5">
        <f t="shared" si="0"/>
        <v>2</v>
      </c>
      <c r="H5" s="28" t="s">
        <v>93</v>
      </c>
      <c r="I5" s="28">
        <f>COUNTIF(E2:E21,1)</f>
        <v>13</v>
      </c>
      <c r="J5" s="26">
        <f>SQRT((50-B5)^2+(45-C5)^2+(8-D5)^2)</f>
        <v>37.013511046643494</v>
      </c>
      <c r="K5" s="26">
        <f>SQRT((40-B5)^2+(35-C5)^2+(7-D5)^2)</f>
        <v>33.361654635224554</v>
      </c>
    </row>
    <row r="6" spans="1:11" x14ac:dyDescent="0.35">
      <c r="A6" s="2" t="s">
        <v>7</v>
      </c>
      <c r="B6" s="2">
        <v>73</v>
      </c>
      <c r="C6" s="2">
        <v>35</v>
      </c>
      <c r="D6" s="2">
        <v>11</v>
      </c>
      <c r="E6">
        <f t="shared" si="0"/>
        <v>1</v>
      </c>
      <c r="H6" s="28" t="s">
        <v>94</v>
      </c>
      <c r="I6" s="28">
        <f>COUNTIF(E3:E22,2)</f>
        <v>6</v>
      </c>
      <c r="J6" s="26">
        <f>SQRT((50-B6)^2+(45-C6)^2+(8-D6)^2)</f>
        <v>25.258661880630179</v>
      </c>
      <c r="K6" s="26">
        <f>SQRT((40-B6)^2+(35-C6)^2+(7-D6)^2)</f>
        <v>33.241540277189323</v>
      </c>
    </row>
    <row r="7" spans="1:11" x14ac:dyDescent="0.35">
      <c r="A7" s="2" t="s">
        <v>8</v>
      </c>
      <c r="B7" s="2">
        <v>36</v>
      </c>
      <c r="C7" s="2">
        <v>95</v>
      </c>
      <c r="D7" s="2">
        <v>6</v>
      </c>
      <c r="E7">
        <f t="shared" si="0"/>
        <v>1</v>
      </c>
      <c r="G7" s="29"/>
      <c r="J7" s="26">
        <f>SQRT((50-B7)^2+(45-C7)^2+(8-D7)^2)</f>
        <v>51.96152422706632</v>
      </c>
      <c r="K7" s="26">
        <f>SQRT((40-B7)^2+(35-C7)^2+(7-D7)^2)</f>
        <v>60.141499815019579</v>
      </c>
    </row>
    <row r="8" spans="1:11" x14ac:dyDescent="0.35">
      <c r="A8" s="2" t="s">
        <v>9</v>
      </c>
      <c r="B8" s="2">
        <v>90</v>
      </c>
      <c r="C8" s="2">
        <v>14</v>
      </c>
      <c r="D8" s="2">
        <v>10</v>
      </c>
      <c r="E8">
        <f t="shared" si="0"/>
        <v>1</v>
      </c>
      <c r="G8" s="28" t="s">
        <v>96</v>
      </c>
      <c r="H8" s="25" t="s">
        <v>24</v>
      </c>
      <c r="I8" s="25" t="s">
        <v>25</v>
      </c>
      <c r="J8" s="26">
        <f>SQRT((50-B8)^2+(45-C8)^2+(8-D8)^2)</f>
        <v>50.645829048402398</v>
      </c>
      <c r="K8" s="26">
        <f>SQRT((40-B8)^2+(35-C8)^2+(7-D8)^2)</f>
        <v>54.313902456001081</v>
      </c>
    </row>
    <row r="9" spans="1:11" x14ac:dyDescent="0.35">
      <c r="A9" s="2" t="s">
        <v>10</v>
      </c>
      <c r="B9" s="2">
        <v>64</v>
      </c>
      <c r="C9" s="2">
        <v>37</v>
      </c>
      <c r="D9" s="2">
        <v>9</v>
      </c>
      <c r="E9">
        <f t="shared" si="0"/>
        <v>1</v>
      </c>
      <c r="G9" s="25"/>
      <c r="H9" s="25">
        <f>AVERAGEIF($E$2:$E$21,1,$B$2:$B$21)</f>
        <v>68.384615384615387</v>
      </c>
      <c r="I9" s="25">
        <f>AVERAGEIF($E$2:$E$21,2,$B$2:$B$21)</f>
        <v>30.714285714285715</v>
      </c>
      <c r="J9" s="26">
        <f>SQRT((50-B9)^2+(45-C9)^2+(8-D9)^2)</f>
        <v>16.15549442140351</v>
      </c>
      <c r="K9" s="26">
        <f>SQRT((40-B9)^2+(35-C9)^2+(7-D9)^2)</f>
        <v>24.166091947189145</v>
      </c>
    </row>
    <row r="10" spans="1:11" x14ac:dyDescent="0.35">
      <c r="A10" s="2" t="s">
        <v>11</v>
      </c>
      <c r="B10" s="2">
        <v>29</v>
      </c>
      <c r="C10" s="2">
        <v>44</v>
      </c>
      <c r="D10" s="2">
        <v>6</v>
      </c>
      <c r="E10">
        <f t="shared" si="0"/>
        <v>2</v>
      </c>
      <c r="H10" s="25">
        <f>AVERAGEIF($E$2:$E$21,1,$C$2:$C$21)</f>
        <v>58.846153846153847</v>
      </c>
      <c r="I10" s="25">
        <f>AVERAGEIF($E$2:$E$21,2,$C$2:$C$21)</f>
        <v>36.571428571428569</v>
      </c>
      <c r="J10" s="26">
        <f>SQRT((50-B10)^2+(45-C10)^2+(8-D10)^2)</f>
        <v>21.118712081942874</v>
      </c>
      <c r="K10" s="26">
        <f>SQRT((40-B10)^2+(35-C10)^2+(7-D10)^2)</f>
        <v>14.247806848775006</v>
      </c>
    </row>
    <row r="11" spans="1:11" x14ac:dyDescent="0.35">
      <c r="A11" s="2" t="s">
        <v>13</v>
      </c>
      <c r="B11" s="2">
        <v>21</v>
      </c>
      <c r="C11" s="2">
        <v>63</v>
      </c>
      <c r="D11" s="2">
        <v>7</v>
      </c>
      <c r="E11">
        <f t="shared" si="0"/>
        <v>2</v>
      </c>
      <c r="H11" s="25">
        <f>AVERAGEIF($E$2:$E$21,1,$D$2:$D$21)</f>
        <v>9</v>
      </c>
      <c r="I11" s="25">
        <f>AVERAGEIF($E$2:$E$21,2,$D$2:$D$21)</f>
        <v>8.7142857142857135</v>
      </c>
      <c r="J11" s="26">
        <f>SQRT((50-B11)^2+(45-C11)^2+(8-D11)^2)</f>
        <v>34.146742157927747</v>
      </c>
      <c r="K11" s="26">
        <f>SQRT((40-B11)^2+(35-C11)^2+(7-D11)^2)</f>
        <v>33.837848631377263</v>
      </c>
    </row>
    <row r="12" spans="1:11" x14ac:dyDescent="0.35">
      <c r="A12" s="2" t="s">
        <v>14</v>
      </c>
      <c r="B12" s="2">
        <v>51</v>
      </c>
      <c r="C12" s="2">
        <v>35</v>
      </c>
      <c r="D12" s="2">
        <v>11</v>
      </c>
      <c r="E12">
        <f t="shared" si="0"/>
        <v>1</v>
      </c>
      <c r="J12" s="26">
        <f>SQRT((50-B12)^2+(45-C12)^2+(8-D12)^2)</f>
        <v>10.488088481701515</v>
      </c>
      <c r="K12" s="26">
        <f>SQRT((40-B12)^2+(35-C12)^2+(7-D12)^2)</f>
        <v>11.704699910719626</v>
      </c>
    </row>
    <row r="13" spans="1:11" x14ac:dyDescent="0.35">
      <c r="A13" s="2" t="s">
        <v>15</v>
      </c>
      <c r="B13" s="2">
        <v>71</v>
      </c>
      <c r="C13" s="2">
        <v>105</v>
      </c>
      <c r="D13" s="2">
        <v>7</v>
      </c>
      <c r="E13">
        <f t="shared" si="0"/>
        <v>1</v>
      </c>
      <c r="J13" s="26">
        <f>SQRT((50-B13)^2+(45-C13)^2+(8-D13)^2)</f>
        <v>63.576725301009333</v>
      </c>
      <c r="K13" s="26">
        <f>SQRT((40-B13)^2+(35-C13)^2+(7-D13)^2)</f>
        <v>76.557168181692816</v>
      </c>
    </row>
    <row r="14" spans="1:11" x14ac:dyDescent="0.35">
      <c r="A14" s="2" t="s">
        <v>16</v>
      </c>
      <c r="B14" s="2">
        <v>80</v>
      </c>
      <c r="C14" s="2">
        <v>51</v>
      </c>
      <c r="D14" s="2">
        <v>10</v>
      </c>
      <c r="E14">
        <f t="shared" si="0"/>
        <v>1</v>
      </c>
      <c r="J14" s="26">
        <f>SQRT((50-B14)^2+(45-C14)^2+(8-D14)^2)</f>
        <v>30.659419433511783</v>
      </c>
      <c r="K14" s="26">
        <f>SQRT((40-B14)^2+(35-C14)^2+(7-D14)^2)</f>
        <v>43.185645763378368</v>
      </c>
    </row>
    <row r="15" spans="1:11" x14ac:dyDescent="0.35">
      <c r="A15" s="2" t="s">
        <v>17</v>
      </c>
      <c r="B15" s="2">
        <v>53</v>
      </c>
      <c r="C15" s="2">
        <v>101</v>
      </c>
      <c r="D15" s="2">
        <v>11</v>
      </c>
      <c r="E15">
        <f t="shared" si="0"/>
        <v>1</v>
      </c>
      <c r="J15" s="26">
        <f>SQRT((50-B15)^2+(45-C15)^2+(8-D15)^2)</f>
        <v>56.160484328395889</v>
      </c>
      <c r="K15" s="26">
        <f>SQRT((40-B15)^2+(35-C15)^2+(7-D15)^2)</f>
        <v>67.386942355325786</v>
      </c>
    </row>
    <row r="16" spans="1:11" x14ac:dyDescent="0.35">
      <c r="A16" s="2" t="s">
        <v>18</v>
      </c>
      <c r="B16" s="2">
        <v>31</v>
      </c>
      <c r="C16" s="2">
        <v>52</v>
      </c>
      <c r="D16" s="2">
        <v>11</v>
      </c>
      <c r="E16">
        <f t="shared" si="0"/>
        <v>2</v>
      </c>
      <c r="J16" s="26">
        <f>SQRT((50-B16)^2+(45-C16)^2+(8-D16)^2)</f>
        <v>20.46948949045872</v>
      </c>
      <c r="K16" s="26">
        <f>SQRT((40-B16)^2+(35-C16)^2+(7-D16)^2)</f>
        <v>19.646882704388499</v>
      </c>
    </row>
    <row r="17" spans="1:11" x14ac:dyDescent="0.35">
      <c r="A17" s="2" t="s">
        <v>19</v>
      </c>
      <c r="B17" s="2">
        <v>77</v>
      </c>
      <c r="C17" s="2">
        <v>85</v>
      </c>
      <c r="D17" s="2">
        <v>8</v>
      </c>
      <c r="E17">
        <f t="shared" si="0"/>
        <v>1</v>
      </c>
      <c r="J17" s="26">
        <f>SQRT((50-B17)^2+(45-C17)^2+(8-D17)^2)</f>
        <v>48.259714048054619</v>
      </c>
      <c r="K17" s="26">
        <f>SQRT((40-B17)^2+(35-C17)^2+(7-D17)^2)</f>
        <v>62.20932405998316</v>
      </c>
    </row>
    <row r="18" spans="1:11" x14ac:dyDescent="0.35">
      <c r="A18" s="2" t="s">
        <v>20</v>
      </c>
      <c r="B18" s="2">
        <v>21</v>
      </c>
      <c r="C18" s="2">
        <v>58</v>
      </c>
      <c r="D18" s="2">
        <v>9</v>
      </c>
      <c r="E18">
        <f t="shared" si="0"/>
        <v>2</v>
      </c>
      <c r="J18" s="26">
        <f>SQRT((50-B18)^2+(45-C18)^2+(8-D18)^2)</f>
        <v>31.796226191169293</v>
      </c>
      <c r="K18" s="26">
        <f>SQRT((40-B18)^2+(35-C18)^2+(7-D18)^2)</f>
        <v>29.899832775452108</v>
      </c>
    </row>
    <row r="19" spans="1:11" x14ac:dyDescent="0.35">
      <c r="A19" s="2" t="s">
        <v>21</v>
      </c>
      <c r="B19" s="2">
        <v>87</v>
      </c>
      <c r="C19" s="2">
        <v>15</v>
      </c>
      <c r="D19" s="2">
        <v>9</v>
      </c>
      <c r="E19">
        <f t="shared" si="0"/>
        <v>1</v>
      </c>
      <c r="J19" s="26">
        <f>SQRT((50-B19)^2+(45-C19)^2+(8-D19)^2)</f>
        <v>47.644516998286385</v>
      </c>
      <c r="K19" s="26">
        <f>SQRT((40-B19)^2+(35-C19)^2+(7-D19)^2)</f>
        <v>51.117511676528231</v>
      </c>
    </row>
    <row r="20" spans="1:11" x14ac:dyDescent="0.35">
      <c r="A20" s="2" t="s">
        <v>22</v>
      </c>
      <c r="B20" s="2">
        <v>20</v>
      </c>
      <c r="C20" s="2">
        <v>19</v>
      </c>
      <c r="D20" s="2">
        <v>8</v>
      </c>
      <c r="E20">
        <f t="shared" si="0"/>
        <v>2</v>
      </c>
      <c r="J20" s="26">
        <f>SQRT((50-B20)^2+(45-C20)^2+(8-D20)^2)</f>
        <v>39.698866482558415</v>
      </c>
      <c r="K20" s="26">
        <f>SQRT((40-B20)^2+(35-C20)^2+(7-D20)^2)</f>
        <v>25.632011235952593</v>
      </c>
    </row>
    <row r="21" spans="1:11" x14ac:dyDescent="0.35">
      <c r="A21" s="2" t="s">
        <v>23</v>
      </c>
      <c r="B21" s="2">
        <v>65</v>
      </c>
      <c r="C21" s="2">
        <v>22</v>
      </c>
      <c r="D21" s="2">
        <v>11</v>
      </c>
      <c r="E21">
        <f t="shared" si="0"/>
        <v>1</v>
      </c>
      <c r="J21" s="26">
        <f>SQRT((50-B21)^2+(45-C21)^2+(8-D21)^2)</f>
        <v>27.622454633866266</v>
      </c>
      <c r="K21" s="26">
        <f>SQRT((40-B21)^2+(35-C21)^2+(7-D21)^2)</f>
        <v>28.460498941515414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837BD-B506-4407-BC70-F9F85E633933}">
  <dimension ref="B1:CV50"/>
  <sheetViews>
    <sheetView showGridLines="0" topLeftCell="A43" workbookViewId="0">
      <selection activeCell="H50" sqref="H50"/>
    </sheetView>
  </sheetViews>
  <sheetFormatPr defaultRowHeight="14.5" x14ac:dyDescent="0.35"/>
  <cols>
    <col min="4" max="4" width="21.08984375" customWidth="1"/>
    <col min="5" max="5" width="17.1796875" customWidth="1"/>
    <col min="6" max="6" width="14.1796875" customWidth="1"/>
    <col min="14" max="14" width="15.26953125" bestFit="1" customWidth="1"/>
  </cols>
  <sheetData>
    <row r="1" spans="2:100" ht="18.5" x14ac:dyDescent="0.45">
      <c r="B1" s="4" t="s">
        <v>64</v>
      </c>
      <c r="N1" t="s">
        <v>88</v>
      </c>
      <c r="CV1" s="16" t="s">
        <v>89</v>
      </c>
    </row>
    <row r="3" spans="2:100" ht="15.5" x14ac:dyDescent="0.35">
      <c r="B3" s="12" t="s">
        <v>29</v>
      </c>
      <c r="C3" s="13"/>
      <c r="D3" s="13"/>
      <c r="E3" s="13"/>
      <c r="F3" s="13"/>
      <c r="G3" s="13"/>
      <c r="H3" s="13"/>
      <c r="I3" s="13"/>
      <c r="J3" s="13"/>
      <c r="K3" s="14"/>
      <c r="N3" s="12" t="s">
        <v>30</v>
      </c>
      <c r="O3" s="13"/>
      <c r="P3" s="13"/>
      <c r="Q3" s="14"/>
    </row>
    <row r="4" spans="2:100" x14ac:dyDescent="0.35">
      <c r="B4" s="15" t="s">
        <v>35</v>
      </c>
      <c r="C4" s="11"/>
      <c r="D4" s="15" t="s">
        <v>60</v>
      </c>
      <c r="E4" s="11"/>
      <c r="F4" s="15" t="s">
        <v>61</v>
      </c>
      <c r="G4" s="11"/>
      <c r="H4" s="15" t="s">
        <v>62</v>
      </c>
      <c r="I4" s="11"/>
      <c r="J4" s="15" t="s">
        <v>63</v>
      </c>
      <c r="K4" s="11"/>
      <c r="N4" s="9" t="s">
        <v>31</v>
      </c>
      <c r="O4" s="9" t="s">
        <v>32</v>
      </c>
      <c r="P4" s="9" t="s">
        <v>33</v>
      </c>
      <c r="Q4" s="9" t="s">
        <v>34</v>
      </c>
    </row>
    <row r="5" spans="2:100" x14ac:dyDescent="0.35">
      <c r="N5" s="8">
        <v>0</v>
      </c>
      <c r="O5" s="8">
        <v>1</v>
      </c>
      <c r="P5" s="8">
        <v>0</v>
      </c>
      <c r="Q5" s="8">
        <v>1</v>
      </c>
    </row>
    <row r="10" spans="2:100" ht="18.5" x14ac:dyDescent="0.45">
      <c r="B10" s="5" t="s">
        <v>60</v>
      </c>
    </row>
    <row r="12" spans="2:100" ht="15.5" x14ac:dyDescent="0.35">
      <c r="C12" s="12" t="s">
        <v>65</v>
      </c>
      <c r="D12" s="13"/>
      <c r="E12" s="13"/>
      <c r="F12" s="13"/>
      <c r="G12" s="13"/>
      <c r="H12" s="13"/>
      <c r="I12" s="14"/>
    </row>
    <row r="13" spans="2:100" x14ac:dyDescent="0.35">
      <c r="C13" s="17" t="s">
        <v>66</v>
      </c>
      <c r="D13" s="18"/>
      <c r="E13" s="19"/>
      <c r="F13" s="10" t="s">
        <v>67</v>
      </c>
      <c r="G13" s="20"/>
      <c r="H13" s="20"/>
      <c r="I13" s="11"/>
    </row>
    <row r="14" spans="2:100" x14ac:dyDescent="0.35">
      <c r="C14" s="17" t="s">
        <v>68</v>
      </c>
      <c r="D14" s="18"/>
      <c r="E14" s="19"/>
      <c r="F14" s="10" t="s">
        <v>69</v>
      </c>
      <c r="G14" s="20"/>
      <c r="H14" s="20"/>
      <c r="I14" s="11"/>
    </row>
    <row r="15" spans="2:100" x14ac:dyDescent="0.35">
      <c r="C15" s="17" t="s">
        <v>70</v>
      </c>
      <c r="D15" s="18"/>
      <c r="E15" s="19"/>
      <c r="F15" s="10" t="s">
        <v>71</v>
      </c>
      <c r="G15" s="20"/>
      <c r="H15" s="20"/>
      <c r="I15" s="11"/>
    </row>
    <row r="16" spans="2:100" x14ac:dyDescent="0.35">
      <c r="C16" s="17" t="s">
        <v>72</v>
      </c>
      <c r="D16" s="18"/>
      <c r="E16" s="19"/>
      <c r="F16" s="21">
        <v>20</v>
      </c>
      <c r="G16" s="22"/>
      <c r="H16" s="22"/>
      <c r="I16" s="23"/>
    </row>
    <row r="18" spans="3:9" ht="15.5" x14ac:dyDescent="0.35">
      <c r="C18" s="12" t="s">
        <v>73</v>
      </c>
      <c r="D18" s="13"/>
      <c r="E18" s="13"/>
      <c r="F18" s="13"/>
      <c r="G18" s="13"/>
      <c r="H18" s="14"/>
    </row>
    <row r="19" spans="3:9" x14ac:dyDescent="0.35">
      <c r="C19" s="17" t="s">
        <v>74</v>
      </c>
      <c r="D19" s="18"/>
      <c r="E19" s="19"/>
      <c r="F19" s="21">
        <v>3</v>
      </c>
      <c r="G19" s="22"/>
      <c r="H19" s="23"/>
    </row>
    <row r="20" spans="3:9" x14ac:dyDescent="0.35">
      <c r="C20" s="17" t="s">
        <v>75</v>
      </c>
      <c r="D20" s="18"/>
      <c r="E20" s="19"/>
      <c r="F20" s="8" t="s">
        <v>1</v>
      </c>
      <c r="G20" s="8" t="s">
        <v>2</v>
      </c>
      <c r="H20" s="8" t="s">
        <v>3</v>
      </c>
    </row>
    <row r="22" spans="3:9" ht="15.5" x14ac:dyDescent="0.35">
      <c r="C22" s="12" t="s">
        <v>76</v>
      </c>
      <c r="D22" s="13"/>
      <c r="E22" s="13"/>
      <c r="F22" s="13"/>
      <c r="G22" s="13"/>
      <c r="H22" s="13"/>
      <c r="I22" s="14"/>
    </row>
    <row r="23" spans="3:9" x14ac:dyDescent="0.35">
      <c r="C23" s="17" t="s">
        <v>77</v>
      </c>
      <c r="D23" s="18"/>
      <c r="E23" s="19"/>
      <c r="F23" s="21">
        <v>2</v>
      </c>
      <c r="G23" s="22"/>
      <c r="H23" s="22"/>
      <c r="I23" s="23"/>
    </row>
    <row r="24" spans="3:9" x14ac:dyDescent="0.35">
      <c r="C24" s="17" t="s">
        <v>78</v>
      </c>
      <c r="D24" s="18"/>
      <c r="E24" s="19"/>
      <c r="F24" s="21" t="s">
        <v>79</v>
      </c>
      <c r="G24" s="22"/>
      <c r="H24" s="22"/>
      <c r="I24" s="23"/>
    </row>
    <row r="25" spans="3:9" x14ac:dyDescent="0.35">
      <c r="C25" s="17" t="s">
        <v>80</v>
      </c>
      <c r="D25" s="18"/>
      <c r="E25" s="19"/>
      <c r="F25" s="21">
        <v>10</v>
      </c>
      <c r="G25" s="22"/>
      <c r="H25" s="22"/>
      <c r="I25" s="23"/>
    </row>
    <row r="26" spans="3:9" x14ac:dyDescent="0.35">
      <c r="C26" s="17" t="s">
        <v>81</v>
      </c>
      <c r="D26" s="18"/>
      <c r="E26" s="19"/>
      <c r="F26" s="21">
        <v>12345</v>
      </c>
      <c r="G26" s="22"/>
      <c r="H26" s="22"/>
      <c r="I26" s="23"/>
    </row>
    <row r="28" spans="3:9" ht="15.5" x14ac:dyDescent="0.35">
      <c r="C28" s="12" t="s">
        <v>82</v>
      </c>
      <c r="D28" s="13"/>
      <c r="E28" s="13"/>
      <c r="F28" s="13"/>
      <c r="G28" s="13"/>
      <c r="H28" s="13"/>
      <c r="I28" s="14"/>
    </row>
    <row r="29" spans="3:9" x14ac:dyDescent="0.35">
      <c r="C29" s="17" t="s">
        <v>83</v>
      </c>
      <c r="D29" s="18"/>
      <c r="E29" s="19"/>
      <c r="F29" s="21" t="b">
        <v>1</v>
      </c>
      <c r="G29" s="22"/>
      <c r="H29" s="22"/>
      <c r="I29" s="23"/>
    </row>
    <row r="30" spans="3:9" x14ac:dyDescent="0.35">
      <c r="C30" s="17" t="s">
        <v>84</v>
      </c>
      <c r="D30" s="18"/>
      <c r="E30" s="19"/>
      <c r="F30" s="21" t="b">
        <v>1</v>
      </c>
      <c r="G30" s="22"/>
      <c r="H30" s="22"/>
      <c r="I30" s="23"/>
    </row>
    <row r="31" spans="3:9" x14ac:dyDescent="0.35">
      <c r="C31" s="17" t="s">
        <v>85</v>
      </c>
      <c r="D31" s="18"/>
      <c r="E31" s="19"/>
      <c r="F31" s="21" t="b">
        <v>1</v>
      </c>
      <c r="G31" s="22"/>
      <c r="H31" s="22"/>
      <c r="I31" s="23"/>
    </row>
    <row r="33" spans="2:6" ht="18.5" x14ac:dyDescent="0.45">
      <c r="B33" s="5" t="s">
        <v>61</v>
      </c>
    </row>
    <row r="35" spans="2:6" x14ac:dyDescent="0.35">
      <c r="C35" s="7" t="s">
        <v>37</v>
      </c>
      <c r="D35" s="3" t="s">
        <v>1</v>
      </c>
      <c r="E35" s="3" t="s">
        <v>2</v>
      </c>
      <c r="F35" s="3" t="s">
        <v>3</v>
      </c>
    </row>
    <row r="36" spans="2:6" x14ac:dyDescent="0.35">
      <c r="C36" s="7" t="s">
        <v>38</v>
      </c>
      <c r="D36" s="6">
        <v>-0.33966756730666481</v>
      </c>
      <c r="E36" s="6">
        <v>0.70823551377641603</v>
      </c>
      <c r="F36" s="6">
        <v>-0.72081848479758959</v>
      </c>
    </row>
    <row r="37" spans="2:6" x14ac:dyDescent="0.35">
      <c r="C37" s="7" t="s">
        <v>39</v>
      </c>
      <c r="D37" s="6">
        <v>0.33966756730666448</v>
      </c>
      <c r="E37" s="6">
        <v>-0.7082355137764158</v>
      </c>
      <c r="F37" s="6">
        <v>0.72081848479758903</v>
      </c>
    </row>
    <row r="39" spans="2:6" ht="18.5" x14ac:dyDescent="0.45">
      <c r="B39" s="5" t="s">
        <v>62</v>
      </c>
    </row>
    <row r="41" spans="2:6" x14ac:dyDescent="0.35">
      <c r="C41" s="7" t="s">
        <v>37</v>
      </c>
      <c r="D41" s="3" t="s">
        <v>38</v>
      </c>
      <c r="E41" s="3" t="s">
        <v>39</v>
      </c>
    </row>
    <row r="42" spans="2:6" x14ac:dyDescent="0.35">
      <c r="C42" s="7" t="s">
        <v>38</v>
      </c>
      <c r="D42" s="6">
        <v>0</v>
      </c>
      <c r="E42" s="6">
        <v>2.1321828132503682</v>
      </c>
    </row>
    <row r="43" spans="2:6" x14ac:dyDescent="0.35">
      <c r="C43" s="7" t="s">
        <v>39</v>
      </c>
      <c r="D43" s="6">
        <v>2.1321828132503682</v>
      </c>
      <c r="E43" s="6">
        <v>0</v>
      </c>
    </row>
    <row r="45" spans="2:6" ht="18.5" x14ac:dyDescent="0.45">
      <c r="B45" s="5" t="s">
        <v>63</v>
      </c>
    </row>
    <row r="47" spans="2:6" x14ac:dyDescent="0.35">
      <c r="C47" s="7" t="s">
        <v>37</v>
      </c>
      <c r="D47" s="3" t="s">
        <v>86</v>
      </c>
      <c r="E47" s="3" t="s">
        <v>87</v>
      </c>
    </row>
    <row r="48" spans="2:6" x14ac:dyDescent="0.35">
      <c r="C48" s="7" t="s">
        <v>38</v>
      </c>
      <c r="D48" s="6">
        <v>10</v>
      </c>
      <c r="E48" s="6">
        <v>1.4707389059741922</v>
      </c>
    </row>
    <row r="49" spans="3:5" x14ac:dyDescent="0.35">
      <c r="C49" s="7" t="s">
        <v>39</v>
      </c>
      <c r="D49" s="6">
        <v>10</v>
      </c>
      <c r="E49" s="6">
        <v>0.99672943342839437</v>
      </c>
    </row>
    <row r="50" spans="3:5" x14ac:dyDescent="0.35">
      <c r="C50" s="7" t="s">
        <v>34</v>
      </c>
      <c r="D50" s="6">
        <v>20</v>
      </c>
      <c r="E50" s="6">
        <v>1.2337341697012933</v>
      </c>
    </row>
  </sheetData>
  <mergeCells count="36">
    <mergeCell ref="N3:Q3"/>
    <mergeCell ref="B4:C4"/>
    <mergeCell ref="D4:E4"/>
    <mergeCell ref="F4:G4"/>
    <mergeCell ref="H4:I4"/>
    <mergeCell ref="J4:K4"/>
    <mergeCell ref="B3:K3"/>
    <mergeCell ref="C28:I28"/>
    <mergeCell ref="C29:E29"/>
    <mergeCell ref="C30:E30"/>
    <mergeCell ref="C31:E31"/>
    <mergeCell ref="F29:I29"/>
    <mergeCell ref="F30:I30"/>
    <mergeCell ref="F31:I31"/>
    <mergeCell ref="C24:E24"/>
    <mergeCell ref="C25:E25"/>
    <mergeCell ref="C26:E26"/>
    <mergeCell ref="F23:I23"/>
    <mergeCell ref="F24:I24"/>
    <mergeCell ref="F25:I25"/>
    <mergeCell ref="F26:I26"/>
    <mergeCell ref="C18:H18"/>
    <mergeCell ref="C19:E19"/>
    <mergeCell ref="C20:E20"/>
    <mergeCell ref="F19:H19"/>
    <mergeCell ref="C22:I22"/>
    <mergeCell ref="C23:E23"/>
    <mergeCell ref="C12:I12"/>
    <mergeCell ref="C13:E13"/>
    <mergeCell ref="C14:E14"/>
    <mergeCell ref="C15:E15"/>
    <mergeCell ref="C16:E16"/>
    <mergeCell ref="F13:I13"/>
    <mergeCell ref="F14:I14"/>
    <mergeCell ref="F15:I15"/>
    <mergeCell ref="F16:I16"/>
  </mergeCells>
  <hyperlinks>
    <hyperlink ref="B4" location="'KMC_Clusters'!$B$10:$B$10" display="Cluster Labels" xr:uid="{7937F911-ED86-4423-8ED2-7523CB7846D3}"/>
    <hyperlink ref="D4" location="'KMC_Output'!$B$10:$B$10" display="Inputs" xr:uid="{45A524B6-BE85-4B50-8B4A-5260629ADE9A}"/>
    <hyperlink ref="F4" location="'KMC_Output'!$B$33:$B$33" display="Cluster Centers" xr:uid="{DF9FC6D5-F257-42D5-AE21-530AB194ADE5}"/>
    <hyperlink ref="H4" location="'KMC_Output'!$B$39:$B$39" display="Inter-Cluster Distances" xr:uid="{A351ADE4-10BF-4F6D-A6DB-96A2D53C31BC}"/>
    <hyperlink ref="J4" location="'KMC_Output'!$B$45:$B$45" display="Cluster Summary" xr:uid="{7E7C1664-BA95-4FC0-B0AD-E65DA3B90D30}"/>
  </hyperlinks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B812F-4BA7-42F1-81A0-0C01D1B26D7C}">
  <dimension ref="B1:Q32"/>
  <sheetViews>
    <sheetView showGridLines="0" workbookViewId="0"/>
  </sheetViews>
  <sheetFormatPr defaultRowHeight="14.5" x14ac:dyDescent="0.35"/>
  <cols>
    <col min="3" max="3" width="10.90625" customWidth="1"/>
    <col min="5" max="6" width="10.1796875" customWidth="1"/>
    <col min="14" max="14" width="15.26953125" bestFit="1" customWidth="1"/>
  </cols>
  <sheetData>
    <row r="1" spans="2:17" ht="18.5" x14ac:dyDescent="0.45">
      <c r="B1" s="4" t="s">
        <v>28</v>
      </c>
      <c r="N1" t="s">
        <v>88</v>
      </c>
    </row>
    <row r="3" spans="2:17" ht="15.5" x14ac:dyDescent="0.35">
      <c r="B3" s="12" t="s">
        <v>29</v>
      </c>
      <c r="C3" s="13"/>
      <c r="D3" s="13"/>
      <c r="E3" s="13"/>
      <c r="F3" s="13"/>
      <c r="G3" s="13"/>
      <c r="H3" s="13"/>
      <c r="I3" s="13"/>
      <c r="J3" s="13"/>
      <c r="K3" s="14"/>
      <c r="N3" s="12" t="s">
        <v>30</v>
      </c>
      <c r="O3" s="13"/>
      <c r="P3" s="13"/>
      <c r="Q3" s="14"/>
    </row>
    <row r="4" spans="2:17" x14ac:dyDescent="0.35">
      <c r="B4" s="15" t="s">
        <v>35</v>
      </c>
      <c r="C4" s="11"/>
      <c r="D4" s="15" t="s">
        <v>60</v>
      </c>
      <c r="E4" s="11"/>
      <c r="F4" s="15" t="s">
        <v>61</v>
      </c>
      <c r="G4" s="11"/>
      <c r="H4" s="15" t="s">
        <v>62</v>
      </c>
      <c r="I4" s="11"/>
      <c r="J4" s="15" t="s">
        <v>63</v>
      </c>
      <c r="K4" s="11"/>
      <c r="N4" s="9" t="s">
        <v>31</v>
      </c>
      <c r="O4" s="9" t="s">
        <v>32</v>
      </c>
      <c r="P4" s="9" t="s">
        <v>33</v>
      </c>
      <c r="Q4" s="9" t="s">
        <v>34</v>
      </c>
    </row>
    <row r="5" spans="2:17" x14ac:dyDescent="0.35">
      <c r="N5" s="8">
        <v>0</v>
      </c>
      <c r="O5" s="8">
        <v>1</v>
      </c>
      <c r="P5" s="8">
        <v>0</v>
      </c>
      <c r="Q5" s="8">
        <v>1</v>
      </c>
    </row>
    <row r="10" spans="2:17" ht="18.5" x14ac:dyDescent="0.45">
      <c r="B10" s="5" t="s">
        <v>35</v>
      </c>
    </row>
    <row r="12" spans="2:17" x14ac:dyDescent="0.35">
      <c r="C12" s="7" t="s">
        <v>36</v>
      </c>
      <c r="D12" s="3" t="s">
        <v>37</v>
      </c>
      <c r="E12" s="3" t="s">
        <v>38</v>
      </c>
      <c r="F12" s="3" t="s">
        <v>39</v>
      </c>
    </row>
    <row r="13" spans="2:17" x14ac:dyDescent="0.35">
      <c r="C13" s="7" t="s">
        <v>40</v>
      </c>
      <c r="D13" s="6">
        <v>2</v>
      </c>
      <c r="E13" s="6">
        <v>2.8096388893346731</v>
      </c>
      <c r="F13" s="6">
        <v>1.51986638761528</v>
      </c>
    </row>
    <row r="14" spans="2:17" x14ac:dyDescent="0.35">
      <c r="C14" s="7" t="s">
        <v>41</v>
      </c>
      <c r="D14" s="6">
        <v>1</v>
      </c>
      <c r="E14" s="6">
        <v>0.8223356416403651</v>
      </c>
      <c r="F14" s="6">
        <v>2.8026316178184785</v>
      </c>
    </row>
    <row r="15" spans="2:17" x14ac:dyDescent="0.35">
      <c r="C15" s="7" t="s">
        <v>42</v>
      </c>
      <c r="D15" s="6">
        <v>1</v>
      </c>
      <c r="E15" s="6">
        <v>1.7715527870723919</v>
      </c>
      <c r="F15" s="6">
        <v>2.4885016708974428</v>
      </c>
    </row>
    <row r="16" spans="2:17" x14ac:dyDescent="0.35">
      <c r="C16" s="7" t="s">
        <v>43</v>
      </c>
      <c r="D16" s="6">
        <v>2</v>
      </c>
      <c r="E16" s="6">
        <v>2.211203945460583</v>
      </c>
      <c r="F16" s="6">
        <v>0.87067570790382243</v>
      </c>
    </row>
    <row r="17" spans="3:6" x14ac:dyDescent="0.35">
      <c r="C17" s="7" t="s">
        <v>44</v>
      </c>
      <c r="D17" s="6">
        <v>2</v>
      </c>
      <c r="E17" s="6">
        <v>2.4824313482333755</v>
      </c>
      <c r="F17" s="6">
        <v>0.63264334535041089</v>
      </c>
    </row>
    <row r="18" spans="3:6" x14ac:dyDescent="0.35">
      <c r="C18" s="7" t="s">
        <v>45</v>
      </c>
      <c r="D18" s="6">
        <v>1</v>
      </c>
      <c r="E18" s="6">
        <v>1.1893920342316744</v>
      </c>
      <c r="F18" s="6">
        <v>3.3126694130844165</v>
      </c>
    </row>
    <row r="19" spans="3:6" x14ac:dyDescent="0.35">
      <c r="C19" s="7" t="s">
        <v>46</v>
      </c>
      <c r="D19" s="6">
        <v>2</v>
      </c>
      <c r="E19" s="6">
        <v>2.8934230454080598</v>
      </c>
      <c r="F19" s="6">
        <v>1.1898325860123793</v>
      </c>
    </row>
    <row r="20" spans="3:6" x14ac:dyDescent="0.35">
      <c r="C20" s="7" t="s">
        <v>47</v>
      </c>
      <c r="D20" s="6">
        <v>2</v>
      </c>
      <c r="E20" s="6">
        <v>1.5499091542966417</v>
      </c>
      <c r="F20" s="6">
        <v>0.7202573549358845</v>
      </c>
    </row>
    <row r="21" spans="3:6" x14ac:dyDescent="0.35">
      <c r="C21" s="7" t="s">
        <v>48</v>
      </c>
      <c r="D21" s="6">
        <v>1</v>
      </c>
      <c r="E21" s="6">
        <v>1.4832713559883997</v>
      </c>
      <c r="F21" s="6">
        <v>2.7739023974404415</v>
      </c>
    </row>
    <row r="22" spans="3:6" x14ac:dyDescent="0.35">
      <c r="C22" s="7" t="s">
        <v>49</v>
      </c>
      <c r="D22" s="6">
        <v>1</v>
      </c>
      <c r="E22" s="6">
        <v>1.1772127499333964</v>
      </c>
      <c r="F22" s="6">
        <v>2.7189830691852022</v>
      </c>
    </row>
    <row r="23" spans="3:6" x14ac:dyDescent="0.35">
      <c r="C23" s="7" t="s">
        <v>50</v>
      </c>
      <c r="D23" s="6">
        <v>2</v>
      </c>
      <c r="E23" s="6">
        <v>2.2427664683680688</v>
      </c>
      <c r="F23" s="6">
        <v>0.71129054495427402</v>
      </c>
    </row>
    <row r="24" spans="3:6" x14ac:dyDescent="0.35">
      <c r="C24" s="7" t="s">
        <v>51</v>
      </c>
      <c r="D24" s="6">
        <v>1</v>
      </c>
      <c r="E24" s="6">
        <v>1.4192273657267707</v>
      </c>
      <c r="F24" s="6">
        <v>2.9797766973445268</v>
      </c>
    </row>
    <row r="25" spans="3:6" x14ac:dyDescent="0.35">
      <c r="C25" s="7" t="s">
        <v>52</v>
      </c>
      <c r="D25" s="6">
        <v>2</v>
      </c>
      <c r="E25" s="6">
        <v>2.0354913082771189</v>
      </c>
      <c r="F25" s="6">
        <v>0.99223631914106625</v>
      </c>
    </row>
    <row r="26" spans="3:6" x14ac:dyDescent="0.35">
      <c r="C26" s="7" t="s">
        <v>53</v>
      </c>
      <c r="D26" s="6">
        <v>1</v>
      </c>
      <c r="E26" s="6">
        <v>2.0760705007100007</v>
      </c>
      <c r="F26" s="6">
        <v>2.3331207488202423</v>
      </c>
    </row>
    <row r="27" spans="3:6" x14ac:dyDescent="0.35">
      <c r="C27" s="7" t="s">
        <v>54</v>
      </c>
      <c r="D27" s="6">
        <v>2</v>
      </c>
      <c r="E27" s="6">
        <v>2.1105057427511316</v>
      </c>
      <c r="F27" s="6">
        <v>1.5943596799686464</v>
      </c>
    </row>
    <row r="28" spans="3:6" x14ac:dyDescent="0.35">
      <c r="C28" s="7" t="s">
        <v>55</v>
      </c>
      <c r="D28" s="6">
        <v>1</v>
      </c>
      <c r="E28" s="6">
        <v>1.3071696877097778</v>
      </c>
      <c r="F28" s="6">
        <v>2.2110363202142773</v>
      </c>
    </row>
    <row r="29" spans="3:6" x14ac:dyDescent="0.35">
      <c r="C29" s="7" t="s">
        <v>56</v>
      </c>
      <c r="D29" s="6">
        <v>1</v>
      </c>
      <c r="E29" s="6">
        <v>1.4164408036105856</v>
      </c>
      <c r="F29" s="6">
        <v>2.0925607702045932</v>
      </c>
    </row>
    <row r="30" spans="3:6" x14ac:dyDescent="0.35">
      <c r="C30" s="7" t="s">
        <v>57</v>
      </c>
      <c r="D30" s="6">
        <v>2</v>
      </c>
      <c r="E30" s="6">
        <v>2.5812858082553278</v>
      </c>
      <c r="F30" s="6">
        <v>1.2497244013299365</v>
      </c>
    </row>
    <row r="31" spans="3:6" x14ac:dyDescent="0.35">
      <c r="C31" s="7" t="s">
        <v>58</v>
      </c>
      <c r="D31" s="6">
        <v>1</v>
      </c>
      <c r="E31" s="6">
        <v>2.0447161331185613</v>
      </c>
      <c r="F31" s="6">
        <v>2.190617194964608</v>
      </c>
    </row>
    <row r="32" spans="3:6" x14ac:dyDescent="0.35">
      <c r="C32" s="7" t="s">
        <v>59</v>
      </c>
      <c r="D32" s="6">
        <v>2</v>
      </c>
      <c r="E32" s="6">
        <v>2.5855555756335655</v>
      </c>
      <c r="F32" s="6">
        <v>0.48640800707224463</v>
      </c>
    </row>
  </sheetData>
  <mergeCells count="7">
    <mergeCell ref="N3:Q3"/>
    <mergeCell ref="B4:C4"/>
    <mergeCell ref="D4:E4"/>
    <mergeCell ref="F4:G4"/>
    <mergeCell ref="H4:I4"/>
    <mergeCell ref="J4:K4"/>
    <mergeCell ref="B3:K3"/>
  </mergeCells>
  <hyperlinks>
    <hyperlink ref="B4" location="'KMC_Clusters'!$B$10:$B$10" display="Cluster Labels" xr:uid="{E7DB1D68-EFDB-4CAB-84F0-5B91C6A563EB}"/>
    <hyperlink ref="D4" location="'KMC_Output'!$B$10:$B$10" display="Inputs" xr:uid="{74190F34-EA68-4B40-B168-424A951C919D}"/>
    <hyperlink ref="F4" location="'KMC_Output'!$B$33:$B$33" display="Cluster Centers" xr:uid="{28F3C3B7-297E-4923-A17D-9D45FA85AC3C}"/>
    <hyperlink ref="H4" location="'KMC_Output'!$B$39:$B$39" display="Inter-Cluster Distances" xr:uid="{357D7B8A-A237-4D6A-B86E-464166DEFA1C}"/>
    <hyperlink ref="J4" location="'KMC_Output'!$B$45:$B$45" display="Cluster Summary" xr:uid="{47CA68A7-D588-4BF3-B117-528DDDF7725A}"/>
  </hyperlink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KMC_Output</vt:lpstr>
      <vt:lpstr>KMC_Clusters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2022-08-05T07:27:27Z</dcterms:modified>
</cp:coreProperties>
</file>