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264" documentId="11_0B1D56BE9CDCCE836B02CE7A5FB0D4A9BBFD1C62" xr6:coauthVersionLast="47" xr6:coauthVersionMax="47" xr10:uidLastSave="{58532633-142E-41D9-B368-272612B86BE4}"/>
  <bookViews>
    <workbookView xWindow="240" yWindow="105" windowWidth="14805" windowHeight="8010" firstSheet="6" activeTab="1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11" l="1"/>
  <c r="C19" i="11"/>
  <c r="C13" i="11"/>
  <c r="H21" i="10"/>
  <c r="H20" i="10"/>
  <c r="H18" i="10"/>
  <c r="H16" i="10"/>
  <c r="H15" i="10"/>
  <c r="C20" i="9"/>
  <c r="C16" i="9"/>
  <c r="C12" i="9"/>
  <c r="B10" i="8"/>
  <c r="B9" i="8"/>
  <c r="B8" i="8"/>
  <c r="C27" i="7"/>
  <c r="C19" i="7"/>
  <c r="C23" i="7"/>
  <c r="C31" i="6"/>
  <c r="C32" i="6"/>
  <c r="C30" i="6"/>
  <c r="C24" i="6"/>
  <c r="C25" i="6"/>
  <c r="C23" i="6"/>
  <c r="E18" i="6"/>
  <c r="E16" i="6"/>
  <c r="D17" i="1"/>
  <c r="C10" i="5" a="1"/>
  <c r="C10" i="5"/>
  <c r="C11" i="5" a="1"/>
  <c r="C11" i="5"/>
  <c r="C12" i="5" a="1"/>
  <c r="C12" i="5"/>
  <c r="C9" i="5" a="1"/>
  <c r="C9" i="5"/>
  <c r="D11" i="4"/>
  <c r="D12" i="4"/>
  <c r="D13" i="4"/>
  <c r="D14" i="4"/>
  <c r="D15" i="4"/>
  <c r="D16" i="4"/>
  <c r="D17" i="4"/>
  <c r="F10" i="3"/>
  <c r="F11" i="3"/>
  <c r="F12" i="3"/>
  <c r="F13" i="3"/>
  <c r="F14" i="3"/>
  <c r="F15" i="3"/>
  <c r="F16" i="3"/>
  <c r="F9" i="3"/>
  <c r="E10" i="3"/>
  <c r="E11" i="3"/>
  <c r="E12" i="3"/>
  <c r="E13" i="3"/>
  <c r="E14" i="3"/>
  <c r="E15" i="3"/>
  <c r="E16" i="3"/>
  <c r="E9" i="3"/>
  <c r="D7" i="2"/>
  <c r="D8" i="2"/>
  <c r="D9" i="2"/>
  <c r="D10" i="2"/>
  <c r="B32" i="1"/>
  <c r="B33" i="1"/>
  <c r="B31" i="1"/>
  <c r="B25" i="1"/>
  <c r="B26" i="1"/>
  <c r="B24" i="1"/>
  <c r="D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<sst xmlns="http://schemas.openxmlformats.org/spreadsheetml/2006/main" count="285" uniqueCount="173">
  <si>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</si>
  <si>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</si>
  <si>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</si>
  <si>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</si>
  <si>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</si>
  <si>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</si>
  <si>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</si>
  <si>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</si>
  <si>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</si>
  <si>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</si>
  <si>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</si>
  <si>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</si>
  <si>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</si>
  <si>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</si>
  <si>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</si>
  <si>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</si>
  <si>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</si>
  <si>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</si>
  <si>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</si>
  <si>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</si>
  <si>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</si>
  <si>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</si>
  <si>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</si>
  <si>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</si>
  <si>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</si>
  <si>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</si>
  <si>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</si>
  <si>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</si>
  <si>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</si>
  <si>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</si>
  <si>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</si>
  <si>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</si>
  <si>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</si>
  <si>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</si>
  <si>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</si>
  <si>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</si>
  <si>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 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</si>
  <si>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</si>
  <si>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</si>
  <si>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</si>
  <si>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</si>
  <si>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</si>
  <si>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</si>
  <si>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</si>
  <si>
    <t>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</si>
  <si>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</si>
  <si>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</si>
  <si>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</si>
  <si>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</si>
  <si>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</si>
  <si>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</si>
  <si>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</si>
  <si>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</si>
  <si>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</si>
  <si>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</si>
  <si>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</si>
  <si>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</si>
  <si>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</si>
  <si>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</si>
  <si>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</si>
  <si>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</si>
  <si>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</si>
  <si>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</si>
  <si>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</si>
  <si>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</si>
  <si>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GPA</t>
  </si>
  <si>
    <t>Tuition</t>
  </si>
  <si>
    <t>Scholarship</t>
  </si>
  <si>
    <t>Sam</t>
  </si>
  <si>
    <t>Ari</t>
  </si>
  <si>
    <t>Xena</t>
  </si>
  <si>
    <t>Gabe</t>
  </si>
  <si>
    <t>Daniela</t>
  </si>
  <si>
    <t>Rotem</t>
  </si>
  <si>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</si>
  <si>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</si>
  <si>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</si>
  <si>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</si>
  <si>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</si>
  <si>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</si>
  <si>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</si>
  <si>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</si>
  <si>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</si>
  <si>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</si>
  <si>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</si>
  <si>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</si>
  <si>
    <t>VLOOKUP Exercise - Data:</t>
  </si>
  <si>
    <t>Excel-practice-online.com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</si>
  <si>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</si>
  <si>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</si>
  <si>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</si>
  <si>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</si>
  <si>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</si>
  <si>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</si>
  <si>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</si>
  <si>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</si>
  <si>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</si>
  <si>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</si>
  <si>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</si>
  <si>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</si>
  <si>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</si>
  <si>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</si>
  <si>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</si>
  <si>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</si>
  <si>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</si>
  <si>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</si>
  <si>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</si>
  <si>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</si>
  <si>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</si>
  <si>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</si>
  <si>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</si>
  <si>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</si>
  <si>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</si>
  <si>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</si>
  <si>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</si>
  <si>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</si>
  <si>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</si>
  <si>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</si>
  <si>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</si>
  <si>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</si>
  <si>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</si>
  <si>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</si>
  <si>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</si>
  <si>
    <t>Data</t>
  </si>
  <si>
    <t>Employee Name</t>
  </si>
  <si>
    <t>John Doe</t>
  </si>
  <si>
    <t>Jane Smith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</si>
  <si>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</si>
  <si>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</si>
  <si>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</si>
  <si>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</si>
  <si>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</si>
  <si>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</si>
  <si>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</si>
  <si>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</si>
  <si>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IT</t>
  </si>
  <si>
    <t>Finance</t>
  </si>
  <si>
    <t>Bonus</t>
  </si>
  <si>
    <t>Total Pay</t>
  </si>
  <si>
    <t>What is the department of employee with ID 102?</t>
  </si>
  <si>
    <t>What is the salary of employee with ID 105?</t>
  </si>
  <si>
    <t xml:space="preserve">What is the total pay of employee with ID 107? </t>
  </si>
  <si>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</si>
  <si>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</si>
  <si>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</si>
  <si>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</si>
  <si>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</si>
  <si>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</si>
  <si>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</si>
  <si>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</si>
  <si>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</si>
  <si>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</si>
  <si>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</si>
  <si>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</si>
  <si>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 xml:space="preserve">SUMIFS Exercise </t>
  </si>
  <si>
    <t>Product</t>
  </si>
  <si>
    <t>Rating</t>
  </si>
  <si>
    <t>Month</t>
  </si>
  <si>
    <t>Quantity Sold</t>
  </si>
  <si>
    <t>Price</t>
  </si>
  <si>
    <t>Total Revenue</t>
  </si>
  <si>
    <t>Smartphone</t>
  </si>
  <si>
    <t>June</t>
  </si>
  <si>
    <t>Laptop</t>
  </si>
  <si>
    <t>Tablet</t>
  </si>
  <si>
    <t>July</t>
  </si>
  <si>
    <t>TV</t>
  </si>
  <si>
    <t>Refrigerator</t>
  </si>
  <si>
    <t>Microwave</t>
  </si>
  <si>
    <t>May</t>
  </si>
  <si>
    <t>What is the total revenue of products with a rating of 5 in the month of June?</t>
  </si>
  <si>
    <t>What is the total revenue of products with a rating of 4 or higher and sold in the month of June?</t>
  </si>
  <si>
    <t>What is the total quantity sold of products with a rating of 4 or higher and a price of $800 or higher?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</si>
</sst>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5" formatCode="&quot;$&quot;#,##0.0000_);[Red]\(&quot;$&quot;#,##0.0000\)"/>
    <numFmt numFmtId="170" formatCode="_([$$-409]* #,##0_);_([$$-409]* \(#,##0\);_([$$-409]* &quot;-&quot;??_);_(@_)"/>
  </numFmts>
  <fonts count="19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E101A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  <charset val="177"/>
    </font>
    <font>
      <b/>
      <u/>
      <sz val="11"/>
      <color rgb="FF000000"/>
      <name val="Calibri"/>
      <family val="2"/>
    </font>
    <font>
      <b/>
      <sz val="11"/>
      <color rgb="FF0E101A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b/>
      <u/>
      <sz val="10"/>
      <name val="Calibri"/>
      <family val="2"/>
    </font>
    <font>
      <b/>
      <sz val="11"/>
      <color rgb="FF000000"/>
      <name val="Calibri"/>
      <family val="2"/>
      <charset val="177"/>
    </font>
    <font>
      <sz val="11"/>
      <name val="Calibri"/>
      <family val="2"/>
    </font>
    <font>
      <b/>
      <u/>
      <sz val="11"/>
      <name val="Calibri"/>
      <family val="2"/>
    </font>
    <font>
      <b/>
      <sz val="11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343541"/>
      <name val="Calibri"/>
      <family val="2"/>
    </font>
    <font>
      <u/>
      <sz val="11"/>
      <color rgb="FF0563C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00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2" borderId="2" xfId="0" applyFont="1" applyFill="1" applyBorder="1" applyAlignment="1"/>
    <xf numFmtId="0" fontId="2" fillId="0" borderId="4" xfId="0" applyFont="1" applyFill="1" applyBorder="1" applyAlignment="1"/>
    <xf numFmtId="0" fontId="2" fillId="3" borderId="0" xfId="0" applyFont="1" applyFill="1" applyBorder="1" applyAlignment="1"/>
    <xf numFmtId="0" fontId="1" fillId="0" borderId="2" xfId="0" applyFont="1" applyFill="1" applyBorder="1" applyAlignment="1"/>
    <xf numFmtId="0" fontId="2" fillId="3" borderId="4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3" fillId="0" borderId="0" xfId="0" applyFont="1" applyFill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8" fontId="2" fillId="0" borderId="4" xfId="0" applyNumberFormat="1" applyFont="1" applyFill="1" applyBorder="1" applyAlignment="1"/>
    <xf numFmtId="0" fontId="6" fillId="0" borderId="0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7" fillId="0" borderId="0" xfId="0" applyFont="1" applyFill="1" applyAlignment="1"/>
    <xf numFmtId="0" fontId="6" fillId="0" borderId="2" xfId="0" applyFont="1" applyFill="1" applyBorder="1" applyAlignment="1"/>
    <xf numFmtId="0" fontId="6" fillId="0" borderId="5" xfId="0" applyFont="1" applyFill="1" applyBorder="1" applyAlignment="1"/>
    <xf numFmtId="0" fontId="6" fillId="0" borderId="3" xfId="0" applyFont="1" applyFill="1" applyBorder="1" applyAlignment="1"/>
    <xf numFmtId="0" fontId="6" fillId="0" borderId="4" xfId="0" applyFont="1" applyFill="1" applyBorder="1" applyAlignment="1"/>
    <xf numFmtId="0" fontId="2" fillId="0" borderId="6" xfId="0" applyFont="1" applyFill="1" applyBorder="1" applyAlignment="1"/>
    <xf numFmtId="0" fontId="2" fillId="3" borderId="3" xfId="0" applyFont="1" applyFill="1" applyBorder="1" applyAlignment="1"/>
    <xf numFmtId="0" fontId="6" fillId="0" borderId="1" xfId="0" applyFont="1" applyFill="1" applyBorder="1" applyAlignment="1">
      <alignment wrapText="1"/>
    </xf>
    <xf numFmtId="9" fontId="2" fillId="0" borderId="2" xfId="0" applyNumberFormat="1" applyFont="1" applyFill="1" applyBorder="1" applyAlignment="1"/>
    <xf numFmtId="9" fontId="2" fillId="0" borderId="4" xfId="0" applyNumberFormat="1" applyFont="1" applyFill="1" applyBorder="1" applyAlignment="1"/>
    <xf numFmtId="3" fontId="2" fillId="0" borderId="4" xfId="0" applyNumberFormat="1" applyFont="1" applyFill="1" applyBorder="1" applyAlignment="1"/>
    <xf numFmtId="0" fontId="5" fillId="0" borderId="0" xfId="0" applyFont="1" applyFill="1" applyAlignment="1"/>
    <xf numFmtId="0" fontId="1" fillId="0" borderId="8" xfId="0" applyFont="1" applyFill="1" applyBorder="1" applyAlignment="1"/>
    <xf numFmtId="0" fontId="5" fillId="0" borderId="10" xfId="0" applyFont="1" applyFill="1" applyBorder="1" applyAlignment="1"/>
    <xf numFmtId="0" fontId="5" fillId="4" borderId="10" xfId="0" applyFont="1" applyFill="1" applyBorder="1" applyAlignment="1"/>
    <xf numFmtId="0" fontId="1" fillId="0" borderId="7" xfId="0" applyFont="1" applyFill="1" applyBorder="1" applyAlignment="1">
      <alignment wrapText="1"/>
    </xf>
    <xf numFmtId="0" fontId="5" fillId="0" borderId="9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1" fillId="2" borderId="2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8" fillId="0" borderId="0" xfId="0" applyFont="1" applyFill="1" applyAlignment="1"/>
    <xf numFmtId="0" fontId="9" fillId="0" borderId="8" xfId="0" applyFont="1" applyFill="1" applyBorder="1" applyAlignment="1"/>
    <xf numFmtId="0" fontId="8" fillId="0" borderId="10" xfId="0" applyFont="1" applyFill="1" applyBorder="1" applyAlignment="1"/>
    <xf numFmtId="0" fontId="8" fillId="0" borderId="0" xfId="0" applyFont="1" applyFill="1" applyBorder="1" applyAlignment="1"/>
    <xf numFmtId="0" fontId="10" fillId="0" borderId="0" xfId="0" applyFont="1" applyFill="1" applyBorder="1" applyAlignment="1"/>
    <xf numFmtId="0" fontId="8" fillId="4" borderId="7" xfId="0" applyFont="1" applyFill="1" applyBorder="1" applyAlignment="1"/>
    <xf numFmtId="0" fontId="9" fillId="0" borderId="0" xfId="0" applyFont="1" applyFill="1" applyBorder="1" applyAlignment="1">
      <alignment wrapText="1"/>
    </xf>
    <xf numFmtId="0" fontId="9" fillId="0" borderId="7" xfId="0" applyFont="1" applyFill="1" applyBorder="1" applyAlignment="1">
      <alignment wrapText="1"/>
    </xf>
    <xf numFmtId="0" fontId="8" fillId="0" borderId="9" xfId="0" applyFont="1" applyFill="1" applyBorder="1" applyAlignment="1">
      <alignment wrapText="1"/>
    </xf>
    <xf numFmtId="0" fontId="10" fillId="0" borderId="0" xfId="0" applyFont="1" applyFill="1" applyBorder="1" applyAlignment="1">
      <alignment wrapText="1"/>
    </xf>
    <xf numFmtId="0" fontId="8" fillId="4" borderId="7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5" fillId="0" borderId="0" xfId="0" applyFont="1" applyFill="1" applyBorder="1" applyAlignment="1"/>
    <xf numFmtId="0" fontId="7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8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2" fillId="0" borderId="0" xfId="0" applyFont="1" applyFill="1" applyAlignment="1"/>
    <xf numFmtId="0" fontId="1" fillId="0" borderId="0" xfId="0" applyFont="1" applyFill="1" applyAlignment="1"/>
    <xf numFmtId="0" fontId="11" fillId="0" borderId="0" xfId="0" applyFont="1" applyFill="1" applyBorder="1" applyAlignment="1">
      <alignment wrapText="1"/>
    </xf>
    <xf numFmtId="14" fontId="5" fillId="0" borderId="0" xfId="0" applyNumberFormat="1" applyFont="1" applyFill="1" applyBorder="1" applyAlignment="1">
      <alignment wrapText="1"/>
    </xf>
    <xf numFmtId="0" fontId="2" fillId="4" borderId="0" xfId="0" applyFont="1" applyFill="1" applyBorder="1" applyAlignment="1"/>
    <xf numFmtId="14" fontId="2" fillId="0" borderId="0" xfId="0" applyNumberFormat="1" applyFont="1" applyFill="1" applyBorder="1" applyAlignment="1">
      <alignment wrapText="1"/>
    </xf>
    <xf numFmtId="165" fontId="5" fillId="0" borderId="0" xfId="0" applyNumberFormat="1" applyFont="1" applyFill="1" applyBorder="1" applyAlignment="1">
      <alignment wrapText="1"/>
    </xf>
    <xf numFmtId="0" fontId="12" fillId="0" borderId="0" xfId="0" applyFont="1" applyFill="1" applyBorder="1" applyAlignment="1"/>
    <xf numFmtId="0" fontId="12" fillId="0" borderId="0" xfId="0" applyFont="1" applyFill="1" applyBorder="1" applyAlignment="1"/>
    <xf numFmtId="0" fontId="13" fillId="0" borderId="0" xfId="0" applyFont="1" applyFill="1" applyBorder="1" applyAlignment="1"/>
    <xf numFmtId="0" fontId="14" fillId="0" borderId="8" xfId="0" applyFont="1" applyFill="1" applyBorder="1" applyAlignment="1"/>
    <xf numFmtId="0" fontId="12" fillId="0" borderId="10" xfId="0" applyFont="1" applyFill="1" applyBorder="1" applyAlignment="1"/>
    <xf numFmtId="0" fontId="14" fillId="0" borderId="0" xfId="0" applyFont="1" applyFill="1" applyBorder="1" applyAlignment="1"/>
    <xf numFmtId="0" fontId="14" fillId="0" borderId="0" xfId="0" applyFont="1" applyFill="1" applyBorder="1" applyAlignment="1"/>
    <xf numFmtId="0" fontId="12" fillId="4" borderId="7" xfId="0" applyFont="1" applyFill="1" applyBorder="1" applyAlignment="1"/>
    <xf numFmtId="0" fontId="13" fillId="0" borderId="0" xfId="0" applyFont="1" applyFill="1" applyBorder="1" applyAlignment="1">
      <alignment wrapText="1"/>
    </xf>
    <xf numFmtId="0" fontId="14" fillId="0" borderId="7" xfId="0" applyFont="1" applyFill="1" applyBorder="1" applyAlignment="1">
      <alignment wrapText="1"/>
    </xf>
    <xf numFmtId="0" fontId="14" fillId="0" borderId="9" xfId="0" applyFont="1" applyFill="1" applyBorder="1" applyAlignment="1">
      <alignment wrapText="1"/>
    </xf>
    <xf numFmtId="0" fontId="12" fillId="0" borderId="0" xfId="0" applyFont="1" applyFill="1" applyBorder="1" applyAlignment="1">
      <alignment wrapText="1"/>
    </xf>
    <xf numFmtId="0" fontId="14" fillId="0" borderId="0" xfId="0" applyFont="1" applyFill="1" applyBorder="1" applyAlignment="1">
      <alignment wrapText="1"/>
    </xf>
    <xf numFmtId="0" fontId="13" fillId="0" borderId="0" xfId="0" applyFont="1" applyFill="1" applyBorder="1" applyAlignment="1">
      <alignment wrapText="1"/>
    </xf>
    <xf numFmtId="0" fontId="2" fillId="0" borderId="10" xfId="0" applyFont="1" applyFill="1" applyBorder="1" applyAlignment="1"/>
    <xf numFmtId="0" fontId="2" fillId="4" borderId="11" xfId="0" applyFont="1" applyFill="1" applyBorder="1" applyAlignment="1"/>
    <xf numFmtId="0" fontId="2" fillId="4" borderId="12" xfId="0" applyFont="1" applyFill="1" applyBorder="1" applyAlignment="1"/>
    <xf numFmtId="0" fontId="2" fillId="0" borderId="9" xfId="0" applyFont="1" applyFill="1" applyBorder="1" applyAlignment="1">
      <alignment wrapText="1"/>
    </xf>
    <xf numFmtId="170" fontId="2" fillId="0" borderId="10" xfId="0" applyNumberFormat="1" applyFont="1" applyFill="1" applyBorder="1" applyAlignment="1"/>
    <xf numFmtId="0" fontId="15" fillId="0" borderId="0" xfId="0" applyFont="1" applyFill="1" applyBorder="1" applyAlignment="1"/>
    <xf numFmtId="0" fontId="15" fillId="0" borderId="0" xfId="0" applyFont="1" applyFill="1" applyBorder="1" applyAlignment="1"/>
    <xf numFmtId="0" fontId="15" fillId="0" borderId="13" xfId="0" applyFont="1" applyFill="1" applyBorder="1" applyAlignment="1"/>
    <xf numFmtId="0" fontId="16" fillId="0" borderId="10" xfId="0" applyFont="1" applyFill="1" applyBorder="1" applyAlignment="1"/>
    <xf numFmtId="0" fontId="16" fillId="0" borderId="8" xfId="0" applyFont="1" applyFill="1" applyBorder="1" applyAlignment="1"/>
    <xf numFmtId="0" fontId="15" fillId="0" borderId="10" xfId="0" applyFont="1" applyFill="1" applyBorder="1" applyAlignment="1"/>
    <xf numFmtId="0" fontId="15" fillId="0" borderId="14" xfId="0" applyFont="1" applyFill="1" applyBorder="1" applyAlignment="1"/>
    <xf numFmtId="0" fontId="10" fillId="0" borderId="0" xfId="0" applyFont="1" applyFill="1" applyBorder="1" applyAlignment="1"/>
    <xf numFmtId="0" fontId="18" fillId="0" borderId="0" xfId="0" applyFont="1" applyFill="1" applyBorder="1" applyAlignment="1"/>
    <xf numFmtId="0" fontId="17" fillId="0" borderId="0" xfId="0" applyFont="1" applyFill="1" applyBorder="1" applyAlignment="1"/>
    <xf numFmtId="0" fontId="15" fillId="0" borderId="0" xfId="0" applyFont="1" applyFill="1" applyBorder="1" applyAlignment="1">
      <alignment wrapText="1"/>
    </xf>
    <xf numFmtId="0" fontId="16" fillId="0" borderId="0" xfId="0" applyFont="1" applyFill="1" applyBorder="1" applyAlignment="1">
      <alignment wrapText="1"/>
    </xf>
    <xf numFmtId="0" fontId="16" fillId="0" borderId="7" xfId="0" applyFont="1" applyFill="1" applyBorder="1" applyAlignment="1">
      <alignment wrapText="1"/>
    </xf>
    <xf numFmtId="0" fontId="15" fillId="0" borderId="9" xfId="0" applyFont="1" applyFill="1" applyBorder="1" applyAlignment="1">
      <alignment wrapText="1"/>
    </xf>
    <xf numFmtId="0" fontId="17" fillId="0" borderId="0" xfId="0" applyFont="1" applyFill="1" applyBorder="1" applyAlignment="1">
      <alignment wrapText="1"/>
    </xf>
    <xf numFmtId="0" fontId="17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opLeftCell="A3" workbookViewId="0">
      <selection activeCell="D17" sqref="D17"/>
    </sheetView>
  </sheetViews>
  <sheetFormatPr defaultRowHeight="15"/>
  <cols>
    <col min="1" max="1" width="11" customWidth="1"/>
    <col min="2" max="2" width="16.85546875" bestFit="1" customWidth="1"/>
    <col min="3" max="3" width="15.85546875" customWidth="1"/>
    <col min="4" max="4" width="33.42578125" customWidth="1"/>
  </cols>
  <sheetData>
    <row r="1" spans="1:5">
      <c r="A1" s="53" t="s">
        <v>0</v>
      </c>
      <c r="B1" s="53"/>
      <c r="C1" s="53"/>
      <c r="D1" s="53"/>
      <c r="E1" s="35"/>
    </row>
    <row r="2" spans="1:5">
      <c r="A2" s="34"/>
      <c r="B2" s="35"/>
      <c r="C2" s="35"/>
      <c r="D2" s="35"/>
      <c r="E2" s="35"/>
    </row>
    <row r="3" spans="1:5">
      <c r="A3" s="6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7">
        <v>56815</v>
      </c>
      <c r="B4" s="2" t="s">
        <v>6</v>
      </c>
      <c r="C4" s="2" t="s">
        <v>7</v>
      </c>
      <c r="D4" s="2">
        <v>13836</v>
      </c>
      <c r="E4" s="2">
        <v>25</v>
      </c>
    </row>
    <row r="5" spans="1:5">
      <c r="A5" s="7">
        <v>51186</v>
      </c>
      <c r="B5" s="2" t="s">
        <v>8</v>
      </c>
      <c r="C5" s="2" t="s">
        <v>9</v>
      </c>
      <c r="D5" s="2">
        <v>11771</v>
      </c>
      <c r="E5" s="2">
        <v>32</v>
      </c>
    </row>
    <row r="6" spans="1:5">
      <c r="A6" s="7">
        <v>51511</v>
      </c>
      <c r="B6" s="2" t="s">
        <v>10</v>
      </c>
      <c r="C6" s="2" t="s">
        <v>11</v>
      </c>
      <c r="D6" s="2">
        <v>13046</v>
      </c>
      <c r="E6" s="2">
        <v>35</v>
      </c>
    </row>
    <row r="7" spans="1:5">
      <c r="A7" s="7">
        <v>50890</v>
      </c>
      <c r="B7" s="2" t="s">
        <v>12</v>
      </c>
      <c r="C7" s="2" t="s">
        <v>13</v>
      </c>
      <c r="D7" s="2">
        <v>18276</v>
      </c>
      <c r="E7" s="2">
        <v>32</v>
      </c>
    </row>
    <row r="8" spans="1:5">
      <c r="A8" s="7">
        <v>53700</v>
      </c>
      <c r="B8" s="2" t="s">
        <v>14</v>
      </c>
      <c r="C8" s="2" t="s">
        <v>15</v>
      </c>
      <c r="D8" s="2">
        <v>19327</v>
      </c>
      <c r="E8" s="2">
        <v>26</v>
      </c>
    </row>
    <row r="9" spans="1:5">
      <c r="A9" s="7">
        <v>55879</v>
      </c>
      <c r="B9" s="2" t="s">
        <v>16</v>
      </c>
      <c r="C9" s="2" t="s">
        <v>17</v>
      </c>
      <c r="D9" s="2">
        <v>18996</v>
      </c>
      <c r="E9" s="2">
        <v>35</v>
      </c>
    </row>
    <row r="10" spans="1:5">
      <c r="A10" s="7">
        <v>59848</v>
      </c>
      <c r="B10" s="2" t="s">
        <v>18</v>
      </c>
      <c r="C10" s="2" t="s">
        <v>11</v>
      </c>
      <c r="D10" s="2">
        <v>10387</v>
      </c>
      <c r="E10" s="2">
        <v>25</v>
      </c>
    </row>
    <row r="11" spans="1:5">
      <c r="A11" s="7">
        <v>58369</v>
      </c>
      <c r="B11" s="2" t="s">
        <v>19</v>
      </c>
      <c r="C11" s="2" t="s">
        <v>17</v>
      </c>
      <c r="D11" s="2">
        <v>12566</v>
      </c>
      <c r="E11" s="2">
        <v>37</v>
      </c>
    </row>
    <row r="12" spans="1:5">
      <c r="A12" s="7">
        <v>50217</v>
      </c>
      <c r="B12" s="2" t="s">
        <v>20</v>
      </c>
      <c r="C12" s="2" t="s">
        <v>21</v>
      </c>
      <c r="D12" s="2">
        <v>16406</v>
      </c>
      <c r="E12" s="2">
        <v>42</v>
      </c>
    </row>
    <row r="13" spans="1:5">
      <c r="A13" s="7">
        <v>50695</v>
      </c>
      <c r="B13" s="2" t="s">
        <v>22</v>
      </c>
      <c r="C13" s="2" t="s">
        <v>13</v>
      </c>
      <c r="D13" s="2">
        <v>15784</v>
      </c>
      <c r="E13" s="2">
        <v>43</v>
      </c>
    </row>
    <row r="14" spans="1:5">
      <c r="A14" s="7">
        <v>59673</v>
      </c>
      <c r="B14" s="2" t="s">
        <v>23</v>
      </c>
      <c r="C14" s="2" t="s">
        <v>7</v>
      </c>
      <c r="D14" s="2">
        <v>10959</v>
      </c>
      <c r="E14" s="2">
        <v>30</v>
      </c>
    </row>
    <row r="15" spans="1:5">
      <c r="A15" s="7">
        <v>52130</v>
      </c>
      <c r="B15" s="2" t="s">
        <v>24</v>
      </c>
      <c r="C15" s="2" t="s">
        <v>25</v>
      </c>
      <c r="D15" s="2">
        <v>14562</v>
      </c>
      <c r="E15" s="2">
        <v>32</v>
      </c>
    </row>
    <row r="16" spans="1:5">
      <c r="A16" s="34"/>
      <c r="B16" s="35"/>
      <c r="C16" s="35"/>
      <c r="D16" s="35"/>
      <c r="E16" s="35"/>
    </row>
    <row r="17" spans="1:5" ht="15" customHeight="1">
      <c r="A17" s="54" t="s">
        <v>26</v>
      </c>
      <c r="B17" s="54"/>
      <c r="C17" s="54"/>
      <c r="D17" s="3" t="str">
        <f>_xlfn.XLOOKUP(58369,A4:A15,B4:B15,"not found")</f>
        <v>Thomas Davies</v>
      </c>
      <c r="E17" s="35"/>
    </row>
    <row r="18" spans="1:5">
      <c r="A18" s="34"/>
      <c r="B18" s="35"/>
      <c r="C18" s="35"/>
      <c r="D18" s="35"/>
      <c r="E18" s="35"/>
    </row>
    <row r="19" spans="1:5">
      <c r="A19" s="54" t="s">
        <v>27</v>
      </c>
      <c r="B19" s="54"/>
      <c r="C19" s="54"/>
      <c r="D19" s="3">
        <f>_xlfn.XLOOKUP("Estelle Cormack",B4:B15,E4:E15,"not found")</f>
        <v>30</v>
      </c>
      <c r="E19" s="35"/>
    </row>
    <row r="20" spans="1:5">
      <c r="A20" s="34"/>
      <c r="B20" s="35"/>
      <c r="C20" s="35"/>
      <c r="D20" s="35"/>
      <c r="E20" s="35"/>
    </row>
    <row r="21" spans="1:5">
      <c r="A21" s="54" t="s">
        <v>28</v>
      </c>
      <c r="B21" s="54"/>
      <c r="C21" s="54"/>
      <c r="D21" s="35"/>
      <c r="E21" s="35"/>
    </row>
    <row r="22" spans="1:5">
      <c r="A22" s="34"/>
      <c r="B22" s="35"/>
      <c r="C22" s="35"/>
      <c r="D22" s="35"/>
      <c r="E22" s="35"/>
    </row>
    <row r="23" spans="1:5">
      <c r="A23" s="8" t="s">
        <v>1</v>
      </c>
      <c r="B23" s="4" t="s">
        <v>3</v>
      </c>
      <c r="C23" s="35"/>
      <c r="D23" s="35"/>
      <c r="E23" s="35"/>
    </row>
    <row r="24" spans="1:5">
      <c r="A24" s="7">
        <v>55879</v>
      </c>
      <c r="B24" s="5" t="str">
        <f>VLOOKUP(A24,A4:E15,3,FALSE)</f>
        <v>Capetown</v>
      </c>
      <c r="C24" s="35"/>
      <c r="D24" s="35"/>
      <c r="E24" s="35"/>
    </row>
    <row r="25" spans="1:5">
      <c r="A25" s="7">
        <v>50217</v>
      </c>
      <c r="B25" s="5" t="str">
        <f t="shared" ref="B25:B26" si="0">VLOOKUP(A25,A5:E16,3,FALSE)</f>
        <v>Warsaw</v>
      </c>
      <c r="C25" s="35"/>
      <c r="D25" s="35"/>
      <c r="E25" s="35"/>
    </row>
    <row r="26" spans="1:5">
      <c r="A26" s="7">
        <v>50695</v>
      </c>
      <c r="B26" s="5" t="str">
        <f t="shared" si="0"/>
        <v>Cairo</v>
      </c>
      <c r="C26" s="35"/>
      <c r="D26" s="35"/>
      <c r="E26" s="35"/>
    </row>
    <row r="27" spans="1:5">
      <c r="A27" s="34"/>
      <c r="B27" s="35"/>
      <c r="C27" s="35"/>
      <c r="D27" s="35"/>
      <c r="E27" s="35"/>
    </row>
    <row r="28" spans="1:5">
      <c r="A28" s="54" t="s">
        <v>29</v>
      </c>
      <c r="B28" s="54"/>
      <c r="C28" s="54"/>
      <c r="D28" s="35"/>
      <c r="E28" s="35"/>
    </row>
    <row r="29" spans="1:5">
      <c r="A29" s="34"/>
      <c r="B29" s="35"/>
      <c r="C29" s="35"/>
      <c r="D29" s="35"/>
      <c r="E29" s="35"/>
    </row>
    <row r="30" spans="1:5">
      <c r="A30" s="8" t="s">
        <v>2</v>
      </c>
      <c r="B30" s="4" t="s">
        <v>4</v>
      </c>
      <c r="C30" s="35"/>
      <c r="D30" s="35"/>
      <c r="E30" s="35"/>
    </row>
    <row r="31" spans="1:5">
      <c r="A31" s="7" t="s">
        <v>12</v>
      </c>
      <c r="B31" s="5">
        <f>VLOOKUP(A31,B4:D15,3,FALSE)</f>
        <v>18276</v>
      </c>
      <c r="C31" s="35"/>
      <c r="D31" s="35"/>
      <c r="E31" s="35"/>
    </row>
    <row r="32" spans="1:5">
      <c r="A32" s="7" t="s">
        <v>30</v>
      </c>
      <c r="B32" s="5" t="e">
        <f t="shared" ref="B32:B33" si="1">VLOOKUP(A32,B5:D16,3,FALSE)</f>
        <v>#N/A</v>
      </c>
      <c r="C32" s="35"/>
      <c r="D32" s="35"/>
      <c r="E32" s="35"/>
    </row>
    <row r="33" spans="1:5">
      <c r="A33" s="7" t="s">
        <v>23</v>
      </c>
      <c r="B33" s="5">
        <f t="shared" si="1"/>
        <v>10959</v>
      </c>
      <c r="C33" s="35"/>
      <c r="D33" s="35"/>
      <c r="E33" s="35"/>
    </row>
  </sheetData>
  <mergeCells count="5">
    <mergeCell ref="A1:D1"/>
    <mergeCell ref="A21:C21"/>
    <mergeCell ref="A28:C28"/>
    <mergeCell ref="A17:C17"/>
    <mergeCell ref="A19:C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C663F-A715-42DB-84A8-C2A8257DA768}">
  <dimension ref="A1:G10"/>
  <sheetViews>
    <sheetView workbookViewId="0">
      <selection activeCell="D15" sqref="D15"/>
    </sheetView>
  </sheetViews>
  <sheetFormatPr defaultRowHeight="15"/>
  <cols>
    <col min="1" max="1" width="36.5703125" bestFit="1" customWidth="1"/>
    <col min="4" max="4" width="36.5703125" bestFit="1" customWidth="1"/>
  </cols>
  <sheetData>
    <row r="1" spans="1:7" ht="15" customHeight="1">
      <c r="A1" s="55" t="s">
        <v>31</v>
      </c>
      <c r="B1" s="55"/>
      <c r="C1" s="55"/>
      <c r="D1" s="55"/>
      <c r="E1" s="55"/>
      <c r="F1" s="55"/>
      <c r="G1" s="9"/>
    </row>
    <row r="2" spans="1:7" ht="15" customHeight="1">
      <c r="A2" s="56" t="s">
        <v>32</v>
      </c>
      <c r="B2" s="56"/>
      <c r="C2" s="56"/>
      <c r="D2" s="56"/>
      <c r="E2" s="56"/>
      <c r="F2" s="35"/>
      <c r="G2" s="35"/>
    </row>
    <row r="3" spans="1:7" ht="15" customHeight="1">
      <c r="A3" s="55" t="s">
        <v>33</v>
      </c>
      <c r="B3" s="55"/>
      <c r="C3" s="55"/>
      <c r="D3" s="9"/>
      <c r="E3" s="36"/>
      <c r="F3" s="35"/>
      <c r="G3" s="35"/>
    </row>
    <row r="4" spans="1:7">
      <c r="A4" s="13"/>
      <c r="B4" s="36"/>
      <c r="C4" s="36"/>
      <c r="D4" s="36"/>
      <c r="E4" s="36"/>
      <c r="F4" s="35"/>
      <c r="G4" s="35"/>
    </row>
    <row r="5" spans="1:7">
      <c r="A5" s="37"/>
      <c r="B5" s="35" t="s">
        <v>34</v>
      </c>
      <c r="C5" s="35" t="s">
        <v>35</v>
      </c>
      <c r="D5" s="36"/>
      <c r="E5" s="36"/>
      <c r="F5" s="35"/>
      <c r="G5" s="35"/>
    </row>
    <row r="6" spans="1:7">
      <c r="A6" s="14" t="s">
        <v>36</v>
      </c>
      <c r="B6" s="11" t="s">
        <v>37</v>
      </c>
      <c r="C6" s="11" t="s">
        <v>38</v>
      </c>
      <c r="D6" s="4" t="s">
        <v>39</v>
      </c>
      <c r="E6" s="36"/>
      <c r="F6" s="35"/>
      <c r="G6" s="35"/>
    </row>
    <row r="7" spans="1:7">
      <c r="A7" s="7" t="s">
        <v>40</v>
      </c>
      <c r="B7" s="12">
        <v>94</v>
      </c>
      <c r="C7" s="12">
        <v>94</v>
      </c>
      <c r="D7" s="15" t="str">
        <f>IF(B7=C7,"match","no match")</f>
        <v>match</v>
      </c>
      <c r="E7" s="35"/>
      <c r="F7" s="35"/>
      <c r="G7" s="35"/>
    </row>
    <row r="8" spans="1:7">
      <c r="A8" s="7" t="s">
        <v>41</v>
      </c>
      <c r="B8" s="12">
        <v>109</v>
      </c>
      <c r="C8" s="12">
        <v>109</v>
      </c>
      <c r="D8" s="15" t="str">
        <f t="shared" ref="D8:D10" si="0">IF(B8=C8,"match","no match")</f>
        <v>match</v>
      </c>
      <c r="E8" s="35"/>
      <c r="F8" s="35"/>
      <c r="G8" s="35"/>
    </row>
    <row r="9" spans="1:7">
      <c r="A9" s="7" t="s">
        <v>42</v>
      </c>
      <c r="B9" s="12">
        <v>85</v>
      </c>
      <c r="C9" s="12">
        <v>85.5</v>
      </c>
      <c r="D9" s="15" t="str">
        <f t="shared" si="0"/>
        <v>no match</v>
      </c>
      <c r="E9" s="35"/>
      <c r="F9" s="35"/>
      <c r="G9" s="35"/>
    </row>
    <row r="10" spans="1:7">
      <c r="A10" s="7" t="s">
        <v>43</v>
      </c>
      <c r="B10" s="12">
        <v>12</v>
      </c>
      <c r="C10" s="12">
        <v>12</v>
      </c>
      <c r="D10" s="15" t="str">
        <f t="shared" si="0"/>
        <v>match</v>
      </c>
      <c r="E10" s="35"/>
      <c r="F10" s="35"/>
      <c r="G10" s="35"/>
    </row>
  </sheetData>
  <mergeCells count="3">
    <mergeCell ref="A3:C3"/>
    <mergeCell ref="A1:F1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66B7-C4F2-4539-AD82-483A53D58043}">
  <dimension ref="A1:T19"/>
  <sheetViews>
    <sheetView workbookViewId="0">
      <selection activeCell="I15" sqref="I15"/>
    </sheetView>
  </sheetViews>
  <sheetFormatPr defaultRowHeight="15"/>
  <cols>
    <col min="2" max="2" width="14.140625" customWidth="1"/>
    <col min="5" max="5" width="13.42578125" bestFit="1" customWidth="1"/>
    <col min="6" max="6" width="13.140625" bestFit="1" customWidth="1"/>
  </cols>
  <sheetData>
    <row r="1" spans="1:20" ht="15" customHeight="1">
      <c r="A1" s="36"/>
      <c r="B1" s="54" t="s">
        <v>44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35"/>
      <c r="R1" s="35"/>
      <c r="S1" s="35"/>
      <c r="T1" s="35"/>
    </row>
    <row r="2" spans="1:20" ht="15" customHeight="1">
      <c r="A2" s="35">
        <v>1</v>
      </c>
      <c r="B2" s="59" t="s">
        <v>45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16"/>
      <c r="N2" s="16"/>
      <c r="O2" s="35"/>
      <c r="P2" s="35"/>
      <c r="Q2" s="35"/>
      <c r="R2" s="35"/>
      <c r="S2" s="35"/>
      <c r="T2" s="35"/>
    </row>
    <row r="3" spans="1:20">
      <c r="A3" s="57"/>
      <c r="B3" s="57"/>
      <c r="C3" s="36"/>
      <c r="D3" s="36"/>
      <c r="E3" s="36"/>
      <c r="F3" s="36"/>
      <c r="G3" s="36"/>
      <c r="H3" s="36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</row>
    <row r="4" spans="1:20" ht="15" customHeight="1">
      <c r="A4" s="35">
        <v>2</v>
      </c>
      <c r="B4" s="59" t="s">
        <v>46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16"/>
      <c r="T4" s="35"/>
    </row>
    <row r="5" spans="1:20">
      <c r="A5" s="57"/>
      <c r="B5" s="57"/>
      <c r="C5" s="36"/>
      <c r="D5" s="36"/>
      <c r="E5" s="36"/>
      <c r="F5" s="36"/>
      <c r="G5" s="36"/>
      <c r="H5" s="36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</row>
    <row r="6" spans="1:20">
      <c r="A6" s="57"/>
      <c r="B6" s="57"/>
      <c r="C6" s="36"/>
      <c r="D6" s="36"/>
      <c r="E6" s="36"/>
      <c r="F6" s="36"/>
      <c r="G6" s="36"/>
      <c r="H6" s="36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</row>
    <row r="7" spans="1:20">
      <c r="A7" s="58"/>
      <c r="B7" s="58"/>
      <c r="C7" s="36"/>
      <c r="D7" s="36"/>
      <c r="E7" s="10" t="s">
        <v>47</v>
      </c>
      <c r="F7" s="11" t="s">
        <v>48</v>
      </c>
      <c r="G7" s="36"/>
      <c r="H7" s="36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</row>
    <row r="8" spans="1:20">
      <c r="A8" s="36"/>
      <c r="B8" s="23" t="s">
        <v>49</v>
      </c>
      <c r="C8" s="17" t="s">
        <v>2</v>
      </c>
      <c r="D8" s="18" t="s">
        <v>5</v>
      </c>
      <c r="E8" s="19" t="s">
        <v>50</v>
      </c>
      <c r="F8" s="20" t="s">
        <v>51</v>
      </c>
      <c r="G8" s="36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</row>
    <row r="9" spans="1:20">
      <c r="A9" s="36"/>
      <c r="B9" s="7">
        <v>1</v>
      </c>
      <c r="C9" s="2" t="s">
        <v>52</v>
      </c>
      <c r="D9" s="21">
        <v>16</v>
      </c>
      <c r="E9" s="22" t="str">
        <f>IF(D9&gt;=16,"eligible","not eligible")</f>
        <v>eligible</v>
      </c>
      <c r="F9" s="5" t="str">
        <f>IF(D9&lt;18,"minor","adult")</f>
        <v>minor</v>
      </c>
      <c r="G9" s="36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</row>
    <row r="10" spans="1:20">
      <c r="A10" s="36"/>
      <c r="B10" s="7">
        <v>2</v>
      </c>
      <c r="C10" s="2" t="s">
        <v>53</v>
      </c>
      <c r="D10" s="21">
        <v>18</v>
      </c>
      <c r="E10" s="22" t="str">
        <f t="shared" ref="E10:E16" si="0">IF(D10&gt;=16,"eligible","not eligible")</f>
        <v>eligible</v>
      </c>
      <c r="F10" s="5" t="str">
        <f t="shared" ref="F10:F16" si="1">IF(D10&lt;18,"minor","adult")</f>
        <v>adult</v>
      </c>
      <c r="G10" s="36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</row>
    <row r="11" spans="1:20">
      <c r="A11" s="36"/>
      <c r="B11" s="7">
        <v>3</v>
      </c>
      <c r="C11" s="2" t="s">
        <v>54</v>
      </c>
      <c r="D11" s="21">
        <v>15.5</v>
      </c>
      <c r="E11" s="22" t="str">
        <f t="shared" si="0"/>
        <v>not eligible</v>
      </c>
      <c r="F11" s="5" t="str">
        <f t="shared" si="1"/>
        <v>minor</v>
      </c>
      <c r="G11" s="36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</row>
    <row r="12" spans="1:20">
      <c r="A12" s="36"/>
      <c r="B12" s="7">
        <v>4</v>
      </c>
      <c r="C12" s="2" t="s">
        <v>55</v>
      </c>
      <c r="D12" s="21">
        <v>19</v>
      </c>
      <c r="E12" s="22" t="str">
        <f t="shared" si="0"/>
        <v>eligible</v>
      </c>
      <c r="F12" s="5" t="str">
        <f t="shared" si="1"/>
        <v>adult</v>
      </c>
      <c r="G12" s="36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</row>
    <row r="13" spans="1:20">
      <c r="A13" s="36"/>
      <c r="B13" s="7">
        <v>5</v>
      </c>
      <c r="C13" s="2" t="s">
        <v>56</v>
      </c>
      <c r="D13" s="21">
        <v>18</v>
      </c>
      <c r="E13" s="22" t="str">
        <f t="shared" si="0"/>
        <v>eligible</v>
      </c>
      <c r="F13" s="5" t="str">
        <f t="shared" si="1"/>
        <v>adult</v>
      </c>
      <c r="G13" s="36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</row>
    <row r="14" spans="1:20">
      <c r="A14" s="36"/>
      <c r="B14" s="7">
        <v>6</v>
      </c>
      <c r="C14" s="2" t="s">
        <v>57</v>
      </c>
      <c r="D14" s="21">
        <v>13</v>
      </c>
      <c r="E14" s="22" t="str">
        <f t="shared" si="0"/>
        <v>not eligible</v>
      </c>
      <c r="F14" s="5" t="str">
        <f t="shared" si="1"/>
        <v>minor</v>
      </c>
      <c r="G14" s="36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</row>
    <row r="15" spans="1:20">
      <c r="A15" s="36"/>
      <c r="B15" s="7">
        <v>7</v>
      </c>
      <c r="C15" s="2" t="s">
        <v>58</v>
      </c>
      <c r="D15" s="21">
        <v>18</v>
      </c>
      <c r="E15" s="22" t="str">
        <f t="shared" si="0"/>
        <v>eligible</v>
      </c>
      <c r="F15" s="5" t="str">
        <f t="shared" si="1"/>
        <v>adult</v>
      </c>
      <c r="G15" s="36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</row>
    <row r="16" spans="1:20">
      <c r="A16" s="36"/>
      <c r="B16" s="7">
        <v>8</v>
      </c>
      <c r="C16" s="2" t="s">
        <v>59</v>
      </c>
      <c r="D16" s="21">
        <v>17</v>
      </c>
      <c r="E16" s="22" t="str">
        <f t="shared" si="0"/>
        <v>eligible</v>
      </c>
      <c r="F16" s="5" t="str">
        <f t="shared" si="1"/>
        <v>minor</v>
      </c>
      <c r="G16" s="36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</row>
    <row r="17" spans="1:20">
      <c r="A17" s="35"/>
      <c r="B17" s="34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</row>
    <row r="18" spans="1:20">
      <c r="A18" s="35"/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</row>
    <row r="19" spans="1:20">
      <c r="A19" s="35"/>
      <c r="B19" s="34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</row>
  </sheetData>
  <mergeCells count="7">
    <mergeCell ref="A3:B3"/>
    <mergeCell ref="A5:B5"/>
    <mergeCell ref="A6:B6"/>
    <mergeCell ref="A7:B7"/>
    <mergeCell ref="B1:P1"/>
    <mergeCell ref="B2:L2"/>
    <mergeCell ref="B4:R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F4449-1744-4F55-8D25-1768DCAB66E4}">
  <dimension ref="A1:I21"/>
  <sheetViews>
    <sheetView workbookViewId="0">
      <selection activeCell="J11" sqref="J11"/>
    </sheetView>
  </sheetViews>
  <sheetFormatPr defaultRowHeight="15"/>
  <cols>
    <col min="1" max="1" width="20.42578125" customWidth="1"/>
    <col min="4" max="4" width="15.28515625" customWidth="1"/>
  </cols>
  <sheetData>
    <row r="1" spans="1:9" ht="15" customHeight="1">
      <c r="A1" s="54"/>
      <c r="B1" s="54"/>
      <c r="C1" s="54"/>
      <c r="D1" s="54"/>
      <c r="E1" s="54"/>
      <c r="F1" s="54"/>
      <c r="G1" s="54"/>
      <c r="H1" s="54"/>
      <c r="I1" s="54"/>
    </row>
    <row r="2" spans="1:9">
      <c r="A2" s="34"/>
      <c r="B2" s="35"/>
      <c r="C2" s="35"/>
      <c r="D2" s="35"/>
      <c r="E2" s="35"/>
      <c r="F2" s="35"/>
      <c r="G2" s="35"/>
      <c r="H2" s="35"/>
    </row>
    <row r="3" spans="1:9">
      <c r="A3" s="34"/>
      <c r="B3" s="35" t="s">
        <v>60</v>
      </c>
      <c r="C3" s="35"/>
      <c r="D3" s="35"/>
      <c r="E3" s="35"/>
      <c r="F3" s="35"/>
      <c r="G3" s="35"/>
      <c r="H3" s="35"/>
    </row>
    <row r="4" spans="1:9">
      <c r="A4" s="14" t="s">
        <v>61</v>
      </c>
      <c r="B4" s="24">
        <v>1</v>
      </c>
      <c r="C4" s="35"/>
      <c r="D4" s="35"/>
      <c r="E4" s="35"/>
      <c r="F4" s="35"/>
      <c r="G4" s="35"/>
      <c r="H4" s="35"/>
    </row>
    <row r="5" spans="1:9">
      <c r="A5" s="7" t="s">
        <v>62</v>
      </c>
      <c r="B5" s="25">
        <v>0.5</v>
      </c>
      <c r="C5" s="35"/>
      <c r="D5" s="35"/>
      <c r="E5" s="35"/>
      <c r="F5" s="35"/>
      <c r="G5" s="35"/>
      <c r="H5" s="35"/>
    </row>
    <row r="6" spans="1:9" ht="15" customHeight="1">
      <c r="A6" s="34"/>
      <c r="B6" s="35"/>
      <c r="C6" s="35"/>
      <c r="D6" s="35"/>
      <c r="E6" s="35"/>
      <c r="F6" s="35"/>
      <c r="G6" s="35"/>
      <c r="H6" s="35"/>
    </row>
    <row r="7" spans="1:9" ht="15" customHeight="1">
      <c r="A7" s="54" t="s">
        <v>63</v>
      </c>
      <c r="B7" s="54"/>
      <c r="C7" s="54"/>
      <c r="D7" s="54"/>
      <c r="E7" s="54"/>
      <c r="F7" s="54"/>
      <c r="G7" s="54"/>
      <c r="H7" s="35"/>
    </row>
    <row r="8" spans="1:9" ht="15" customHeight="1">
      <c r="A8" s="54" t="s">
        <v>64</v>
      </c>
      <c r="B8" s="54"/>
      <c r="C8" s="54"/>
      <c r="D8" s="54"/>
      <c r="E8" s="54"/>
      <c r="F8" s="54"/>
      <c r="G8" s="35"/>
      <c r="H8" s="35"/>
    </row>
    <row r="9" spans="1:9">
      <c r="A9" s="34"/>
      <c r="B9" s="35"/>
      <c r="C9" s="35"/>
      <c r="D9" s="35"/>
      <c r="E9" s="35"/>
      <c r="F9" s="35"/>
      <c r="G9" s="35"/>
      <c r="H9" s="35"/>
    </row>
    <row r="10" spans="1:9">
      <c r="A10" s="8" t="s">
        <v>2</v>
      </c>
      <c r="B10" s="4" t="s">
        <v>65</v>
      </c>
      <c r="C10" s="4" t="s">
        <v>66</v>
      </c>
      <c r="D10" s="4" t="s">
        <v>67</v>
      </c>
      <c r="E10" s="35"/>
      <c r="F10" s="35"/>
      <c r="G10" s="35"/>
      <c r="H10" s="35"/>
    </row>
    <row r="11" spans="1:9">
      <c r="A11" s="7" t="s">
        <v>68</v>
      </c>
      <c r="B11" s="2" t="s">
        <v>61</v>
      </c>
      <c r="C11" s="26">
        <v>46866</v>
      </c>
      <c r="D11" s="5">
        <f>IF(B11="A+",C11,C11*50%)</f>
        <v>46866</v>
      </c>
      <c r="E11" s="35"/>
      <c r="F11" s="35"/>
      <c r="G11" s="35"/>
      <c r="H11" s="35"/>
    </row>
    <row r="12" spans="1:9">
      <c r="A12" s="7" t="s">
        <v>69</v>
      </c>
      <c r="B12" s="2" t="s">
        <v>62</v>
      </c>
      <c r="C12" s="26">
        <v>33495</v>
      </c>
      <c r="D12" s="5">
        <f t="shared" ref="D12:D17" si="0">IF(B12="A+",C12,C12*50%)</f>
        <v>16747.5</v>
      </c>
      <c r="E12" s="35"/>
      <c r="F12" s="35"/>
      <c r="G12" s="35"/>
      <c r="H12" s="35"/>
    </row>
    <row r="13" spans="1:9">
      <c r="A13" s="7" t="s">
        <v>70</v>
      </c>
      <c r="B13" s="2" t="s">
        <v>62</v>
      </c>
      <c r="C13" s="26">
        <v>35087</v>
      </c>
      <c r="D13" s="5">
        <f t="shared" si="0"/>
        <v>17543.5</v>
      </c>
      <c r="E13" s="35"/>
      <c r="F13" s="35"/>
      <c r="G13" s="35"/>
      <c r="H13" s="35"/>
    </row>
    <row r="14" spans="1:9">
      <c r="A14" s="7" t="s">
        <v>71</v>
      </c>
      <c r="B14" s="2" t="s">
        <v>61</v>
      </c>
      <c r="C14" s="26">
        <v>42603</v>
      </c>
      <c r="D14" s="5">
        <f t="shared" si="0"/>
        <v>42603</v>
      </c>
      <c r="E14" s="35"/>
      <c r="F14" s="35"/>
      <c r="G14" s="35"/>
      <c r="H14" s="35"/>
    </row>
    <row r="15" spans="1:9">
      <c r="A15" s="7" t="s">
        <v>56</v>
      </c>
      <c r="B15" s="2" t="s">
        <v>62</v>
      </c>
      <c r="C15" s="26">
        <v>36971</v>
      </c>
      <c r="D15" s="5">
        <f t="shared" si="0"/>
        <v>18485.5</v>
      </c>
      <c r="E15" s="35"/>
      <c r="F15" s="35"/>
      <c r="G15" s="35"/>
      <c r="H15" s="35"/>
    </row>
    <row r="16" spans="1:9">
      <c r="A16" s="7" t="s">
        <v>72</v>
      </c>
      <c r="B16" s="2" t="s">
        <v>61</v>
      </c>
      <c r="C16" s="26">
        <v>41286</v>
      </c>
      <c r="D16" s="5">
        <f t="shared" si="0"/>
        <v>41286</v>
      </c>
      <c r="E16" s="35"/>
      <c r="F16" s="35"/>
      <c r="G16" s="35"/>
      <c r="H16" s="35"/>
    </row>
    <row r="17" spans="1:8">
      <c r="A17" s="7" t="s">
        <v>73</v>
      </c>
      <c r="B17" s="2" t="s">
        <v>62</v>
      </c>
      <c r="C17" s="26">
        <v>37732</v>
      </c>
      <c r="D17" s="5">
        <f t="shared" si="0"/>
        <v>18866</v>
      </c>
      <c r="E17" s="35"/>
      <c r="F17" s="35"/>
      <c r="G17" s="35"/>
      <c r="H17" s="35"/>
    </row>
    <row r="18" spans="1:8">
      <c r="A18" s="34"/>
      <c r="B18" s="35"/>
      <c r="C18" s="35"/>
      <c r="D18" s="35"/>
      <c r="E18" s="35"/>
      <c r="F18" s="35"/>
      <c r="G18" s="35"/>
      <c r="H18" s="35"/>
    </row>
    <row r="19" spans="1:8">
      <c r="A19" s="34"/>
      <c r="B19" s="35"/>
      <c r="C19" s="35"/>
      <c r="D19" s="35"/>
      <c r="E19" s="35"/>
      <c r="F19" s="35"/>
      <c r="G19" s="35"/>
      <c r="H19" s="35"/>
    </row>
    <row r="20" spans="1:8">
      <c r="A20" s="34"/>
      <c r="B20" s="35"/>
      <c r="C20" s="35"/>
      <c r="D20" s="35"/>
      <c r="E20" s="35"/>
      <c r="F20" s="35"/>
      <c r="G20" s="35"/>
      <c r="H20" s="35"/>
    </row>
    <row r="21" spans="1:8">
      <c r="A21" s="34"/>
      <c r="B21" s="35"/>
      <c r="C21" s="35"/>
      <c r="D21" s="35"/>
      <c r="E21" s="35"/>
      <c r="F21" s="35"/>
      <c r="G21" s="35"/>
      <c r="H21" s="35"/>
    </row>
  </sheetData>
  <mergeCells count="3">
    <mergeCell ref="A8:F8"/>
    <mergeCell ref="A1:I1"/>
    <mergeCell ref="A7:G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128B5-383B-4E19-8F04-1D0327C16FB6}">
  <dimension ref="A1:E14"/>
  <sheetViews>
    <sheetView workbookViewId="0">
      <selection activeCell="C19" sqref="C19"/>
    </sheetView>
  </sheetViews>
  <sheetFormatPr defaultRowHeight="15"/>
  <cols>
    <col min="1" max="1" width="36.5703125" bestFit="1" customWidth="1"/>
    <col min="3" max="3" width="20.85546875" bestFit="1" customWidth="1"/>
  </cols>
  <sheetData>
    <row r="1" spans="1:5" ht="15" customHeight="1">
      <c r="A1" s="60" t="s">
        <v>74</v>
      </c>
      <c r="B1" s="60"/>
      <c r="C1" s="60"/>
      <c r="D1" s="60"/>
      <c r="E1" s="35"/>
    </row>
    <row r="2" spans="1:5">
      <c r="A2" s="37" t="s">
        <v>75</v>
      </c>
      <c r="B2" s="27"/>
      <c r="C2" s="27"/>
      <c r="D2" s="35"/>
      <c r="E2" s="35"/>
    </row>
    <row r="3" spans="1:5" ht="15" customHeight="1">
      <c r="A3" s="60" t="s">
        <v>76</v>
      </c>
      <c r="B3" s="60"/>
      <c r="C3" s="60"/>
      <c r="D3" s="35"/>
      <c r="E3" s="35"/>
    </row>
    <row r="4" spans="1:5">
      <c r="A4" s="37" t="s">
        <v>77</v>
      </c>
      <c r="B4" s="27"/>
      <c r="C4" s="27"/>
      <c r="D4" s="35"/>
      <c r="E4" s="35"/>
    </row>
    <row r="5" spans="1:5">
      <c r="A5" s="37"/>
      <c r="B5" s="36"/>
      <c r="C5" s="36"/>
      <c r="D5" s="35"/>
      <c r="E5" s="35"/>
    </row>
    <row r="6" spans="1:5">
      <c r="A6" s="37" t="s">
        <v>78</v>
      </c>
      <c r="B6" s="27"/>
      <c r="C6" s="27"/>
      <c r="D6" s="35"/>
      <c r="E6" s="35"/>
    </row>
    <row r="7" spans="1:5">
      <c r="A7" s="37"/>
      <c r="B7" s="36"/>
      <c r="C7" s="36"/>
      <c r="D7" s="35"/>
      <c r="E7" s="35"/>
    </row>
    <row r="8" spans="1:5">
      <c r="A8" s="31" t="s">
        <v>79</v>
      </c>
      <c r="B8" s="28" t="s">
        <v>80</v>
      </c>
      <c r="C8" s="28" t="s">
        <v>81</v>
      </c>
      <c r="D8" s="35"/>
      <c r="E8" s="35"/>
    </row>
    <row r="9" spans="1:5">
      <c r="A9" s="32" t="s">
        <v>82</v>
      </c>
      <c r="B9" s="29">
        <v>78</v>
      </c>
      <c r="C9" s="30" t="str" cm="1">
        <f t="array" ref="C9">_xlfn.IFS(B9&gt;=80,"Excellent",B9&gt;=60,"Good",B9&lt;60,"Filed")</f>
        <v>Good</v>
      </c>
      <c r="D9" s="35"/>
      <c r="E9" s="35"/>
    </row>
    <row r="10" spans="1:5">
      <c r="A10" s="32" t="s">
        <v>83</v>
      </c>
      <c r="B10" s="29">
        <v>85</v>
      </c>
      <c r="C10" s="30" t="str" cm="1">
        <f t="array" ref="C10">_xlfn.IFS(B10&gt;=80,"Excellent",B10&gt;=60,"Good",B10&lt;60,"Filed")</f>
        <v>Excellent</v>
      </c>
      <c r="D10" s="35"/>
      <c r="E10" s="35"/>
    </row>
    <row r="11" spans="1:5">
      <c r="A11" s="32" t="s">
        <v>84</v>
      </c>
      <c r="B11" s="29">
        <v>44</v>
      </c>
      <c r="C11" s="30" t="str" cm="1">
        <f t="array" ref="C11">_xlfn.IFS(B11&gt;=80,"Excellent",B11&gt;=60,"Good",B11&lt;60,"Filed")</f>
        <v>Filed</v>
      </c>
      <c r="D11" s="35"/>
      <c r="E11" s="35"/>
    </row>
    <row r="12" spans="1:5">
      <c r="A12" s="32" t="s">
        <v>85</v>
      </c>
      <c r="B12" s="29">
        <v>61</v>
      </c>
      <c r="C12" s="30" t="str" cm="1">
        <f t="array" ref="C12">_xlfn.IFS(B12&gt;=80,"Excellent",B12&gt;=60,"Good",B12&lt;60,"Filed")</f>
        <v>Good</v>
      </c>
      <c r="D12" s="35"/>
      <c r="E12" s="35"/>
    </row>
    <row r="13" spans="1:5">
      <c r="A13" s="34"/>
      <c r="B13" s="35"/>
      <c r="C13" s="35"/>
      <c r="D13" s="35"/>
      <c r="E13" s="35"/>
    </row>
    <row r="14" spans="1:5">
      <c r="A14" s="34"/>
      <c r="B14" s="35"/>
      <c r="C14" s="35"/>
      <c r="D14" s="35"/>
      <c r="E14" s="35"/>
    </row>
  </sheetData>
  <mergeCells count="2">
    <mergeCell ref="A1:D1"/>
    <mergeCell ref="A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7EF7-CBC2-46E5-8614-0BC23BB853E4}">
  <dimension ref="A1:G33"/>
  <sheetViews>
    <sheetView workbookViewId="0">
      <selection activeCell="B37" sqref="B37"/>
    </sheetView>
  </sheetViews>
  <sheetFormatPr defaultRowHeight="15"/>
  <cols>
    <col min="1" max="1" width="14.5703125" customWidth="1"/>
    <col min="2" max="2" width="24.140625" customWidth="1"/>
    <col min="3" max="3" width="14.42578125" customWidth="1"/>
    <col min="4" max="4" width="13" customWidth="1"/>
    <col min="5" max="5" width="22.28515625" customWidth="1"/>
  </cols>
  <sheetData>
    <row r="1" spans="1:7">
      <c r="A1" s="61"/>
      <c r="B1" s="61"/>
      <c r="C1" s="34"/>
      <c r="D1" s="35"/>
      <c r="E1" s="35"/>
      <c r="F1" s="35"/>
      <c r="G1" s="35"/>
    </row>
    <row r="2" spans="1:7">
      <c r="A2" s="38"/>
      <c r="B2" s="6" t="s">
        <v>1</v>
      </c>
      <c r="C2" s="39" t="s">
        <v>2</v>
      </c>
      <c r="D2" s="1" t="s">
        <v>3</v>
      </c>
      <c r="E2" s="1" t="s">
        <v>4</v>
      </c>
      <c r="F2" s="1" t="s">
        <v>5</v>
      </c>
      <c r="G2" s="35"/>
    </row>
    <row r="3" spans="1:7">
      <c r="A3" s="38"/>
      <c r="B3" s="7">
        <v>56815</v>
      </c>
      <c r="C3" s="40" t="s">
        <v>6</v>
      </c>
      <c r="D3" s="2" t="s">
        <v>7</v>
      </c>
      <c r="E3" s="2">
        <v>13836</v>
      </c>
      <c r="F3" s="2">
        <v>25</v>
      </c>
      <c r="G3" s="35"/>
    </row>
    <row r="4" spans="1:7" ht="15" customHeight="1">
      <c r="A4" s="38"/>
      <c r="B4" s="7">
        <v>51186</v>
      </c>
      <c r="C4" s="40" t="s">
        <v>8</v>
      </c>
      <c r="D4" s="2" t="s">
        <v>9</v>
      </c>
      <c r="E4" s="2">
        <v>11771</v>
      </c>
      <c r="F4" s="2">
        <v>32</v>
      </c>
      <c r="G4" s="35"/>
    </row>
    <row r="5" spans="1:7" ht="15" customHeight="1">
      <c r="A5" s="38"/>
      <c r="B5" s="7">
        <v>51511</v>
      </c>
      <c r="C5" s="40" t="s">
        <v>10</v>
      </c>
      <c r="D5" s="2" t="s">
        <v>11</v>
      </c>
      <c r="E5" s="2">
        <v>13046</v>
      </c>
      <c r="F5" s="2">
        <v>35</v>
      </c>
      <c r="G5" s="35"/>
    </row>
    <row r="6" spans="1:7" ht="15" customHeight="1">
      <c r="A6" s="38"/>
      <c r="B6" s="7">
        <v>50890</v>
      </c>
      <c r="C6" s="40" t="s">
        <v>12</v>
      </c>
      <c r="D6" s="2" t="s">
        <v>13</v>
      </c>
      <c r="E6" s="2">
        <v>18276</v>
      </c>
      <c r="F6" s="2">
        <v>32</v>
      </c>
      <c r="G6" s="35"/>
    </row>
    <row r="7" spans="1:7" ht="15" customHeight="1">
      <c r="A7" s="38"/>
      <c r="B7" s="7">
        <v>53700</v>
      </c>
      <c r="C7" s="40" t="s">
        <v>14</v>
      </c>
      <c r="D7" s="2" t="s">
        <v>15</v>
      </c>
      <c r="E7" s="2">
        <v>19327</v>
      </c>
      <c r="F7" s="2">
        <v>26</v>
      </c>
      <c r="G7" s="35"/>
    </row>
    <row r="8" spans="1:7" ht="15" customHeight="1">
      <c r="A8" s="38"/>
      <c r="B8" s="7">
        <v>55879</v>
      </c>
      <c r="C8" s="40" t="s">
        <v>16</v>
      </c>
      <c r="D8" s="2" t="s">
        <v>17</v>
      </c>
      <c r="E8" s="2">
        <v>18996</v>
      </c>
      <c r="F8" s="2">
        <v>35</v>
      </c>
      <c r="G8" s="35"/>
    </row>
    <row r="9" spans="1:7" ht="15" customHeight="1">
      <c r="A9" s="38"/>
      <c r="B9" s="7">
        <v>59848</v>
      </c>
      <c r="C9" s="40" t="s">
        <v>18</v>
      </c>
      <c r="D9" s="2" t="s">
        <v>11</v>
      </c>
      <c r="E9" s="2">
        <v>10387</v>
      </c>
      <c r="F9" s="2">
        <v>25</v>
      </c>
      <c r="G9" s="35"/>
    </row>
    <row r="10" spans="1:7" ht="15" customHeight="1">
      <c r="A10" s="38"/>
      <c r="B10" s="7">
        <v>58369</v>
      </c>
      <c r="C10" s="40" t="s">
        <v>19</v>
      </c>
      <c r="D10" s="2" t="s">
        <v>17</v>
      </c>
      <c r="E10" s="2">
        <v>12566</v>
      </c>
      <c r="F10" s="2">
        <v>37</v>
      </c>
      <c r="G10" s="35"/>
    </row>
    <row r="11" spans="1:7" ht="15" customHeight="1">
      <c r="A11" s="38"/>
      <c r="B11" s="7">
        <v>50217</v>
      </c>
      <c r="C11" s="40" t="s">
        <v>20</v>
      </c>
      <c r="D11" s="2" t="s">
        <v>21</v>
      </c>
      <c r="E11" s="2">
        <v>16406</v>
      </c>
      <c r="F11" s="2">
        <v>42</v>
      </c>
      <c r="G11" s="35"/>
    </row>
    <row r="12" spans="1:7" ht="15" customHeight="1">
      <c r="A12" s="38"/>
      <c r="B12" s="7">
        <v>50695</v>
      </c>
      <c r="C12" s="40" t="s">
        <v>22</v>
      </c>
      <c r="D12" s="2" t="s">
        <v>13</v>
      </c>
      <c r="E12" s="2">
        <v>15784</v>
      </c>
      <c r="F12" s="2">
        <v>43</v>
      </c>
      <c r="G12" s="35"/>
    </row>
    <row r="13" spans="1:7" ht="15" customHeight="1">
      <c r="A13" s="38"/>
      <c r="B13" s="7">
        <v>59673</v>
      </c>
      <c r="C13" s="40" t="s">
        <v>23</v>
      </c>
      <c r="D13" s="2" t="s">
        <v>7</v>
      </c>
      <c r="E13" s="2">
        <v>10959</v>
      </c>
      <c r="F13" s="2">
        <v>30</v>
      </c>
      <c r="G13" s="35"/>
    </row>
    <row r="14" spans="1:7" ht="15" customHeight="1">
      <c r="A14" s="38"/>
      <c r="B14" s="7">
        <v>52130</v>
      </c>
      <c r="C14" s="40" t="s">
        <v>24</v>
      </c>
      <c r="D14" s="2" t="s">
        <v>25</v>
      </c>
      <c r="E14" s="2">
        <v>14562</v>
      </c>
      <c r="F14" s="2">
        <v>32</v>
      </c>
      <c r="G14" s="35"/>
    </row>
    <row r="15" spans="1:7" ht="15" customHeight="1">
      <c r="A15" s="61"/>
      <c r="B15" s="61"/>
      <c r="C15" s="34"/>
      <c r="D15" s="35"/>
      <c r="E15" s="35"/>
      <c r="F15" s="35"/>
      <c r="G15" s="35"/>
    </row>
    <row r="16" spans="1:7" ht="15" customHeight="1">
      <c r="A16" s="38">
        <v>1</v>
      </c>
      <c r="B16" s="54" t="s">
        <v>26</v>
      </c>
      <c r="C16" s="54"/>
      <c r="D16" s="54"/>
      <c r="E16" s="3" t="str">
        <f>_xlfn.XLOOKUP(58369,B3:B14,C3:C14,"not found")</f>
        <v>Thomas Davies</v>
      </c>
      <c r="F16" s="35"/>
      <c r="G16" s="35"/>
    </row>
    <row r="17" spans="1:7" ht="15" customHeight="1">
      <c r="A17" s="61"/>
      <c r="B17" s="61"/>
      <c r="C17" s="34"/>
      <c r="D17" s="35"/>
      <c r="E17" s="35"/>
      <c r="F17" s="35"/>
      <c r="G17" s="35"/>
    </row>
    <row r="18" spans="1:7" ht="15" customHeight="1">
      <c r="A18" s="38">
        <v>2</v>
      </c>
      <c r="B18" s="54" t="s">
        <v>27</v>
      </c>
      <c r="C18" s="54"/>
      <c r="D18" s="54"/>
      <c r="E18" s="3">
        <f>_xlfn.XLOOKUP("Estelle Cormack",C3:C14,F3:F14,"not found")</f>
        <v>30</v>
      </c>
      <c r="F18" s="35"/>
      <c r="G18" s="35"/>
    </row>
    <row r="19" spans="1:7">
      <c r="A19" s="61"/>
      <c r="B19" s="61"/>
      <c r="C19" s="34"/>
      <c r="D19" s="35"/>
      <c r="E19" s="35"/>
      <c r="F19" s="35"/>
      <c r="G19" s="35"/>
    </row>
    <row r="20" spans="1:7">
      <c r="A20" s="38">
        <v>3</v>
      </c>
      <c r="B20" s="54" t="s">
        <v>28</v>
      </c>
      <c r="C20" s="54"/>
      <c r="D20" s="54"/>
      <c r="E20" s="35"/>
      <c r="F20" s="35"/>
      <c r="G20" s="35"/>
    </row>
    <row r="21" spans="1:7">
      <c r="A21" s="61"/>
      <c r="B21" s="61"/>
      <c r="C21" s="34"/>
      <c r="D21" s="35"/>
      <c r="E21" s="35"/>
      <c r="F21" s="35"/>
      <c r="G21" s="35"/>
    </row>
    <row r="22" spans="1:7">
      <c r="A22" s="38"/>
      <c r="B22" s="8" t="s">
        <v>1</v>
      </c>
      <c r="C22" s="41" t="s">
        <v>3</v>
      </c>
      <c r="D22" s="35"/>
      <c r="E22" s="35"/>
      <c r="F22" s="35"/>
      <c r="G22" s="35"/>
    </row>
    <row r="23" spans="1:7">
      <c r="A23" s="38"/>
      <c r="B23" s="7">
        <v>55879</v>
      </c>
      <c r="C23" s="15" t="str">
        <f>VLOOKUP(B23,B3:F14,3,FALSE)</f>
        <v>Capetown</v>
      </c>
      <c r="D23" s="35"/>
      <c r="E23" s="35"/>
      <c r="F23" s="35"/>
      <c r="G23" s="35"/>
    </row>
    <row r="24" spans="1:7">
      <c r="A24" s="38"/>
      <c r="B24" s="7">
        <v>50217</v>
      </c>
      <c r="C24" s="15" t="str">
        <f t="shared" ref="C24:C25" si="0">VLOOKUP(B24,B4:F15,3,FALSE)</f>
        <v>Warsaw</v>
      </c>
      <c r="D24" s="35"/>
      <c r="E24" s="35"/>
      <c r="F24" s="35"/>
      <c r="G24" s="35"/>
    </row>
    <row r="25" spans="1:7">
      <c r="A25" s="38"/>
      <c r="B25" s="7">
        <v>50695</v>
      </c>
      <c r="C25" s="15" t="str">
        <f t="shared" si="0"/>
        <v>Cairo</v>
      </c>
      <c r="D25" s="35"/>
      <c r="E25" s="35"/>
      <c r="F25" s="35"/>
      <c r="G25" s="35"/>
    </row>
    <row r="26" spans="1:7">
      <c r="A26" s="61"/>
      <c r="B26" s="61"/>
      <c r="C26" s="34"/>
      <c r="D26" s="35"/>
      <c r="E26" s="35"/>
      <c r="F26" s="35"/>
      <c r="G26" s="35"/>
    </row>
    <row r="27" spans="1:7">
      <c r="A27" s="38">
        <v>4</v>
      </c>
      <c r="B27" s="54" t="s">
        <v>29</v>
      </c>
      <c r="C27" s="54"/>
      <c r="D27" s="54"/>
      <c r="E27" s="35"/>
      <c r="F27" s="35"/>
      <c r="G27" s="35"/>
    </row>
    <row r="28" spans="1:7">
      <c r="A28" s="61"/>
      <c r="B28" s="61"/>
      <c r="C28" s="34"/>
      <c r="D28" s="35"/>
      <c r="E28" s="35"/>
      <c r="F28" s="35"/>
      <c r="G28" s="35"/>
    </row>
    <row r="29" spans="1:7">
      <c r="A29" s="38"/>
      <c r="B29" s="8" t="s">
        <v>2</v>
      </c>
      <c r="C29" s="41" t="s">
        <v>4</v>
      </c>
      <c r="D29" s="35"/>
      <c r="E29" s="35"/>
      <c r="F29" s="35"/>
      <c r="G29" s="35"/>
    </row>
    <row r="30" spans="1:7">
      <c r="A30" s="38"/>
      <c r="B30" s="7" t="s">
        <v>12</v>
      </c>
      <c r="C30" s="15">
        <f>VLOOKUP(B30,C3:F14,3,FALSE)</f>
        <v>18276</v>
      </c>
      <c r="D30" s="35"/>
      <c r="E30" s="35"/>
      <c r="F30" s="35"/>
      <c r="G30" s="35"/>
    </row>
    <row r="31" spans="1:7">
      <c r="A31" s="38"/>
      <c r="B31" s="7" t="s">
        <v>30</v>
      </c>
      <c r="C31" s="15" t="e">
        <f t="shared" ref="C31:C32" si="1">VLOOKUP(B31,C4:F15,3,FALSE)</f>
        <v>#N/A</v>
      </c>
      <c r="D31" s="35"/>
      <c r="E31" s="35"/>
      <c r="F31" s="35"/>
      <c r="G31" s="35"/>
    </row>
    <row r="32" spans="1:7">
      <c r="A32" s="38"/>
      <c r="B32" s="7" t="s">
        <v>23</v>
      </c>
      <c r="C32" s="15">
        <f t="shared" si="1"/>
        <v>10959</v>
      </c>
      <c r="D32" s="35"/>
      <c r="E32" s="35"/>
      <c r="F32" s="35"/>
      <c r="G32" s="35"/>
    </row>
    <row r="33" spans="1:7">
      <c r="A33" s="61"/>
      <c r="B33" s="61"/>
      <c r="C33" s="34"/>
      <c r="D33" s="35"/>
      <c r="E33" s="35"/>
      <c r="F33" s="35"/>
      <c r="G33" s="35"/>
    </row>
  </sheetData>
  <mergeCells count="12">
    <mergeCell ref="A1:B1"/>
    <mergeCell ref="A15:B15"/>
    <mergeCell ref="A17:B17"/>
    <mergeCell ref="A19:B19"/>
    <mergeCell ref="B20:D20"/>
    <mergeCell ref="A26:B26"/>
    <mergeCell ref="B27:D27"/>
    <mergeCell ref="A28:B28"/>
    <mergeCell ref="A33:B33"/>
    <mergeCell ref="B16:D16"/>
    <mergeCell ref="B18:D18"/>
    <mergeCell ref="A21:B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170-0354-452B-9022-58CA3947B529}">
  <dimension ref="A1:I30"/>
  <sheetViews>
    <sheetView topLeftCell="A10" workbookViewId="0">
      <selection activeCell="B27" sqref="B27"/>
    </sheetView>
  </sheetViews>
  <sheetFormatPr defaultRowHeight="15"/>
  <cols>
    <col min="2" max="2" width="36.5703125" bestFit="1" customWidth="1"/>
    <col min="3" max="3" width="12.42578125" customWidth="1"/>
    <col min="5" max="5" width="11.140625" bestFit="1" customWidth="1"/>
    <col min="6" max="6" width="20.28515625" bestFit="1" customWidth="1"/>
  </cols>
  <sheetData>
    <row r="1" spans="1:9">
      <c r="A1" s="45"/>
      <c r="B1" s="48" t="s">
        <v>86</v>
      </c>
      <c r="C1" s="45"/>
      <c r="D1" s="45"/>
      <c r="E1" s="45"/>
      <c r="F1" s="45" t="s">
        <v>87</v>
      </c>
      <c r="G1" s="42"/>
      <c r="H1" s="42"/>
      <c r="I1" s="45"/>
    </row>
    <row r="2" spans="1:9">
      <c r="A2" s="45"/>
      <c r="B2" s="49" t="s">
        <v>2</v>
      </c>
      <c r="C2" s="43" t="s">
        <v>5</v>
      </c>
      <c r="D2" s="43" t="s">
        <v>88</v>
      </c>
      <c r="E2" s="43" t="s">
        <v>89</v>
      </c>
      <c r="F2" s="45"/>
      <c r="G2" s="45"/>
      <c r="H2" s="45"/>
      <c r="I2" s="45"/>
    </row>
    <row r="3" spans="1:9">
      <c r="A3" s="45"/>
      <c r="B3" s="50" t="s">
        <v>90</v>
      </c>
      <c r="C3" s="44">
        <v>35</v>
      </c>
      <c r="D3" s="44" t="s">
        <v>91</v>
      </c>
      <c r="E3" s="44" t="s">
        <v>92</v>
      </c>
      <c r="F3" s="45"/>
      <c r="G3" s="45"/>
      <c r="H3" s="45"/>
      <c r="I3" s="45"/>
    </row>
    <row r="4" spans="1:9">
      <c r="A4" s="45"/>
      <c r="B4" s="50" t="s">
        <v>93</v>
      </c>
      <c r="C4" s="44">
        <v>42</v>
      </c>
      <c r="D4" s="44" t="s">
        <v>94</v>
      </c>
      <c r="E4" s="44" t="s">
        <v>95</v>
      </c>
      <c r="F4" s="45"/>
      <c r="G4" s="45"/>
      <c r="H4" s="45"/>
      <c r="I4" s="45"/>
    </row>
    <row r="5" spans="1:9">
      <c r="A5" s="45"/>
      <c r="B5" s="50" t="s">
        <v>96</v>
      </c>
      <c r="C5" s="44">
        <v>28</v>
      </c>
      <c r="D5" s="44" t="s">
        <v>91</v>
      </c>
      <c r="E5" s="44" t="s">
        <v>97</v>
      </c>
      <c r="F5" s="45"/>
      <c r="G5" s="45"/>
      <c r="H5" s="45"/>
      <c r="I5" s="45"/>
    </row>
    <row r="6" spans="1:9">
      <c r="A6" s="45"/>
      <c r="B6" s="50" t="s">
        <v>98</v>
      </c>
      <c r="C6" s="44">
        <v>25</v>
      </c>
      <c r="D6" s="44" t="s">
        <v>94</v>
      </c>
      <c r="E6" s="44" t="s">
        <v>99</v>
      </c>
      <c r="F6" s="45"/>
      <c r="G6" s="45"/>
      <c r="H6" s="45"/>
      <c r="I6" s="45"/>
    </row>
    <row r="7" spans="1:9">
      <c r="A7" s="45"/>
      <c r="B7" s="50" t="s">
        <v>100</v>
      </c>
      <c r="C7" s="44">
        <v>31</v>
      </c>
      <c r="D7" s="44" t="s">
        <v>91</v>
      </c>
      <c r="E7" s="44" t="s">
        <v>101</v>
      </c>
      <c r="F7" s="45"/>
      <c r="G7" s="45"/>
      <c r="H7" s="45"/>
      <c r="I7" s="45"/>
    </row>
    <row r="8" spans="1:9">
      <c r="A8" s="45"/>
      <c r="B8" s="50" t="s">
        <v>102</v>
      </c>
      <c r="C8" s="44">
        <v>27</v>
      </c>
      <c r="D8" s="44" t="s">
        <v>94</v>
      </c>
      <c r="E8" s="44" t="s">
        <v>103</v>
      </c>
      <c r="F8" s="45"/>
      <c r="G8" s="45"/>
      <c r="H8" s="45"/>
      <c r="I8" s="45"/>
    </row>
    <row r="9" spans="1:9">
      <c r="A9" s="45"/>
      <c r="B9" s="50" t="s">
        <v>104</v>
      </c>
      <c r="C9" s="44">
        <v>38</v>
      </c>
      <c r="D9" s="44" t="s">
        <v>91</v>
      </c>
      <c r="E9" s="44" t="s">
        <v>105</v>
      </c>
      <c r="F9" s="45"/>
      <c r="G9" s="45"/>
      <c r="H9" s="45"/>
      <c r="I9" s="45"/>
    </row>
    <row r="10" spans="1:9">
      <c r="A10" s="45"/>
      <c r="B10" s="50" t="s">
        <v>106</v>
      </c>
      <c r="C10" s="44">
        <v>29</v>
      </c>
      <c r="D10" s="44" t="s">
        <v>94</v>
      </c>
      <c r="E10" s="44" t="s">
        <v>107</v>
      </c>
      <c r="F10" s="45"/>
      <c r="G10" s="45"/>
      <c r="H10" s="45"/>
      <c r="I10" s="45"/>
    </row>
    <row r="11" spans="1:9">
      <c r="A11" s="45"/>
      <c r="B11" s="50" t="s">
        <v>108</v>
      </c>
      <c r="C11" s="44">
        <v>45</v>
      </c>
      <c r="D11" s="44" t="s">
        <v>91</v>
      </c>
      <c r="E11" s="44" t="s">
        <v>109</v>
      </c>
      <c r="F11" s="45"/>
      <c r="G11" s="45"/>
      <c r="H11" s="45"/>
      <c r="I11" s="45"/>
    </row>
    <row r="12" spans="1:9">
      <c r="A12" s="45"/>
      <c r="B12" s="50" t="s">
        <v>110</v>
      </c>
      <c r="C12" s="44">
        <v>33</v>
      </c>
      <c r="D12" s="44" t="s">
        <v>94</v>
      </c>
      <c r="E12" s="44" t="s">
        <v>111</v>
      </c>
      <c r="F12" s="45"/>
      <c r="G12" s="45"/>
      <c r="H12" s="45"/>
      <c r="I12" s="45"/>
    </row>
    <row r="13" spans="1:9">
      <c r="A13" s="62"/>
      <c r="B13" s="62"/>
      <c r="C13" s="45"/>
      <c r="D13" s="45"/>
      <c r="E13" s="45"/>
      <c r="F13" s="45"/>
      <c r="G13" s="45"/>
      <c r="H13" s="45"/>
      <c r="I13" s="45"/>
    </row>
    <row r="14" spans="1:9">
      <c r="A14" s="62"/>
      <c r="B14" s="62"/>
      <c r="C14" s="45"/>
      <c r="D14" s="45"/>
      <c r="E14" s="45"/>
      <c r="F14" s="45"/>
      <c r="G14" s="45"/>
      <c r="H14" s="45"/>
      <c r="I14" s="45"/>
    </row>
    <row r="15" spans="1:9">
      <c r="A15" s="45"/>
      <c r="B15" s="51" t="s">
        <v>112</v>
      </c>
      <c r="C15" s="45"/>
      <c r="D15" s="45"/>
      <c r="E15" s="45"/>
      <c r="F15" s="45"/>
      <c r="G15" s="45"/>
      <c r="H15" s="45"/>
      <c r="I15" s="45"/>
    </row>
    <row r="16" spans="1:9">
      <c r="A16" s="62"/>
      <c r="B16" s="62"/>
      <c r="C16" s="45"/>
      <c r="D16" s="45"/>
      <c r="E16" s="45"/>
      <c r="F16" s="45"/>
      <c r="G16" s="45"/>
      <c r="H16" s="45"/>
      <c r="I16" s="45"/>
    </row>
    <row r="17" spans="1:9" ht="15" customHeight="1">
      <c r="A17" s="45">
        <v>1</v>
      </c>
      <c r="B17" s="63" t="s">
        <v>113</v>
      </c>
      <c r="C17" s="63"/>
      <c r="D17" s="63"/>
      <c r="E17" s="63"/>
      <c r="F17" s="45"/>
      <c r="G17" s="45"/>
      <c r="H17" s="45"/>
      <c r="I17" s="45"/>
    </row>
    <row r="18" spans="1:9">
      <c r="A18" s="62"/>
      <c r="B18" s="62"/>
      <c r="C18" s="46" t="s">
        <v>114</v>
      </c>
      <c r="D18" s="46"/>
      <c r="E18" s="45"/>
      <c r="F18" s="45"/>
      <c r="G18" s="45"/>
      <c r="H18" s="45"/>
      <c r="I18" s="45"/>
    </row>
    <row r="19" spans="1:9" ht="15" customHeight="1">
      <c r="A19" s="45"/>
      <c r="B19" s="48" t="s">
        <v>115</v>
      </c>
      <c r="C19" s="52" t="str">
        <f>VLOOKUP(B4,B3:E12,4,FALSE)</f>
        <v>Data Scientist</v>
      </c>
      <c r="D19" s="45"/>
      <c r="E19" s="45"/>
      <c r="F19" s="45"/>
      <c r="G19" s="45"/>
      <c r="H19" s="45"/>
      <c r="I19" s="45"/>
    </row>
    <row r="20" spans="1:9">
      <c r="A20" s="62"/>
      <c r="B20" s="62"/>
      <c r="C20" s="45"/>
      <c r="D20" s="45"/>
      <c r="E20" s="45"/>
      <c r="F20" s="45"/>
      <c r="G20" s="45"/>
      <c r="H20" s="45"/>
      <c r="I20" s="45"/>
    </row>
    <row r="21" spans="1:9" ht="15" customHeight="1">
      <c r="A21" s="45">
        <v>2</v>
      </c>
      <c r="B21" s="63" t="s">
        <v>116</v>
      </c>
      <c r="C21" s="63"/>
      <c r="D21" s="63"/>
      <c r="E21" s="63"/>
      <c r="F21" s="45"/>
      <c r="G21" s="45"/>
      <c r="H21" s="45"/>
      <c r="I21" s="45"/>
    </row>
    <row r="22" spans="1:9">
      <c r="A22" s="62"/>
      <c r="B22" s="62"/>
      <c r="C22" s="46" t="s">
        <v>114</v>
      </c>
      <c r="D22" s="46"/>
      <c r="E22" s="45"/>
      <c r="F22" s="45"/>
      <c r="G22" s="45"/>
      <c r="H22" s="45"/>
      <c r="I22" s="45"/>
    </row>
    <row r="23" spans="1:9">
      <c r="A23" s="45"/>
      <c r="B23" s="48" t="s">
        <v>115</v>
      </c>
      <c r="C23" s="47">
        <f>VLOOKUP(B11,B3:E12,2,FALSE)</f>
        <v>45</v>
      </c>
      <c r="D23" s="45"/>
      <c r="E23" s="45"/>
      <c r="F23" s="45"/>
      <c r="G23" s="45"/>
      <c r="H23" s="45"/>
      <c r="I23" s="45"/>
    </row>
    <row r="24" spans="1:9">
      <c r="A24" s="62"/>
      <c r="B24" s="62"/>
      <c r="C24" s="45"/>
      <c r="D24" s="45"/>
      <c r="E24" s="45"/>
      <c r="F24" s="45"/>
      <c r="G24" s="45"/>
      <c r="H24" s="45"/>
      <c r="I24" s="45"/>
    </row>
    <row r="25" spans="1:9" ht="15" customHeight="1">
      <c r="A25" s="45">
        <v>2</v>
      </c>
      <c r="B25" s="63" t="s">
        <v>117</v>
      </c>
      <c r="C25" s="63"/>
      <c r="D25" s="63"/>
      <c r="E25" s="63"/>
      <c r="F25" s="63"/>
      <c r="G25" s="63"/>
      <c r="H25" s="45"/>
      <c r="I25" s="45"/>
    </row>
    <row r="26" spans="1:9">
      <c r="A26" s="62"/>
      <c r="B26" s="62"/>
      <c r="C26" s="46" t="s">
        <v>114</v>
      </c>
      <c r="D26" s="46"/>
      <c r="E26" s="45"/>
      <c r="F26" s="45"/>
      <c r="G26" s="45"/>
      <c r="H26" s="45"/>
      <c r="I26" s="45"/>
    </row>
    <row r="27" spans="1:9" ht="15" customHeight="1">
      <c r="A27" s="45"/>
      <c r="B27" s="48" t="s">
        <v>115</v>
      </c>
      <c r="C27" s="52" t="str">
        <f>VLOOKUP("B*",B3:E12,1,FALSE)</f>
        <v>Bob Johnson</v>
      </c>
      <c r="D27" s="45"/>
      <c r="E27" s="45"/>
      <c r="F27" s="45"/>
      <c r="G27" s="45"/>
      <c r="H27" s="45"/>
      <c r="I27" s="45"/>
    </row>
    <row r="28" spans="1:9">
      <c r="A28" s="62"/>
      <c r="B28" s="62"/>
      <c r="C28" s="45"/>
      <c r="D28" s="45"/>
      <c r="E28" s="45"/>
      <c r="F28" s="45"/>
      <c r="G28" s="45"/>
      <c r="H28" s="45"/>
      <c r="I28" s="45"/>
    </row>
    <row r="29" spans="1:9">
      <c r="A29" s="35"/>
      <c r="B29" s="34"/>
      <c r="C29" s="35"/>
      <c r="D29" s="35"/>
      <c r="E29" s="35"/>
      <c r="F29" s="35"/>
      <c r="G29" s="35"/>
      <c r="H29" s="35"/>
      <c r="I29" s="35"/>
    </row>
    <row r="30" spans="1:9">
      <c r="A30" s="35"/>
      <c r="B30" s="34"/>
      <c r="C30" s="35"/>
      <c r="D30" s="35"/>
      <c r="E30" s="35"/>
      <c r="F30" s="35"/>
      <c r="G30" s="35"/>
      <c r="H30" s="35"/>
      <c r="I30" s="35"/>
    </row>
  </sheetData>
  <mergeCells count="12">
    <mergeCell ref="A13:B13"/>
    <mergeCell ref="A14:B14"/>
    <mergeCell ref="A16:B16"/>
    <mergeCell ref="A18:B18"/>
    <mergeCell ref="A20:B20"/>
    <mergeCell ref="A24:B24"/>
    <mergeCell ref="A26:B26"/>
    <mergeCell ref="A28:B28"/>
    <mergeCell ref="B17:E17"/>
    <mergeCell ref="B21:E21"/>
    <mergeCell ref="B25:G25"/>
    <mergeCell ref="A22:B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2A47-EEA8-4142-BE97-A71865FE71C8}">
  <dimension ref="A1:I29"/>
  <sheetViews>
    <sheetView workbookViewId="0">
      <selection activeCell="C16" sqref="C16"/>
    </sheetView>
  </sheetViews>
  <sheetFormatPr defaultRowHeight="15"/>
  <cols>
    <col min="1" max="1" width="36.5703125" bestFit="1" customWidth="1"/>
    <col min="2" max="2" width="13.85546875" bestFit="1" customWidth="1"/>
    <col min="7" max="7" width="23.28515625" bestFit="1" customWidth="1"/>
    <col min="8" max="8" width="13.140625" customWidth="1"/>
  </cols>
  <sheetData>
    <row r="1" spans="1:9" ht="15" customHeight="1">
      <c r="A1" s="54" t="s">
        <v>118</v>
      </c>
      <c r="B1" s="54"/>
      <c r="C1" s="54"/>
      <c r="D1" s="54"/>
      <c r="E1" s="54"/>
      <c r="F1" s="54"/>
      <c r="G1" s="54"/>
      <c r="H1" s="54"/>
      <c r="I1" s="54"/>
    </row>
    <row r="2" spans="1:9" ht="15" customHeight="1">
      <c r="A2" s="54" t="s">
        <v>119</v>
      </c>
      <c r="B2" s="54"/>
      <c r="C2" s="54"/>
      <c r="D2" s="54"/>
      <c r="E2" s="54"/>
      <c r="F2" s="54"/>
      <c r="G2" s="54"/>
      <c r="H2" s="35"/>
      <c r="I2" s="35"/>
    </row>
    <row r="3" spans="1:9">
      <c r="A3" s="34"/>
      <c r="B3" s="35"/>
      <c r="C3" s="35"/>
      <c r="D3" s="35"/>
      <c r="E3" s="35"/>
      <c r="F3" s="35"/>
      <c r="G3" s="35"/>
      <c r="H3" s="35"/>
      <c r="I3" s="35"/>
    </row>
    <row r="4" spans="1:9">
      <c r="A4" s="34"/>
      <c r="B4" s="35"/>
      <c r="C4" s="35"/>
      <c r="D4" s="35"/>
      <c r="E4" s="35"/>
      <c r="F4" s="35"/>
      <c r="G4" s="38" t="s">
        <v>120</v>
      </c>
      <c r="H4" s="65"/>
      <c r="I4" s="35"/>
    </row>
    <row r="5" spans="1:9">
      <c r="A5" s="34"/>
      <c r="B5" s="35"/>
      <c r="C5" s="35"/>
      <c r="D5" s="35"/>
      <c r="E5" s="35"/>
      <c r="F5" s="35"/>
      <c r="G5" s="35"/>
      <c r="H5" s="35"/>
      <c r="I5" s="35"/>
    </row>
    <row r="6" spans="1:9" ht="30.75">
      <c r="A6" s="34"/>
      <c r="B6" s="35"/>
      <c r="C6" s="35"/>
      <c r="D6" s="35"/>
      <c r="E6" s="35"/>
      <c r="F6" s="35"/>
      <c r="G6" s="66" t="s">
        <v>121</v>
      </c>
      <c r="H6" s="66" t="s">
        <v>122</v>
      </c>
      <c r="I6" s="35"/>
    </row>
    <row r="7" spans="1:9">
      <c r="A7" s="33" t="s">
        <v>121</v>
      </c>
      <c r="B7" s="38" t="s">
        <v>122</v>
      </c>
      <c r="C7" s="65"/>
      <c r="D7" s="35"/>
      <c r="E7" s="35"/>
      <c r="F7" s="35"/>
      <c r="G7" s="67">
        <v>44197</v>
      </c>
      <c r="H7" s="70">
        <v>1.3671</v>
      </c>
      <c r="I7" s="35"/>
    </row>
    <row r="8" spans="1:9">
      <c r="A8" s="69">
        <v>44201</v>
      </c>
      <c r="B8" s="68">
        <f>VLOOKUP(A8,G7:H27,2,FALSE)</f>
        <v>1.3624000000000001</v>
      </c>
      <c r="C8" s="35"/>
      <c r="D8" s="35"/>
      <c r="E8" s="35"/>
      <c r="F8" s="35"/>
      <c r="G8" s="67">
        <v>44200</v>
      </c>
      <c r="H8" s="70">
        <v>1.3569</v>
      </c>
      <c r="I8" s="35"/>
    </row>
    <row r="9" spans="1:9">
      <c r="A9" s="69">
        <v>44211</v>
      </c>
      <c r="B9" s="68">
        <f t="shared" ref="B9:B10" si="0">VLOOKUP(A9,G8:H28,2,FALSE)</f>
        <v>1.3586</v>
      </c>
      <c r="C9" s="35"/>
      <c r="D9" s="35"/>
      <c r="E9" s="35"/>
      <c r="F9" s="35"/>
      <c r="G9" s="67">
        <v>44201</v>
      </c>
      <c r="H9" s="70">
        <v>1.3624000000000001</v>
      </c>
      <c r="I9" s="35"/>
    </row>
    <row r="10" spans="1:9">
      <c r="A10" s="69">
        <v>44220</v>
      </c>
      <c r="B10" s="68">
        <f>VLOOKUP(A10,G9:H29,2,TRUE)</f>
        <v>1.3684000000000001</v>
      </c>
      <c r="C10" s="35"/>
      <c r="D10" s="35"/>
      <c r="E10" s="35"/>
      <c r="F10" s="35"/>
      <c r="G10" s="67">
        <v>44202</v>
      </c>
      <c r="H10" s="70">
        <v>1.3607</v>
      </c>
      <c r="I10" s="35"/>
    </row>
    <row r="11" spans="1:9">
      <c r="A11" s="34"/>
      <c r="B11" s="35"/>
      <c r="C11" s="35"/>
      <c r="D11" s="35"/>
      <c r="E11" s="35"/>
      <c r="F11" s="35"/>
      <c r="G11" s="67">
        <v>44203</v>
      </c>
      <c r="H11" s="70">
        <v>1.3563000000000001</v>
      </c>
      <c r="I11" s="35"/>
    </row>
    <row r="12" spans="1:9">
      <c r="A12" s="34"/>
      <c r="B12" s="35"/>
      <c r="C12" s="35"/>
      <c r="D12" s="35"/>
      <c r="E12" s="35"/>
      <c r="F12" s="35"/>
      <c r="G12" s="67">
        <v>44204</v>
      </c>
      <c r="H12" s="70">
        <v>1.3563000000000001</v>
      </c>
      <c r="I12" s="35"/>
    </row>
    <row r="13" spans="1:9">
      <c r="A13" s="34"/>
      <c r="B13" s="35"/>
      <c r="C13" s="35"/>
      <c r="D13" s="35"/>
      <c r="E13" s="35"/>
      <c r="F13" s="35"/>
      <c r="G13" s="67">
        <v>44207</v>
      </c>
      <c r="H13" s="70">
        <v>1.3513999999999999</v>
      </c>
      <c r="I13" s="35"/>
    </row>
    <row r="14" spans="1:9">
      <c r="A14" s="34"/>
      <c r="B14" s="35"/>
      <c r="C14" s="35"/>
      <c r="D14" s="35"/>
      <c r="E14" s="35"/>
      <c r="F14" s="35"/>
      <c r="G14" s="67">
        <v>44208</v>
      </c>
      <c r="H14" s="70">
        <v>1.3663000000000001</v>
      </c>
      <c r="I14" s="35"/>
    </row>
    <row r="15" spans="1:9">
      <c r="A15" s="34"/>
      <c r="B15" s="35"/>
      <c r="C15" s="35"/>
      <c r="D15" s="35"/>
      <c r="E15" s="35"/>
      <c r="F15" s="35"/>
      <c r="G15" s="67">
        <v>44209</v>
      </c>
      <c r="H15" s="70">
        <v>1.3636999999999999</v>
      </c>
      <c r="I15" s="35"/>
    </row>
    <row r="16" spans="1:9">
      <c r="A16" s="34"/>
      <c r="B16" s="35"/>
      <c r="C16" s="35"/>
      <c r="D16" s="35"/>
      <c r="E16" s="35"/>
      <c r="F16" s="35"/>
      <c r="G16" s="67">
        <v>44210</v>
      </c>
      <c r="H16" s="70">
        <v>1.3687</v>
      </c>
      <c r="I16" s="35"/>
    </row>
    <row r="17" spans="1:9">
      <c r="A17" s="34"/>
      <c r="B17" s="35"/>
      <c r="C17" s="35"/>
      <c r="D17" s="35"/>
      <c r="E17" s="35"/>
      <c r="F17" s="35"/>
      <c r="G17" s="67">
        <v>44211</v>
      </c>
      <c r="H17" s="70">
        <v>1.3586</v>
      </c>
      <c r="I17" s="35"/>
    </row>
    <row r="18" spans="1:9">
      <c r="A18" s="34"/>
      <c r="B18" s="35"/>
      <c r="C18" s="35"/>
      <c r="D18" s="35"/>
      <c r="E18" s="35"/>
      <c r="F18" s="35"/>
      <c r="G18" s="67">
        <v>44214</v>
      </c>
      <c r="H18" s="70">
        <v>1.3584000000000001</v>
      </c>
      <c r="I18" s="35"/>
    </row>
    <row r="19" spans="1:9">
      <c r="A19" s="34"/>
      <c r="B19" s="35"/>
      <c r="C19" s="35"/>
      <c r="D19" s="35"/>
      <c r="E19" s="35"/>
      <c r="F19" s="35"/>
      <c r="G19" s="67">
        <v>44215</v>
      </c>
      <c r="H19" s="70">
        <v>1.3628</v>
      </c>
      <c r="I19" s="35"/>
    </row>
    <row r="20" spans="1:9">
      <c r="A20" s="34"/>
      <c r="B20" s="35"/>
      <c r="C20" s="35"/>
      <c r="D20" s="35"/>
      <c r="E20" s="35"/>
      <c r="F20" s="35"/>
      <c r="G20" s="67">
        <v>44216</v>
      </c>
      <c r="H20" s="70">
        <v>1.3653</v>
      </c>
      <c r="I20" s="35"/>
    </row>
    <row r="21" spans="1:9">
      <c r="A21" s="34"/>
      <c r="B21" s="35"/>
      <c r="C21" s="35"/>
      <c r="D21" s="35"/>
      <c r="E21" s="35"/>
      <c r="F21" s="35"/>
      <c r="G21" s="67">
        <v>44217</v>
      </c>
      <c r="H21" s="70">
        <v>1.3732</v>
      </c>
      <c r="I21" s="35"/>
    </row>
    <row r="22" spans="1:9">
      <c r="A22" s="34"/>
      <c r="B22" s="35"/>
      <c r="C22" s="35"/>
      <c r="D22" s="35"/>
      <c r="E22" s="35"/>
      <c r="F22" s="35"/>
      <c r="G22" s="67">
        <v>44218</v>
      </c>
      <c r="H22" s="70">
        <v>1.3684000000000001</v>
      </c>
      <c r="I22" s="35"/>
    </row>
    <row r="23" spans="1:9">
      <c r="A23" s="34"/>
      <c r="B23" s="35"/>
      <c r="C23" s="35"/>
      <c r="D23" s="35"/>
      <c r="E23" s="35"/>
      <c r="F23" s="35"/>
      <c r="G23" s="67">
        <v>44221</v>
      </c>
      <c r="H23" s="70">
        <v>1.3673999999999999</v>
      </c>
      <c r="I23" s="35"/>
    </row>
    <row r="24" spans="1:9">
      <c r="A24" s="34"/>
      <c r="B24" s="35"/>
      <c r="C24" s="35"/>
      <c r="D24" s="35"/>
      <c r="E24" s="35"/>
      <c r="F24" s="35"/>
      <c r="G24" s="67">
        <v>44222</v>
      </c>
      <c r="H24" s="70">
        <v>1.3733</v>
      </c>
      <c r="I24" s="35"/>
    </row>
    <row r="25" spans="1:9">
      <c r="A25" s="34"/>
      <c r="B25" s="35"/>
      <c r="C25" s="35"/>
      <c r="D25" s="35"/>
      <c r="E25" s="35"/>
      <c r="F25" s="35"/>
      <c r="G25" s="67">
        <v>44223</v>
      </c>
      <c r="H25" s="70">
        <v>1.3686</v>
      </c>
      <c r="I25" s="35"/>
    </row>
    <row r="26" spans="1:9">
      <c r="A26" s="34"/>
      <c r="B26" s="35"/>
      <c r="C26" s="35"/>
      <c r="D26" s="35"/>
      <c r="E26" s="35"/>
      <c r="F26" s="35"/>
      <c r="G26" s="67">
        <v>44224</v>
      </c>
      <c r="H26" s="70">
        <v>1.3717999999999999</v>
      </c>
      <c r="I26" s="35"/>
    </row>
    <row r="27" spans="1:9">
      <c r="A27" s="34"/>
      <c r="B27" s="35"/>
      <c r="C27" s="35"/>
      <c r="D27" s="35"/>
      <c r="E27" s="35"/>
      <c r="F27" s="35"/>
      <c r="G27" s="67">
        <v>44225</v>
      </c>
      <c r="H27" s="70">
        <v>1.3702000000000001</v>
      </c>
      <c r="I27" s="35"/>
    </row>
    <row r="28" spans="1:9">
      <c r="A28" s="34"/>
      <c r="B28" s="35"/>
      <c r="C28" s="35"/>
      <c r="D28" s="35"/>
      <c r="E28" s="35"/>
      <c r="F28" s="35"/>
      <c r="G28" s="35"/>
      <c r="H28" s="35"/>
      <c r="I28" s="35"/>
    </row>
    <row r="29" spans="1:9">
      <c r="A29" s="34"/>
      <c r="B29" s="35"/>
      <c r="C29" s="35"/>
      <c r="D29" s="35"/>
      <c r="E29" s="35"/>
      <c r="F29" s="35"/>
      <c r="G29" s="35"/>
      <c r="H29" s="35"/>
      <c r="I29" s="35"/>
    </row>
  </sheetData>
  <mergeCells count="2">
    <mergeCell ref="A1:I1"/>
    <mergeCell ref="A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1896D-DA22-4B7C-B371-DF839C08CCF1}">
  <dimension ref="A1:M21"/>
  <sheetViews>
    <sheetView workbookViewId="0">
      <selection activeCell="C21" sqref="C21"/>
    </sheetView>
  </sheetViews>
  <sheetFormatPr defaultRowHeight="15"/>
  <cols>
    <col min="2" max="2" width="36.5703125" bestFit="1" customWidth="1"/>
    <col min="4" max="4" width="10.28515625" bestFit="1" customWidth="1"/>
    <col min="5" max="5" width="11.85546875" bestFit="1" customWidth="1"/>
    <col min="6" max="6" width="9.28515625" bestFit="1" customWidth="1"/>
    <col min="7" max="7" width="9.85546875" bestFit="1" customWidth="1"/>
    <col min="8" max="8" width="11.7109375" bestFit="1" customWidth="1"/>
    <col min="9" max="9" width="14.28515625" bestFit="1" customWidth="1"/>
    <col min="10" max="10" width="11.85546875" bestFit="1" customWidth="1"/>
    <col min="11" max="11" width="12.140625" bestFit="1" customWidth="1"/>
    <col min="12" max="12" width="12.42578125" bestFit="1" customWidth="1"/>
  </cols>
  <sheetData>
    <row r="1" spans="1:13">
      <c r="A1" s="71"/>
      <c r="B1" s="71"/>
      <c r="C1" s="72"/>
      <c r="D1" s="72"/>
      <c r="E1" s="72"/>
      <c r="F1" s="72"/>
      <c r="G1" s="72"/>
      <c r="H1" s="72"/>
      <c r="I1" s="72"/>
      <c r="J1" s="72"/>
      <c r="K1" s="72"/>
      <c r="L1" s="72"/>
      <c r="M1" s="35"/>
    </row>
    <row r="2" spans="1:13">
      <c r="A2" s="72"/>
      <c r="B2" s="79" t="s">
        <v>123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35"/>
    </row>
    <row r="3" spans="1:13">
      <c r="A3" s="72"/>
      <c r="B3" s="80" t="s">
        <v>1</v>
      </c>
      <c r="C3" s="74">
        <v>101</v>
      </c>
      <c r="D3" s="74">
        <v>102</v>
      </c>
      <c r="E3" s="74">
        <v>103</v>
      </c>
      <c r="F3" s="74">
        <v>104</v>
      </c>
      <c r="G3" s="74">
        <v>105</v>
      </c>
      <c r="H3" s="74">
        <v>106</v>
      </c>
      <c r="I3" s="74">
        <v>107</v>
      </c>
      <c r="J3" s="74">
        <v>108</v>
      </c>
      <c r="K3" s="74">
        <v>109</v>
      </c>
      <c r="L3" s="74">
        <v>110</v>
      </c>
      <c r="M3" s="35"/>
    </row>
    <row r="4" spans="1:13">
      <c r="A4" s="72"/>
      <c r="B4" s="81" t="s">
        <v>124</v>
      </c>
      <c r="C4" s="75" t="s">
        <v>125</v>
      </c>
      <c r="D4" s="75" t="s">
        <v>126</v>
      </c>
      <c r="E4" s="75" t="s">
        <v>96</v>
      </c>
      <c r="F4" s="75" t="s">
        <v>127</v>
      </c>
      <c r="G4" s="75" t="s">
        <v>128</v>
      </c>
      <c r="H4" s="75" t="s">
        <v>129</v>
      </c>
      <c r="I4" s="75" t="s">
        <v>130</v>
      </c>
      <c r="J4" s="75" t="s">
        <v>131</v>
      </c>
      <c r="K4" s="75" t="s">
        <v>132</v>
      </c>
      <c r="L4" s="75" t="s">
        <v>133</v>
      </c>
      <c r="M4" s="35"/>
    </row>
    <row r="5" spans="1:13">
      <c r="A5" s="72"/>
      <c r="B5" s="81" t="s">
        <v>134</v>
      </c>
      <c r="C5" s="75" t="s">
        <v>99</v>
      </c>
      <c r="D5" s="75" t="s">
        <v>101</v>
      </c>
      <c r="E5" s="75" t="s">
        <v>135</v>
      </c>
      <c r="F5" s="75" t="s">
        <v>136</v>
      </c>
      <c r="G5" s="75" t="s">
        <v>99</v>
      </c>
      <c r="H5" s="75" t="s">
        <v>101</v>
      </c>
      <c r="I5" s="75" t="s">
        <v>135</v>
      </c>
      <c r="J5" s="75" t="s">
        <v>136</v>
      </c>
      <c r="K5" s="75" t="s">
        <v>99</v>
      </c>
      <c r="L5" s="75" t="s">
        <v>101</v>
      </c>
      <c r="M5" s="35"/>
    </row>
    <row r="6" spans="1:13">
      <c r="A6" s="72"/>
      <c r="B6" s="81" t="s">
        <v>4</v>
      </c>
      <c r="C6" s="75">
        <v>50000</v>
      </c>
      <c r="D6" s="75">
        <v>55000</v>
      </c>
      <c r="E6" s="75">
        <v>60000</v>
      </c>
      <c r="F6" s="75">
        <v>65000</v>
      </c>
      <c r="G6" s="75">
        <v>70000</v>
      </c>
      <c r="H6" s="75">
        <v>75000</v>
      </c>
      <c r="I6" s="75">
        <v>80000</v>
      </c>
      <c r="J6" s="75">
        <v>85000</v>
      </c>
      <c r="K6" s="75">
        <v>90000</v>
      </c>
      <c r="L6" s="75">
        <v>95000</v>
      </c>
      <c r="M6" s="35"/>
    </row>
    <row r="7" spans="1:13">
      <c r="A7" s="72"/>
      <c r="B7" s="81" t="s">
        <v>137</v>
      </c>
      <c r="C7" s="75">
        <v>2000</v>
      </c>
      <c r="D7" s="75">
        <v>2500</v>
      </c>
      <c r="E7" s="75">
        <v>3000</v>
      </c>
      <c r="F7" s="75">
        <v>3500</v>
      </c>
      <c r="G7" s="75">
        <v>4000</v>
      </c>
      <c r="H7" s="75">
        <v>4500</v>
      </c>
      <c r="I7" s="75">
        <v>5000</v>
      </c>
      <c r="J7" s="75">
        <v>5500</v>
      </c>
      <c r="K7" s="75">
        <v>6000</v>
      </c>
      <c r="L7" s="75">
        <v>6500</v>
      </c>
      <c r="M7" s="35"/>
    </row>
    <row r="8" spans="1:13">
      <c r="A8" s="72"/>
      <c r="B8" s="81" t="s">
        <v>138</v>
      </c>
      <c r="C8" s="75">
        <v>52000</v>
      </c>
      <c r="D8" s="75">
        <v>57500</v>
      </c>
      <c r="E8" s="75">
        <v>63000</v>
      </c>
      <c r="F8" s="75">
        <v>685000</v>
      </c>
      <c r="G8" s="75">
        <v>74000</v>
      </c>
      <c r="H8" s="75">
        <v>79500</v>
      </c>
      <c r="I8" s="75">
        <v>85000</v>
      </c>
      <c r="J8" s="75">
        <v>90500</v>
      </c>
      <c r="K8" s="75">
        <v>96000</v>
      </c>
      <c r="L8" s="75">
        <v>101500</v>
      </c>
      <c r="M8" s="35"/>
    </row>
    <row r="9" spans="1:13">
      <c r="A9" s="71"/>
      <c r="B9" s="71"/>
      <c r="C9" s="72"/>
      <c r="D9" s="72"/>
      <c r="E9" s="72"/>
      <c r="F9" s="72"/>
      <c r="G9" s="72"/>
      <c r="H9" s="72"/>
      <c r="I9" s="72"/>
      <c r="J9" s="72"/>
      <c r="K9" s="72"/>
      <c r="L9" s="72"/>
      <c r="M9" s="35"/>
    </row>
    <row r="10" spans="1:13" ht="15" customHeight="1">
      <c r="A10" s="76">
        <v>1</v>
      </c>
      <c r="B10" s="84" t="s">
        <v>139</v>
      </c>
      <c r="C10" s="84"/>
      <c r="D10" s="84"/>
      <c r="E10" s="72"/>
      <c r="F10" s="72"/>
      <c r="G10" s="72"/>
      <c r="H10" s="72"/>
      <c r="I10" s="72"/>
      <c r="J10" s="72"/>
      <c r="K10" s="72"/>
      <c r="L10" s="72"/>
      <c r="M10" s="35"/>
    </row>
    <row r="11" spans="1:13">
      <c r="A11" s="77"/>
      <c r="B11" s="77"/>
      <c r="C11" s="73"/>
      <c r="D11" s="73"/>
      <c r="E11" s="72"/>
      <c r="F11" s="72"/>
      <c r="G11" s="72"/>
      <c r="H11" s="72"/>
      <c r="I11" s="72"/>
      <c r="J11" s="72"/>
      <c r="K11" s="72"/>
      <c r="L11" s="72"/>
      <c r="M11" s="35"/>
    </row>
    <row r="12" spans="1:13">
      <c r="A12" s="76"/>
      <c r="B12" s="82" t="s">
        <v>115</v>
      </c>
      <c r="C12" s="78" t="str">
        <f>HLOOKUP(102,C3:L8,3,FALSE)</f>
        <v>Marketing</v>
      </c>
      <c r="D12" s="72"/>
      <c r="E12" s="72"/>
      <c r="F12" s="72"/>
      <c r="G12" s="72"/>
      <c r="H12" s="72"/>
      <c r="I12" s="72"/>
      <c r="J12" s="72"/>
      <c r="K12" s="72"/>
      <c r="L12" s="72"/>
      <c r="M12" s="35"/>
    </row>
    <row r="13" spans="1:13">
      <c r="A13" s="77"/>
      <c r="B13" s="77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35"/>
    </row>
    <row r="14" spans="1:13" ht="15" customHeight="1">
      <c r="A14" s="76">
        <v>2</v>
      </c>
      <c r="B14" s="84" t="s">
        <v>140</v>
      </c>
      <c r="C14" s="84"/>
      <c r="D14" s="84"/>
      <c r="E14" s="72"/>
      <c r="F14" s="72"/>
      <c r="G14" s="72"/>
      <c r="H14" s="72"/>
      <c r="I14" s="72"/>
      <c r="J14" s="72"/>
      <c r="K14" s="72"/>
      <c r="L14" s="72"/>
      <c r="M14" s="35"/>
    </row>
    <row r="15" spans="1:13">
      <c r="A15" s="77"/>
      <c r="B15" s="77"/>
      <c r="C15" s="73"/>
      <c r="D15" s="73"/>
      <c r="E15" s="72"/>
      <c r="F15" s="72"/>
      <c r="G15" s="72"/>
      <c r="H15" s="72"/>
      <c r="I15" s="72"/>
      <c r="J15" s="72"/>
      <c r="K15" s="72"/>
      <c r="L15" s="72"/>
      <c r="M15" s="35"/>
    </row>
    <row r="16" spans="1:13">
      <c r="A16" s="76"/>
      <c r="B16" s="82" t="s">
        <v>115</v>
      </c>
      <c r="C16" s="78">
        <f>HLOOKUP(105,C3:M8,4,FALSE)</f>
        <v>70000</v>
      </c>
      <c r="D16" s="72"/>
      <c r="E16" s="72"/>
      <c r="F16" s="72"/>
      <c r="G16" s="72"/>
      <c r="H16" s="72"/>
      <c r="I16" s="72"/>
      <c r="J16" s="72"/>
      <c r="K16" s="72"/>
      <c r="L16" s="72"/>
      <c r="M16" s="35"/>
    </row>
    <row r="17" spans="1:13">
      <c r="A17" s="77"/>
      <c r="B17" s="77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35"/>
    </row>
    <row r="18" spans="1:13">
      <c r="A18" s="77"/>
      <c r="B18" s="77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35"/>
    </row>
    <row r="19" spans="1:13" ht="15" customHeight="1">
      <c r="A19" s="76">
        <v>3</v>
      </c>
      <c r="B19" s="84" t="s">
        <v>141</v>
      </c>
      <c r="C19" s="84"/>
      <c r="D19" s="84"/>
      <c r="E19" s="72"/>
      <c r="F19" s="72"/>
      <c r="G19" s="72"/>
      <c r="H19" s="72"/>
      <c r="I19" s="72"/>
      <c r="J19" s="72"/>
      <c r="K19" s="72"/>
      <c r="L19" s="72"/>
      <c r="M19" s="35"/>
    </row>
    <row r="20" spans="1:13">
      <c r="A20" s="76"/>
      <c r="B20" s="83" t="s">
        <v>115</v>
      </c>
      <c r="C20" s="78">
        <f>HLOOKUP(107,C3:L8,6,FALSE)</f>
        <v>85000</v>
      </c>
      <c r="D20" s="72"/>
      <c r="E20" s="72"/>
      <c r="F20" s="72"/>
      <c r="G20" s="72"/>
      <c r="H20" s="72"/>
      <c r="I20" s="72"/>
      <c r="J20" s="72"/>
      <c r="K20" s="72"/>
      <c r="L20" s="72"/>
      <c r="M20" s="35"/>
    </row>
    <row r="21" spans="1:13">
      <c r="A21" s="77"/>
      <c r="B21" s="77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35"/>
    </row>
  </sheetData>
  <mergeCells count="11">
    <mergeCell ref="A18:B18"/>
    <mergeCell ref="A21:B21"/>
    <mergeCell ref="B10:D10"/>
    <mergeCell ref="B14:D14"/>
    <mergeCell ref="B19:D19"/>
    <mergeCell ref="A1:B1"/>
    <mergeCell ref="A9:B9"/>
    <mergeCell ref="A11:B11"/>
    <mergeCell ref="A13:B13"/>
    <mergeCell ref="A15:B15"/>
    <mergeCell ref="A17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AED73-1667-41F6-A8E7-E870B599F5D2}">
  <dimension ref="A1:K26"/>
  <sheetViews>
    <sheetView workbookViewId="0">
      <selection activeCell="H22" sqref="H22"/>
    </sheetView>
  </sheetViews>
  <sheetFormatPr defaultRowHeight="15"/>
  <cols>
    <col min="2" max="2" width="36.5703125" bestFit="1" customWidth="1"/>
    <col min="3" max="3" width="11.5703125" bestFit="1" customWidth="1"/>
    <col min="4" max="4" width="12.5703125" bestFit="1" customWidth="1"/>
    <col min="5" max="5" width="16.42578125" bestFit="1" customWidth="1"/>
  </cols>
  <sheetData>
    <row r="1" spans="1:11">
      <c r="A1" s="35"/>
      <c r="B1" s="31" t="s">
        <v>142</v>
      </c>
      <c r="C1" s="28" t="s">
        <v>143</v>
      </c>
      <c r="D1" s="28" t="s">
        <v>144</v>
      </c>
      <c r="E1" s="28" t="s">
        <v>145</v>
      </c>
      <c r="F1" s="35"/>
      <c r="G1" s="35"/>
      <c r="H1" s="35"/>
      <c r="I1" s="35"/>
      <c r="J1" s="35"/>
      <c r="K1" s="35"/>
    </row>
    <row r="2" spans="1:11">
      <c r="A2" s="35"/>
      <c r="B2" s="88">
        <v>1</v>
      </c>
      <c r="C2" s="89">
        <v>8000</v>
      </c>
      <c r="D2" s="85" t="s">
        <v>146</v>
      </c>
      <c r="E2" s="85">
        <v>10</v>
      </c>
      <c r="F2" s="35"/>
      <c r="G2" s="35"/>
      <c r="H2" s="35"/>
      <c r="I2" s="35"/>
      <c r="J2" s="35"/>
      <c r="K2" s="35"/>
    </row>
    <row r="3" spans="1:11">
      <c r="A3" s="35"/>
      <c r="B3" s="88">
        <v>2</v>
      </c>
      <c r="C3" s="89">
        <v>11000</v>
      </c>
      <c r="D3" s="85" t="s">
        <v>146</v>
      </c>
      <c r="E3" s="85">
        <v>9</v>
      </c>
      <c r="F3" s="35"/>
      <c r="G3" s="35"/>
      <c r="H3" s="35"/>
      <c r="I3" s="35"/>
      <c r="J3" s="35"/>
      <c r="K3" s="35"/>
    </row>
    <row r="4" spans="1:11">
      <c r="A4" s="35"/>
      <c r="B4" s="88">
        <v>3</v>
      </c>
      <c r="C4" s="89">
        <v>6000</v>
      </c>
      <c r="D4" s="85" t="s">
        <v>147</v>
      </c>
      <c r="E4" s="85">
        <v>5</v>
      </c>
      <c r="F4" s="35"/>
      <c r="G4" s="35"/>
      <c r="H4" s="35"/>
      <c r="I4" s="35"/>
      <c r="J4" s="35"/>
      <c r="K4" s="35"/>
    </row>
    <row r="5" spans="1:11">
      <c r="A5" s="35"/>
      <c r="B5" s="88">
        <v>4</v>
      </c>
      <c r="C5" s="89">
        <v>15000</v>
      </c>
      <c r="D5" s="85" t="s">
        <v>146</v>
      </c>
      <c r="E5" s="85">
        <v>10</v>
      </c>
      <c r="F5" s="35"/>
      <c r="G5" s="35"/>
      <c r="H5" s="35"/>
      <c r="I5" s="35"/>
      <c r="J5" s="35"/>
      <c r="K5" s="35"/>
    </row>
    <row r="6" spans="1:11">
      <c r="A6" s="35"/>
      <c r="B6" s="88">
        <v>5</v>
      </c>
      <c r="C6" s="89">
        <v>10000</v>
      </c>
      <c r="D6" s="85" t="s">
        <v>147</v>
      </c>
      <c r="E6" s="85">
        <v>2</v>
      </c>
      <c r="F6" s="35"/>
      <c r="G6" s="35"/>
      <c r="H6" s="35"/>
      <c r="I6" s="35"/>
      <c r="J6" s="35"/>
      <c r="K6" s="35"/>
    </row>
    <row r="7" spans="1:11">
      <c r="A7" s="35"/>
      <c r="B7" s="88">
        <v>6</v>
      </c>
      <c r="C7" s="89">
        <v>15000</v>
      </c>
      <c r="D7" s="85" t="s">
        <v>146</v>
      </c>
      <c r="E7" s="85">
        <v>5</v>
      </c>
      <c r="F7" s="35"/>
      <c r="G7" s="35"/>
      <c r="H7" s="35"/>
      <c r="I7" s="35"/>
      <c r="J7" s="35"/>
      <c r="K7" s="35"/>
    </row>
    <row r="8" spans="1:11">
      <c r="A8" s="35"/>
      <c r="B8" s="88">
        <v>7</v>
      </c>
      <c r="C8" s="89">
        <v>13000</v>
      </c>
      <c r="D8" s="85" t="s">
        <v>146</v>
      </c>
      <c r="E8" s="85">
        <v>999</v>
      </c>
      <c r="F8" s="35"/>
      <c r="G8" s="35"/>
      <c r="H8" s="35"/>
      <c r="I8" s="35"/>
      <c r="J8" s="35"/>
      <c r="K8" s="35"/>
    </row>
    <row r="9" spans="1:11">
      <c r="A9" s="35"/>
      <c r="B9" s="88">
        <v>8</v>
      </c>
      <c r="C9" s="89">
        <v>8000</v>
      </c>
      <c r="D9" s="85" t="s">
        <v>146</v>
      </c>
      <c r="E9" s="85">
        <v>2</v>
      </c>
      <c r="F9" s="35"/>
      <c r="G9" s="35"/>
      <c r="H9" s="35"/>
      <c r="I9" s="35"/>
      <c r="J9" s="35"/>
      <c r="K9" s="35"/>
    </row>
    <row r="10" spans="1:11">
      <c r="A10" s="35"/>
      <c r="B10" s="88">
        <v>9</v>
      </c>
      <c r="C10" s="89">
        <v>11000</v>
      </c>
      <c r="D10" s="85" t="s">
        <v>147</v>
      </c>
      <c r="E10" s="85">
        <v>5</v>
      </c>
      <c r="F10" s="35"/>
      <c r="G10" s="35"/>
      <c r="H10" s="35"/>
      <c r="I10" s="35"/>
      <c r="J10" s="35"/>
      <c r="K10" s="35"/>
    </row>
    <row r="11" spans="1:11">
      <c r="A11" s="35"/>
      <c r="B11" s="88">
        <v>10</v>
      </c>
      <c r="C11" s="89">
        <v>9000</v>
      </c>
      <c r="D11" s="85" t="s">
        <v>146</v>
      </c>
      <c r="E11" s="85">
        <v>6</v>
      </c>
      <c r="F11" s="35"/>
      <c r="G11" s="35"/>
      <c r="H11" s="35"/>
      <c r="I11" s="35"/>
      <c r="J11" s="35"/>
      <c r="K11" s="35"/>
    </row>
    <row r="12" spans="1:11">
      <c r="A12" s="57"/>
      <c r="B12" s="57"/>
      <c r="C12" s="35"/>
      <c r="D12" s="35"/>
      <c r="E12" s="35"/>
      <c r="F12" s="35"/>
      <c r="G12" s="35"/>
      <c r="H12" s="35"/>
      <c r="I12" s="35"/>
      <c r="J12" s="35"/>
      <c r="K12" s="35"/>
    </row>
    <row r="13" spans="1:11">
      <c r="A13" s="57"/>
      <c r="B13" s="57"/>
      <c r="C13" s="35"/>
      <c r="D13" s="35"/>
      <c r="E13" s="35"/>
      <c r="F13" s="35"/>
      <c r="G13" s="35"/>
      <c r="H13" s="35"/>
      <c r="I13" s="35"/>
      <c r="J13" s="35"/>
      <c r="K13" s="35"/>
    </row>
    <row r="14" spans="1:11">
      <c r="A14" s="35"/>
      <c r="B14" s="33" t="s">
        <v>148</v>
      </c>
      <c r="C14" s="35"/>
      <c r="D14" s="35"/>
      <c r="E14" s="35"/>
      <c r="F14" s="35"/>
      <c r="G14" s="35"/>
      <c r="H14" s="35"/>
      <c r="I14" s="35"/>
      <c r="J14" s="35"/>
      <c r="K14" s="35"/>
    </row>
    <row r="15" spans="1:11" ht="15" customHeight="1">
      <c r="A15" s="35">
        <v>1</v>
      </c>
      <c r="B15" s="54" t="s">
        <v>149</v>
      </c>
      <c r="C15" s="54"/>
      <c r="D15" s="54"/>
      <c r="E15" s="64"/>
      <c r="F15" s="64"/>
      <c r="G15" s="35"/>
      <c r="H15" s="86">
        <f>SUMIF(D2:D11,"yes",C2:C11)</f>
        <v>79000</v>
      </c>
      <c r="I15" s="35"/>
      <c r="J15" s="35"/>
      <c r="K15" s="35"/>
    </row>
    <row r="16" spans="1:11" ht="15" customHeight="1">
      <c r="A16" s="35">
        <v>2</v>
      </c>
      <c r="B16" s="54" t="s">
        <v>150</v>
      </c>
      <c r="C16" s="54"/>
      <c r="D16" s="54"/>
      <c r="E16" s="64"/>
      <c r="F16" s="64"/>
      <c r="G16" s="64"/>
      <c r="H16" s="87">
        <f>SUMIF(D2:D11,"No",C2:C11)</f>
        <v>27000</v>
      </c>
      <c r="I16" s="35"/>
      <c r="J16" s="35"/>
      <c r="K16" s="35"/>
    </row>
    <row r="17" spans="1:11">
      <c r="A17" s="57"/>
      <c r="B17" s="57"/>
      <c r="C17" s="35"/>
      <c r="D17" s="35"/>
      <c r="E17" s="35"/>
      <c r="F17" s="35"/>
      <c r="G17" s="35"/>
      <c r="H17" s="35"/>
      <c r="I17" s="35"/>
      <c r="J17" s="35"/>
      <c r="K17" s="35"/>
    </row>
    <row r="18" spans="1:11" ht="15" customHeight="1">
      <c r="A18" s="35">
        <v>3</v>
      </c>
      <c r="B18" s="54" t="s">
        <v>151</v>
      </c>
      <c r="C18" s="54"/>
      <c r="D18" s="54"/>
      <c r="E18" s="54"/>
      <c r="F18" s="64"/>
      <c r="G18" s="64"/>
      <c r="H18" s="86">
        <f>SUMIF(C2:C11,"&gt;10000",E2:E11)</f>
        <v>1028</v>
      </c>
      <c r="I18" s="35"/>
      <c r="J18" s="35"/>
      <c r="K18" s="35"/>
    </row>
    <row r="19" spans="1:11">
      <c r="A19" s="57"/>
      <c r="B19" s="57"/>
      <c r="C19" s="35"/>
      <c r="D19" s="35"/>
      <c r="E19" s="35"/>
      <c r="F19" s="35"/>
      <c r="G19" s="35"/>
      <c r="H19" s="35"/>
      <c r="I19" s="35"/>
      <c r="J19" s="35"/>
      <c r="K19" s="35"/>
    </row>
    <row r="20" spans="1:11" ht="15" customHeight="1">
      <c r="A20" s="35">
        <v>4</v>
      </c>
      <c r="B20" s="54" t="s">
        <v>152</v>
      </c>
      <c r="C20" s="54"/>
      <c r="D20" s="54"/>
      <c r="E20" s="64"/>
      <c r="F20" s="64"/>
      <c r="G20" s="64"/>
      <c r="H20" s="86">
        <f>SUMIF(C2:C11,"&gt;10000",C2:C11)</f>
        <v>65000</v>
      </c>
      <c r="I20" s="35"/>
      <c r="J20" s="35"/>
      <c r="K20" s="35"/>
    </row>
    <row r="21" spans="1:11" ht="15" customHeight="1">
      <c r="A21" s="35">
        <v>5</v>
      </c>
      <c r="B21" s="54" t="s">
        <v>153</v>
      </c>
      <c r="C21" s="54"/>
      <c r="D21" s="54"/>
      <c r="E21" s="54"/>
      <c r="F21" s="64"/>
      <c r="G21" s="64"/>
      <c r="H21" s="87">
        <f>SUMIF(C2:C11,"&lt;9500",C2:C11)</f>
        <v>31000</v>
      </c>
      <c r="I21" s="35"/>
      <c r="J21" s="35"/>
      <c r="K21" s="35"/>
    </row>
    <row r="22" spans="1:11">
      <c r="A22" s="35"/>
      <c r="B22" s="34"/>
      <c r="C22" s="35"/>
      <c r="D22" s="35"/>
      <c r="E22" s="35"/>
      <c r="F22" s="35"/>
      <c r="G22" s="35"/>
      <c r="H22" s="35"/>
      <c r="I22" s="35"/>
      <c r="J22" s="35"/>
      <c r="K22" s="35"/>
    </row>
    <row r="23" spans="1:11">
      <c r="A23" s="35"/>
      <c r="B23" s="34"/>
      <c r="C23" s="35"/>
      <c r="D23" s="35"/>
      <c r="E23" s="35"/>
      <c r="F23" s="35"/>
      <c r="G23" s="35"/>
      <c r="H23" s="35"/>
      <c r="I23" s="35"/>
      <c r="J23" s="35"/>
      <c r="K23" s="35"/>
    </row>
    <row r="24" spans="1:11">
      <c r="A24" s="35"/>
      <c r="B24" s="34"/>
      <c r="C24" s="35"/>
      <c r="D24" s="35"/>
      <c r="E24" s="35"/>
      <c r="F24" s="35"/>
      <c r="G24" s="35"/>
      <c r="H24" s="35"/>
      <c r="I24" s="35"/>
      <c r="J24" s="35"/>
      <c r="K24" s="35"/>
    </row>
    <row r="25" spans="1:11">
      <c r="A25" s="35"/>
      <c r="B25" s="34"/>
      <c r="C25" s="35"/>
      <c r="D25" s="35"/>
      <c r="E25" s="35"/>
      <c r="F25" s="35"/>
      <c r="G25" s="35"/>
      <c r="H25" s="35"/>
      <c r="I25" s="35"/>
      <c r="J25" s="35"/>
      <c r="K25" s="35"/>
    </row>
    <row r="26" spans="1:11">
      <c r="A26" s="35"/>
      <c r="B26" s="34"/>
      <c r="C26" s="35"/>
      <c r="D26" s="35"/>
      <c r="E26" s="35"/>
      <c r="F26" s="35"/>
      <c r="G26" s="35"/>
      <c r="H26" s="35"/>
      <c r="I26" s="35"/>
      <c r="J26" s="35"/>
      <c r="K26" s="35"/>
    </row>
  </sheetData>
  <mergeCells count="9">
    <mergeCell ref="B20:D20"/>
    <mergeCell ref="B21:E21"/>
    <mergeCell ref="A12:B12"/>
    <mergeCell ref="A13:B13"/>
    <mergeCell ref="A17:B17"/>
    <mergeCell ref="A19:B19"/>
    <mergeCell ref="B15:D15"/>
    <mergeCell ref="B16:D16"/>
    <mergeCell ref="B18:E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CBC3-68A5-484C-90EC-945BD7DC2CA4}">
  <dimension ref="A1:I27"/>
  <sheetViews>
    <sheetView tabSelected="1" workbookViewId="0">
      <selection activeCell="C25" sqref="C25:D25"/>
    </sheetView>
  </sheetViews>
  <sheetFormatPr defaultRowHeight="15"/>
  <cols>
    <col min="2" max="2" width="63.42578125" customWidth="1"/>
    <col min="3" max="3" width="32.5703125" bestFit="1" customWidth="1"/>
    <col min="5" max="5" width="11.42578125" bestFit="1" customWidth="1"/>
    <col min="7" max="7" width="12" bestFit="1" customWidth="1"/>
  </cols>
  <sheetData>
    <row r="1" spans="1:9">
      <c r="A1" s="90"/>
      <c r="B1" s="101" t="s">
        <v>154</v>
      </c>
      <c r="C1" s="91"/>
      <c r="D1" s="91"/>
      <c r="E1" s="90"/>
      <c r="F1" s="90"/>
      <c r="G1" s="90"/>
      <c r="H1" s="90"/>
      <c r="I1" s="90"/>
    </row>
    <row r="2" spans="1:9">
      <c r="A2" s="90"/>
      <c r="B2" s="100"/>
      <c r="C2" s="92" t="s">
        <v>36</v>
      </c>
      <c r="D2" s="92"/>
      <c r="E2" s="90"/>
      <c r="F2" s="92" t="s">
        <v>36</v>
      </c>
      <c r="G2" s="92"/>
      <c r="H2" s="90"/>
      <c r="I2" s="90"/>
    </row>
    <row r="3" spans="1:9">
      <c r="A3" s="90"/>
      <c r="B3" s="102" t="s">
        <v>155</v>
      </c>
      <c r="C3" s="93" t="s">
        <v>156</v>
      </c>
      <c r="D3" s="93" t="s">
        <v>157</v>
      </c>
      <c r="E3" s="94" t="s">
        <v>158</v>
      </c>
      <c r="F3" s="93" t="s">
        <v>159</v>
      </c>
      <c r="G3" s="93" t="s">
        <v>160</v>
      </c>
      <c r="H3" s="90"/>
      <c r="I3" s="90"/>
    </row>
    <row r="4" spans="1:9">
      <c r="A4" s="90"/>
      <c r="B4" s="103" t="s">
        <v>161</v>
      </c>
      <c r="C4" s="95">
        <v>5</v>
      </c>
      <c r="D4" s="95" t="s">
        <v>162</v>
      </c>
      <c r="E4" s="95">
        <v>15</v>
      </c>
      <c r="F4" s="95">
        <v>500</v>
      </c>
      <c r="G4" s="95">
        <v>7500</v>
      </c>
      <c r="H4" s="90"/>
      <c r="I4" s="90"/>
    </row>
    <row r="5" spans="1:9">
      <c r="A5" s="90"/>
      <c r="B5" s="103" t="s">
        <v>163</v>
      </c>
      <c r="C5" s="95">
        <v>4</v>
      </c>
      <c r="D5" s="95" t="s">
        <v>162</v>
      </c>
      <c r="E5" s="95">
        <v>10</v>
      </c>
      <c r="F5" s="95">
        <v>800</v>
      </c>
      <c r="G5" s="95">
        <v>8000</v>
      </c>
      <c r="H5" s="90"/>
      <c r="I5" s="90"/>
    </row>
    <row r="6" spans="1:9">
      <c r="A6" s="90"/>
      <c r="B6" s="103" t="s">
        <v>164</v>
      </c>
      <c r="C6" s="95">
        <v>3</v>
      </c>
      <c r="D6" s="95" t="s">
        <v>165</v>
      </c>
      <c r="E6" s="95">
        <v>20</v>
      </c>
      <c r="F6" s="95">
        <v>400</v>
      </c>
      <c r="G6" s="95">
        <v>8000</v>
      </c>
      <c r="H6" s="90"/>
      <c r="I6" s="90"/>
    </row>
    <row r="7" spans="1:9">
      <c r="A7" s="90"/>
      <c r="B7" s="103" t="s">
        <v>166</v>
      </c>
      <c r="C7" s="95">
        <v>4</v>
      </c>
      <c r="D7" s="95" t="s">
        <v>162</v>
      </c>
      <c r="E7" s="95">
        <v>12</v>
      </c>
      <c r="F7" s="95">
        <v>1000</v>
      </c>
      <c r="G7" s="95">
        <v>12000</v>
      </c>
      <c r="H7" s="90"/>
      <c r="I7" s="90"/>
    </row>
    <row r="8" spans="1:9">
      <c r="A8" s="90"/>
      <c r="B8" s="103" t="s">
        <v>167</v>
      </c>
      <c r="C8" s="95">
        <v>5</v>
      </c>
      <c r="D8" s="95" t="s">
        <v>162</v>
      </c>
      <c r="E8" s="95">
        <v>14</v>
      </c>
      <c r="F8" s="95">
        <v>1500</v>
      </c>
      <c r="G8" s="95">
        <v>21000</v>
      </c>
      <c r="H8" s="90"/>
      <c r="I8" s="90"/>
    </row>
    <row r="9" spans="1:9">
      <c r="A9" s="90"/>
      <c r="B9" s="103" t="s">
        <v>168</v>
      </c>
      <c r="C9" s="95">
        <v>4</v>
      </c>
      <c r="D9" s="95" t="s">
        <v>169</v>
      </c>
      <c r="E9" s="95">
        <v>18</v>
      </c>
      <c r="F9" s="95">
        <v>600</v>
      </c>
      <c r="G9" s="95">
        <v>10800</v>
      </c>
      <c r="H9" s="90"/>
      <c r="I9" s="90"/>
    </row>
    <row r="10" spans="1:9">
      <c r="A10" s="90"/>
      <c r="B10" s="100"/>
      <c r="C10" s="96" t="s">
        <v>36</v>
      </c>
      <c r="D10" s="96"/>
      <c r="E10" s="90"/>
      <c r="F10" s="96" t="s">
        <v>36</v>
      </c>
      <c r="G10" s="96"/>
      <c r="H10" s="90"/>
      <c r="I10" s="90"/>
    </row>
    <row r="11" spans="1:9" ht="15" customHeight="1">
      <c r="A11" s="90">
        <v>1</v>
      </c>
      <c r="B11" s="104" t="s">
        <v>170</v>
      </c>
      <c r="C11" s="91"/>
      <c r="D11" s="91"/>
      <c r="E11" s="90"/>
      <c r="F11" s="91"/>
      <c r="G11" s="91"/>
      <c r="H11" s="90"/>
      <c r="I11" s="90"/>
    </row>
    <row r="12" spans="1:9">
      <c r="A12" s="90"/>
      <c r="B12" s="100"/>
      <c r="C12" s="97" t="s">
        <v>114</v>
      </c>
      <c r="D12" s="97"/>
      <c r="E12" s="90"/>
      <c r="F12" s="91"/>
      <c r="G12" s="91"/>
      <c r="H12" s="90"/>
      <c r="I12" s="90"/>
    </row>
    <row r="13" spans="1:9">
      <c r="A13" s="90"/>
      <c r="B13" s="48" t="s">
        <v>115</v>
      </c>
      <c r="C13" s="47">
        <f>SUMIFS(G4:G9,C4:C9,"5",D4:D9,"June")</f>
        <v>28500</v>
      </c>
      <c r="D13" s="90"/>
      <c r="E13" s="90"/>
      <c r="F13" s="91"/>
      <c r="G13" s="91"/>
      <c r="H13" s="90"/>
      <c r="I13" s="98"/>
    </row>
    <row r="14" spans="1:9">
      <c r="A14" s="90"/>
      <c r="B14" s="100"/>
      <c r="C14" s="99"/>
      <c r="D14" s="99"/>
      <c r="E14" s="90"/>
      <c r="F14" s="91"/>
      <c r="G14" s="91"/>
      <c r="H14" s="90"/>
      <c r="I14" s="90"/>
    </row>
    <row r="15" spans="1:9">
      <c r="A15" s="90"/>
      <c r="B15" s="100"/>
      <c r="C15" s="100"/>
      <c r="D15" s="100"/>
      <c r="E15" s="100"/>
      <c r="F15" s="100"/>
      <c r="G15" s="100"/>
      <c r="H15" s="100"/>
      <c r="I15" s="100"/>
    </row>
    <row r="16" spans="1:9" ht="15" customHeight="1">
      <c r="A16" s="90">
        <v>2</v>
      </c>
      <c r="B16" s="105" t="s">
        <v>171</v>
      </c>
      <c r="C16" s="105"/>
      <c r="D16" s="105"/>
      <c r="E16" s="105"/>
      <c r="F16" s="91"/>
      <c r="G16" s="91"/>
      <c r="H16" s="90"/>
      <c r="I16" s="90"/>
    </row>
    <row r="17" spans="1:9">
      <c r="A17" s="90"/>
      <c r="B17" s="100"/>
      <c r="C17" s="91"/>
      <c r="D17" s="91"/>
      <c r="E17" s="90"/>
      <c r="F17" s="91"/>
      <c r="G17" s="91"/>
      <c r="H17" s="90"/>
      <c r="I17" s="90"/>
    </row>
    <row r="18" spans="1:9">
      <c r="A18" s="90"/>
      <c r="B18" s="100"/>
      <c r="C18" s="97" t="s">
        <v>114</v>
      </c>
      <c r="D18" s="97"/>
      <c r="E18" s="90"/>
      <c r="F18" s="91"/>
      <c r="G18" s="91"/>
      <c r="H18" s="90"/>
      <c r="I18" s="90"/>
    </row>
    <row r="19" spans="1:9">
      <c r="A19" s="90"/>
      <c r="B19" s="48" t="s">
        <v>115</v>
      </c>
      <c r="C19" s="47">
        <f>SUMIFS(G4:G9,C4:C9,"&gt;=4",D4:D9,"June")</f>
        <v>48500</v>
      </c>
      <c r="D19" s="90"/>
      <c r="E19" s="90"/>
      <c r="F19" s="91"/>
      <c r="G19" s="91"/>
      <c r="H19" s="90"/>
      <c r="I19" s="90"/>
    </row>
    <row r="20" spans="1:9">
      <c r="A20" s="90"/>
      <c r="B20" s="100"/>
      <c r="C20" s="91"/>
      <c r="D20" s="91"/>
      <c r="E20" s="90"/>
      <c r="F20" s="91"/>
      <c r="G20" s="91"/>
      <c r="H20" s="90"/>
      <c r="I20" s="90"/>
    </row>
    <row r="21" spans="1:9">
      <c r="A21" s="90"/>
      <c r="B21" s="100"/>
      <c r="C21" s="99"/>
      <c r="D21" s="99"/>
      <c r="E21" s="90"/>
      <c r="F21" s="91"/>
      <c r="G21" s="91"/>
      <c r="H21" s="90"/>
      <c r="I21" s="90"/>
    </row>
    <row r="22" spans="1:9" ht="15" customHeight="1">
      <c r="A22" s="90">
        <v>3</v>
      </c>
      <c r="B22" s="105" t="s">
        <v>172</v>
      </c>
      <c r="C22" s="105"/>
      <c r="D22" s="105"/>
      <c r="E22" s="105"/>
      <c r="F22" s="105"/>
      <c r="G22" s="105"/>
      <c r="H22" s="90"/>
      <c r="I22" s="90"/>
    </row>
    <row r="23" spans="1:9">
      <c r="A23" s="90"/>
      <c r="B23" s="100"/>
      <c r="C23" s="97" t="s">
        <v>114</v>
      </c>
      <c r="D23" s="97"/>
      <c r="E23" s="90"/>
      <c r="F23" s="91"/>
      <c r="G23" s="91"/>
      <c r="H23" s="90"/>
      <c r="I23" s="90"/>
    </row>
    <row r="24" spans="1:9">
      <c r="A24" s="90"/>
      <c r="B24" s="48" t="s">
        <v>115</v>
      </c>
      <c r="C24" s="47">
        <f>SUMIFS(E4:E9,C4:C9,"&gt;=4",F4:F9,"&gt;=800")</f>
        <v>36</v>
      </c>
      <c r="D24" s="90"/>
      <c r="E24" s="90"/>
      <c r="F24" s="91"/>
      <c r="G24" s="91"/>
      <c r="H24" s="90"/>
      <c r="I24" s="90"/>
    </row>
    <row r="25" spans="1:9">
      <c r="A25" s="90"/>
      <c r="B25" s="100"/>
      <c r="C25" s="91"/>
      <c r="D25" s="91"/>
      <c r="E25" s="90"/>
      <c r="F25" s="91"/>
      <c r="G25" s="91"/>
      <c r="H25" s="90"/>
      <c r="I25" s="90"/>
    </row>
    <row r="26" spans="1:9">
      <c r="A26" s="35"/>
      <c r="B26" s="34"/>
      <c r="C26" s="35"/>
      <c r="D26" s="35"/>
      <c r="E26" s="35"/>
      <c r="F26" s="35"/>
      <c r="G26" s="35"/>
      <c r="H26" s="35"/>
      <c r="I26" s="35"/>
    </row>
    <row r="27" spans="1:9">
      <c r="A27" s="35"/>
      <c r="B27" s="34"/>
      <c r="C27" s="35"/>
      <c r="D27" s="35"/>
      <c r="E27" s="35"/>
      <c r="F27" s="35"/>
      <c r="G27" s="35"/>
      <c r="H27" s="35"/>
      <c r="I27" s="35"/>
    </row>
  </sheetData>
  <mergeCells count="29">
    <mergeCell ref="F24:G24"/>
    <mergeCell ref="C25:D25"/>
    <mergeCell ref="F25:G25"/>
    <mergeCell ref="B16:E16"/>
    <mergeCell ref="B22:G22"/>
    <mergeCell ref="C21:D21"/>
    <mergeCell ref="F21:G21"/>
    <mergeCell ref="C23:D23"/>
    <mergeCell ref="F23:G23"/>
    <mergeCell ref="C17:D17"/>
    <mergeCell ref="F17:G17"/>
    <mergeCell ref="C18:D18"/>
    <mergeCell ref="F18:G18"/>
    <mergeCell ref="F19:G19"/>
    <mergeCell ref="C20:D20"/>
    <mergeCell ref="F20:G20"/>
    <mergeCell ref="C12:D12"/>
    <mergeCell ref="F12:G12"/>
    <mergeCell ref="F13:G13"/>
    <mergeCell ref="C14:D14"/>
    <mergeCell ref="F14:G14"/>
    <mergeCell ref="F16:G16"/>
    <mergeCell ref="C1:D1"/>
    <mergeCell ref="C2:D2"/>
    <mergeCell ref="F2:G2"/>
    <mergeCell ref="C10:D10"/>
    <mergeCell ref="F10:G10"/>
    <mergeCell ref="C11:D11"/>
    <mergeCell ref="F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AMEEN AMN</cp:lastModifiedBy>
  <cp:revision/>
  <dcterms:created xsi:type="dcterms:W3CDTF">2025-09-16T07:01:45Z</dcterms:created>
  <dcterms:modified xsi:type="dcterms:W3CDTF">2025-09-16T14:55:30Z</dcterms:modified>
  <cp:category/>
  <cp:contentStatus/>
</cp:coreProperties>
</file>